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2940" windowWidth="19440" windowHeight="9900"/>
  </bookViews>
  <sheets>
    <sheet name="ГПЗ 2015г." sheetId="1" r:id="rId1"/>
  </sheets>
  <definedNames>
    <definedName name="_xlnm._FilterDatabase" localSheetId="0" hidden="1">'ГПЗ 2015г.'!$A$15:$AO$885</definedName>
    <definedName name="_xlnm.Print_Area" localSheetId="0">'ГПЗ 2015г.'!$A$1:$AA$887</definedName>
  </definedNames>
  <calcPr calcId="145621"/>
</workbook>
</file>

<file path=xl/calcChain.xml><?xml version="1.0" encoding="utf-8"?>
<calcChain xmlns="http://schemas.openxmlformats.org/spreadsheetml/2006/main">
  <c r="X490" i="1" l="1"/>
  <c r="W314" i="1" l="1"/>
  <c r="X303" i="1" l="1"/>
  <c r="X304" i="1"/>
  <c r="X277" i="1"/>
  <c r="X278" i="1"/>
  <c r="X807"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 r="X631" i="1"/>
  <c r="X632" i="1"/>
  <c r="X633" i="1"/>
  <c r="X634" i="1"/>
  <c r="X635" i="1"/>
  <c r="X636" i="1"/>
  <c r="X637" i="1"/>
  <c r="X638" i="1"/>
  <c r="X639" i="1"/>
  <c r="X640" i="1"/>
  <c r="X641" i="1"/>
  <c r="X642" i="1"/>
  <c r="X643" i="1"/>
  <c r="X644" i="1"/>
  <c r="X645" i="1"/>
  <c r="X646" i="1"/>
  <c r="X647" i="1"/>
  <c r="X648" i="1"/>
  <c r="X649" i="1"/>
  <c r="X650" i="1"/>
  <c r="X651" i="1"/>
  <c r="X652" i="1"/>
  <c r="X653" i="1"/>
  <c r="X654" i="1"/>
  <c r="X655" i="1"/>
  <c r="X656" i="1"/>
  <c r="X657" i="1"/>
  <c r="X658" i="1"/>
  <c r="X659" i="1"/>
  <c r="X660" i="1"/>
  <c r="X661" i="1"/>
  <c r="X662" i="1"/>
  <c r="X663" i="1"/>
  <c r="X664" i="1"/>
  <c r="X665" i="1"/>
  <c r="X666" i="1"/>
  <c r="X667" i="1"/>
  <c r="X668" i="1"/>
  <c r="X669" i="1"/>
  <c r="X670" i="1"/>
  <c r="X671" i="1"/>
  <c r="X672" i="1"/>
  <c r="X673" i="1"/>
  <c r="X674" i="1"/>
  <c r="X675" i="1"/>
  <c r="X676" i="1"/>
  <c r="X677" i="1"/>
  <c r="X678" i="1"/>
  <c r="X679" i="1"/>
  <c r="X680" i="1"/>
  <c r="X681" i="1"/>
  <c r="X682" i="1"/>
  <c r="X683" i="1"/>
  <c r="X684" i="1"/>
  <c r="X685" i="1"/>
  <c r="X686" i="1"/>
  <c r="X687" i="1"/>
  <c r="X688" i="1"/>
  <c r="X689" i="1"/>
  <c r="X690" i="1"/>
  <c r="X691" i="1"/>
  <c r="X692" i="1"/>
  <c r="X693" i="1"/>
  <c r="X694" i="1"/>
  <c r="X695" i="1"/>
  <c r="X696" i="1"/>
  <c r="X697" i="1"/>
  <c r="X698" i="1"/>
  <c r="X699" i="1"/>
  <c r="X700" i="1"/>
  <c r="X701" i="1"/>
  <c r="X702" i="1"/>
  <c r="X703" i="1"/>
  <c r="X704" i="1"/>
  <c r="X705" i="1"/>
  <c r="X706" i="1"/>
  <c r="X707" i="1"/>
  <c r="X708" i="1"/>
  <c r="X709" i="1"/>
  <c r="X710" i="1"/>
  <c r="X711" i="1"/>
  <c r="X712" i="1"/>
  <c r="X713" i="1"/>
  <c r="X714" i="1"/>
  <c r="X715" i="1"/>
  <c r="X716" i="1"/>
  <c r="X717" i="1"/>
  <c r="X718" i="1"/>
  <c r="X719" i="1"/>
  <c r="X720" i="1"/>
  <c r="X721" i="1"/>
  <c r="X722" i="1"/>
  <c r="X723" i="1"/>
  <c r="X724" i="1"/>
  <c r="X725" i="1"/>
  <c r="X726" i="1"/>
  <c r="X727" i="1"/>
  <c r="X728" i="1"/>
  <c r="X729" i="1"/>
  <c r="X730" i="1"/>
  <c r="X731" i="1"/>
  <c r="X732" i="1"/>
  <c r="X733" i="1"/>
  <c r="X734" i="1"/>
  <c r="X735" i="1"/>
  <c r="X736" i="1"/>
  <c r="X737" i="1"/>
  <c r="X738" i="1"/>
  <c r="X739" i="1"/>
  <c r="X740" i="1"/>
  <c r="X741" i="1"/>
  <c r="X742" i="1"/>
  <c r="X743" i="1"/>
  <c r="X744" i="1"/>
  <c r="X745" i="1"/>
  <c r="X746" i="1"/>
  <c r="X747" i="1"/>
  <c r="X748" i="1"/>
  <c r="X749" i="1"/>
  <c r="X750" i="1"/>
  <c r="X751" i="1"/>
  <c r="X752" i="1"/>
  <c r="X753" i="1"/>
  <c r="X754" i="1"/>
  <c r="X755" i="1"/>
  <c r="X756" i="1"/>
  <c r="X757" i="1"/>
  <c r="X758" i="1"/>
  <c r="X759" i="1"/>
  <c r="X760" i="1"/>
  <c r="X761" i="1"/>
  <c r="X762" i="1"/>
  <c r="X763" i="1"/>
  <c r="X764" i="1"/>
  <c r="X765" i="1"/>
  <c r="X766" i="1"/>
  <c r="X767" i="1"/>
  <c r="X768" i="1"/>
  <c r="X769" i="1"/>
  <c r="X770" i="1"/>
  <c r="X771" i="1"/>
  <c r="X772" i="1"/>
  <c r="X773" i="1"/>
  <c r="X774" i="1"/>
  <c r="X775" i="1"/>
  <c r="X776" i="1"/>
  <c r="X777" i="1"/>
  <c r="X778" i="1"/>
  <c r="X779" i="1"/>
  <c r="X780" i="1"/>
  <c r="X781" i="1"/>
  <c r="X782" i="1"/>
  <c r="X783" i="1"/>
  <c r="X784" i="1"/>
  <c r="X785" i="1"/>
  <c r="X786" i="1"/>
  <c r="X787" i="1"/>
  <c r="X788" i="1"/>
  <c r="X789" i="1"/>
  <c r="X790" i="1"/>
  <c r="X791" i="1"/>
  <c r="X792" i="1"/>
  <c r="X793" i="1"/>
  <c r="X794" i="1"/>
  <c r="X795" i="1"/>
  <c r="X796" i="1"/>
  <c r="X797" i="1"/>
  <c r="X798" i="1"/>
  <c r="X799" i="1"/>
  <c r="X800" i="1"/>
  <c r="X801" i="1"/>
  <c r="X802" i="1"/>
  <c r="X803" i="1"/>
  <c r="X804" i="1"/>
  <c r="X805" i="1"/>
  <c r="X808" i="1"/>
  <c r="X809" i="1"/>
  <c r="X810" i="1"/>
  <c r="X811" i="1"/>
  <c r="X812" i="1"/>
  <c r="X813" i="1"/>
  <c r="X814" i="1"/>
  <c r="X815" i="1"/>
  <c r="X816" i="1"/>
  <c r="X817" i="1"/>
  <c r="X818" i="1"/>
  <c r="X819" i="1"/>
  <c r="X820" i="1"/>
  <c r="X821" i="1"/>
  <c r="X822" i="1"/>
  <c r="X823" i="1"/>
  <c r="X863" i="1"/>
  <c r="X864" i="1"/>
  <c r="X865" i="1"/>
  <c r="X866" i="1"/>
  <c r="X867" i="1"/>
  <c r="X868" i="1"/>
  <c r="X869" i="1"/>
  <c r="X870" i="1"/>
  <c r="X871" i="1"/>
  <c r="X872" i="1"/>
  <c r="X873" i="1"/>
  <c r="X874" i="1"/>
  <c r="X875" i="1"/>
  <c r="X876" i="1"/>
  <c r="X877" i="1"/>
  <c r="X878" i="1"/>
  <c r="X879" i="1"/>
  <c r="X880" i="1"/>
  <c r="X881" i="1"/>
  <c r="X882" i="1"/>
  <c r="X883" i="1"/>
  <c r="X884" i="1"/>
  <c r="W885" i="1"/>
  <c r="X885" i="1" s="1"/>
  <c r="X513" i="1" l="1"/>
  <c r="W511" i="1" l="1"/>
  <c r="X510" i="1"/>
  <c r="X493" i="1"/>
  <c r="X491" i="1"/>
  <c r="X489" i="1"/>
  <c r="X488" i="1"/>
  <c r="X487" i="1" l="1"/>
  <c r="X486" i="1"/>
  <c r="X485" i="1"/>
  <c r="X484" i="1"/>
  <c r="X483" i="1"/>
  <c r="X482" i="1"/>
  <c r="X481" i="1"/>
  <c r="X480" i="1"/>
  <c r="X479" i="1"/>
  <c r="X478" i="1"/>
  <c r="X477" i="1"/>
  <c r="X472" i="1"/>
  <c r="X470" i="1"/>
  <c r="X468" i="1"/>
  <c r="X466" i="1"/>
  <c r="X464" i="1"/>
  <c r="X462" i="1"/>
  <c r="X460" i="1"/>
  <c r="X458" i="1"/>
  <c r="X456" i="1"/>
  <c r="X454" i="1"/>
  <c r="X452" i="1"/>
  <c r="X450" i="1"/>
  <c r="X448" i="1"/>
  <c r="X446" i="1"/>
  <c r="X444" i="1"/>
  <c r="X442" i="1"/>
  <c r="X441" i="1"/>
  <c r="X439" i="1"/>
  <c r="X437" i="1"/>
  <c r="X435" i="1"/>
  <c r="X433" i="1"/>
  <c r="X431" i="1"/>
  <c r="X429" i="1"/>
  <c r="X427" i="1"/>
  <c r="X425" i="1"/>
  <c r="X423" i="1"/>
  <c r="X422" i="1"/>
  <c r="X420" i="1"/>
  <c r="X419" i="1"/>
  <c r="X417" i="1"/>
  <c r="X413" i="1"/>
  <c r="X411" i="1"/>
  <c r="X409" i="1"/>
  <c r="X407" i="1"/>
  <c r="X406" i="1"/>
  <c r="X405" i="1"/>
  <c r="X403" i="1"/>
  <c r="X402" i="1"/>
  <c r="X400" i="1" l="1"/>
  <c r="X399" i="1"/>
  <c r="X398" i="1"/>
  <c r="X397" i="1"/>
  <c r="X396" i="1"/>
  <c r="X395" i="1"/>
  <c r="X394" i="1"/>
  <c r="X392" i="1"/>
  <c r="X391" i="1"/>
  <c r="X390" i="1"/>
  <c r="X389" i="1"/>
  <c r="X388" i="1"/>
  <c r="X387" i="1" l="1"/>
  <c r="X386" i="1" l="1"/>
  <c r="X385" i="1"/>
  <c r="X384" i="1"/>
  <c r="X383" i="1"/>
  <c r="X382" i="1"/>
  <c r="X381" i="1"/>
  <c r="X380" i="1"/>
  <c r="X511" i="1" l="1"/>
  <c r="X353" i="1"/>
  <c r="X352" i="1"/>
  <c r="X351" i="1"/>
  <c r="X350" i="1"/>
  <c r="X349" i="1"/>
  <c r="X348" i="1"/>
  <c r="X347" i="1"/>
  <c r="X346" i="1"/>
  <c r="X345" i="1"/>
  <c r="X344" i="1"/>
  <c r="X343" i="1"/>
  <c r="X342" i="1"/>
  <c r="X341" i="1"/>
  <c r="X340" i="1"/>
  <c r="X339" i="1"/>
  <c r="X338" i="1"/>
  <c r="X337" i="1"/>
  <c r="X336" i="1"/>
  <c r="X335" i="1"/>
  <c r="X334" i="1"/>
  <c r="X333" i="1"/>
  <c r="X332" i="1"/>
  <c r="X331" i="1"/>
  <c r="X330" i="1"/>
  <c r="X329" i="1"/>
  <c r="X328" i="1"/>
  <c r="X327" i="1"/>
  <c r="X326" i="1"/>
  <c r="X325" i="1" s="1"/>
  <c r="U325" i="1"/>
  <c r="X324" i="1"/>
  <c r="X323" i="1" s="1"/>
  <c r="U323" i="1"/>
  <c r="X322" i="1" s="1"/>
  <c r="U322" i="1"/>
  <c r="X321" i="1"/>
  <c r="X320" i="1"/>
  <c r="X319" i="1"/>
  <c r="X318" i="1" s="1"/>
  <c r="U318" i="1"/>
  <c r="X317" i="1"/>
  <c r="X316" i="1"/>
  <c r="X315" i="1" s="1"/>
  <c r="U315" i="1"/>
  <c r="X314" i="1" s="1"/>
  <c r="X313" i="1"/>
  <c r="U313" i="1"/>
  <c r="X312" i="1"/>
  <c r="X311" i="1" s="1"/>
  <c r="U311" i="1"/>
  <c r="X310" i="1"/>
  <c r="X309" i="1"/>
  <c r="X308" i="1"/>
  <c r="X307" i="1" s="1"/>
  <c r="U307" i="1"/>
  <c r="X306" i="1"/>
  <c r="X305" i="1" s="1"/>
  <c r="U305" i="1"/>
  <c r="X301" i="1"/>
  <c r="X299" i="1"/>
  <c r="X298" i="1"/>
  <c r="X297" i="1"/>
  <c r="X296" i="1" s="1"/>
  <c r="U296" i="1"/>
  <c r="X295" i="1"/>
  <c r="X294" i="1"/>
  <c r="X293" i="1"/>
  <c r="X292" i="1"/>
  <c r="X291" i="1"/>
  <c r="X290" i="1" s="1"/>
  <c r="U290" i="1"/>
  <c r="X289" i="1"/>
  <c r="X287" i="1"/>
  <c r="X285" i="1"/>
  <c r="X284" i="1"/>
  <c r="X283" i="1" s="1"/>
  <c r="U283" i="1"/>
  <c r="X282" i="1"/>
  <c r="X281" i="1"/>
  <c r="X280" i="1"/>
  <c r="X279" i="1" s="1"/>
  <c r="U279" i="1"/>
  <c r="X276" i="1"/>
  <c r="X275" i="1" s="1"/>
  <c r="U275" i="1"/>
  <c r="X274" i="1"/>
  <c r="X273" i="1" s="1"/>
  <c r="U273" i="1"/>
  <c r="X272" i="1"/>
  <c r="U271" i="1"/>
  <c r="X270" i="1"/>
  <c r="X269" i="1" s="1"/>
  <c r="U269" i="1"/>
  <c r="X268" i="1" s="1"/>
  <c r="U268" i="1"/>
  <c r="X267" i="1" s="1"/>
  <c r="U267" i="1"/>
  <c r="X266" i="1" s="1"/>
  <c r="U266" i="1"/>
  <c r="X265" i="1"/>
  <c r="X264" i="1"/>
  <c r="X263" i="1"/>
  <c r="X262" i="1" s="1"/>
  <c r="U262" i="1"/>
  <c r="X261" i="1"/>
  <c r="X260" i="1" s="1"/>
  <c r="U260" i="1"/>
  <c r="X259" i="1" s="1"/>
  <c r="U259" i="1"/>
  <c r="X258" i="1" s="1"/>
  <c r="U258" i="1"/>
  <c r="X257" i="1" s="1"/>
  <c r="U257" i="1"/>
  <c r="X256" i="1"/>
  <c r="X255" i="1" s="1"/>
  <c r="U255" i="1"/>
  <c r="X254" i="1" s="1"/>
  <c r="U254" i="1"/>
  <c r="X253" i="1" s="1"/>
  <c r="U253" i="1"/>
  <c r="X252" i="1" s="1"/>
  <c r="U252" i="1"/>
  <c r="X251" i="1" s="1"/>
  <c r="U251" i="1"/>
  <c r="X250" i="1"/>
  <c r="X249" i="1" s="1"/>
  <c r="U249" i="1"/>
  <c r="X248" i="1" s="1"/>
  <c r="U248" i="1"/>
  <c r="X247" i="1"/>
  <c r="X246" i="1"/>
  <c r="X245" i="1" s="1"/>
  <c r="U245" i="1"/>
  <c r="X244" i="1" s="1"/>
  <c r="U244" i="1"/>
  <c r="X243" i="1" s="1"/>
  <c r="U243" i="1"/>
  <c r="X242" i="1" s="1"/>
  <c r="U242" i="1"/>
  <c r="X241" i="1" s="1"/>
  <c r="U241" i="1"/>
  <c r="X240" i="1" s="1"/>
  <c r="U240" i="1"/>
  <c r="X239" i="1" s="1"/>
  <c r="U239" i="1"/>
  <c r="X238" i="1"/>
  <c r="X237" i="1"/>
  <c r="X236" i="1" s="1"/>
  <c r="U236" i="1"/>
  <c r="X235" i="1" s="1"/>
  <c r="U235" i="1"/>
  <c r="X234" i="1"/>
  <c r="X233" i="1"/>
  <c r="X232" i="1" s="1"/>
  <c r="U232" i="1"/>
  <c r="X231" i="1"/>
  <c r="X230" i="1"/>
  <c r="X229" i="1"/>
  <c r="X228" i="1"/>
  <c r="X227" i="1"/>
  <c r="X226" i="1" s="1"/>
  <c r="U226" i="1"/>
  <c r="X225" i="1" s="1"/>
  <c r="U225" i="1"/>
  <c r="X224" i="1" s="1"/>
  <c r="U224" i="1"/>
  <c r="X223" i="1"/>
  <c r="X222" i="1"/>
  <c r="X221" i="1" s="1"/>
  <c r="U221" i="1"/>
  <c r="X220" i="1" s="1"/>
  <c r="U220" i="1"/>
  <c r="X219" i="1" s="1"/>
  <c r="U219" i="1"/>
  <c r="X218" i="1" s="1"/>
  <c r="U218" i="1"/>
  <c r="X217" i="1" s="1"/>
  <c r="U217" i="1"/>
  <c r="X216" i="1" s="1"/>
  <c r="U216" i="1"/>
  <c r="X215" i="1"/>
  <c r="X214" i="1"/>
  <c r="X213" i="1"/>
  <c r="X212" i="1"/>
  <c r="X211" i="1"/>
  <c r="X210" i="1" s="1"/>
  <c r="U210" i="1"/>
  <c r="X209" i="1"/>
  <c r="X208" i="1"/>
  <c r="X207" i="1"/>
  <c r="X206" i="1"/>
  <c r="X205" i="1"/>
  <c r="X204" i="1"/>
  <c r="X203" i="1"/>
  <c r="X202" i="1" s="1"/>
  <c r="U202" i="1"/>
  <c r="X201" i="1" s="1"/>
  <c r="U201" i="1"/>
  <c r="X200" i="1" s="1"/>
  <c r="U200" i="1"/>
  <c r="X199" i="1"/>
  <c r="X198" i="1" s="1"/>
  <c r="U198" i="1"/>
  <c r="X197" i="1"/>
  <c r="X196" i="1"/>
  <c r="X195" i="1"/>
  <c r="X194" i="1"/>
  <c r="U194" i="1" l="1"/>
  <c r="X193" i="1"/>
  <c r="X192" i="1"/>
  <c r="X191" i="1"/>
  <c r="X190" i="1"/>
  <c r="X189" i="1"/>
  <c r="X188" i="1"/>
  <c r="X187" i="1"/>
  <c r="X186" i="1"/>
  <c r="X185" i="1"/>
  <c r="X184" i="1"/>
  <c r="X183" i="1"/>
  <c r="X182" i="1"/>
  <c r="X181" i="1"/>
  <c r="X180" i="1"/>
  <c r="X179" i="1"/>
  <c r="X178" i="1"/>
  <c r="X177" i="1"/>
  <c r="X176" i="1"/>
  <c r="X175" i="1"/>
  <c r="X174" i="1"/>
  <c r="X173" i="1"/>
  <c r="X172" i="1"/>
  <c r="X171" i="1"/>
  <c r="X170" i="1"/>
  <c r="X169" i="1"/>
  <c r="X168" i="1"/>
  <c r="X167" i="1"/>
  <c r="X166" i="1"/>
  <c r="X165" i="1"/>
  <c r="X164" i="1"/>
  <c r="X163" i="1"/>
  <c r="X162" i="1"/>
  <c r="X161" i="1"/>
  <c r="X160" i="1"/>
  <c r="X159" i="1"/>
  <c r="X158" i="1"/>
  <c r="X157" i="1"/>
  <c r="X156" i="1"/>
  <c r="X155" i="1"/>
  <c r="X154" i="1"/>
  <c r="X153" i="1"/>
  <c r="X152" i="1"/>
  <c r="X151" i="1"/>
  <c r="X150" i="1"/>
  <c r="X149" i="1"/>
  <c r="X148" i="1"/>
  <c r="X147" i="1"/>
  <c r="X146" i="1"/>
  <c r="X145" i="1"/>
  <c r="X144" i="1"/>
  <c r="X143" i="1"/>
  <c r="X142" i="1"/>
  <c r="X141" i="1"/>
  <c r="X140" i="1"/>
  <c r="X139" i="1"/>
  <c r="X138" i="1"/>
  <c r="X137" i="1"/>
  <c r="X136" i="1"/>
  <c r="X135" i="1"/>
  <c r="X134" i="1"/>
  <c r="X133" i="1"/>
  <c r="X132" i="1"/>
  <c r="X131" i="1"/>
  <c r="X130" i="1"/>
  <c r="X129" i="1"/>
  <c r="X128" i="1"/>
  <c r="X127" i="1"/>
  <c r="X126" i="1"/>
  <c r="X125" i="1"/>
  <c r="X124" i="1"/>
  <c r="X123" i="1"/>
  <c r="X122" i="1"/>
  <c r="X121" i="1"/>
  <c r="X120" i="1"/>
  <c r="X119" i="1"/>
  <c r="X118" i="1"/>
  <c r="X117" i="1"/>
  <c r="X116" i="1"/>
  <c r="X115" i="1"/>
  <c r="X114" i="1"/>
  <c r="X113" i="1"/>
  <c r="X112" i="1"/>
  <c r="X111" i="1"/>
  <c r="X110" i="1"/>
  <c r="X109" i="1"/>
  <c r="X108" i="1"/>
  <c r="X107" i="1"/>
  <c r="X106" i="1"/>
  <c r="X105" i="1"/>
  <c r="X104" i="1"/>
  <c r="X103" i="1"/>
  <c r="X102" i="1"/>
  <c r="X101" i="1"/>
  <c r="X100" i="1"/>
  <c r="X99" i="1"/>
  <c r="X98" i="1"/>
  <c r="X97" i="1"/>
  <c r="X96" i="1"/>
  <c r="X95" i="1"/>
  <c r="X94" i="1"/>
  <c r="X93" i="1"/>
  <c r="X92" i="1"/>
  <c r="X91" i="1"/>
  <c r="X90" i="1"/>
  <c r="X89" i="1"/>
  <c r="X88" i="1"/>
  <c r="X87" i="1"/>
  <c r="X86" i="1"/>
  <c r="X85" i="1"/>
  <c r="X84" i="1"/>
  <c r="X83" i="1"/>
  <c r="X82" i="1"/>
  <c r="X81" i="1"/>
  <c r="X80" i="1"/>
  <c r="X79" i="1"/>
  <c r="X78" i="1"/>
  <c r="X77" i="1"/>
  <c r="X76" i="1"/>
  <c r="X75" i="1"/>
  <c r="X74" i="1"/>
  <c r="X73" i="1"/>
  <c r="X72" i="1"/>
  <c r="X71" i="1"/>
  <c r="X70" i="1"/>
  <c r="X69" i="1"/>
  <c r="X68" i="1"/>
  <c r="X67" i="1"/>
  <c r="X66" i="1"/>
  <c r="X65" i="1"/>
  <c r="X64" i="1"/>
  <c r="X63" i="1"/>
  <c r="X62" i="1"/>
  <c r="X61" i="1"/>
  <c r="X60" i="1"/>
  <c r="X59" i="1"/>
  <c r="X58" i="1"/>
  <c r="X57" i="1"/>
  <c r="X56" i="1"/>
  <c r="X55" i="1"/>
  <c r="X54" i="1"/>
  <c r="X53" i="1"/>
  <c r="X52" i="1"/>
  <c r="X51" i="1"/>
  <c r="X50" i="1"/>
  <c r="X49" i="1"/>
  <c r="X48" i="1"/>
  <c r="X47" i="1"/>
  <c r="X46" i="1"/>
  <c r="X45" i="1"/>
  <c r="X44" i="1"/>
  <c r="X43" i="1"/>
  <c r="X42" i="1"/>
  <c r="X41" i="1"/>
  <c r="X40" i="1"/>
  <c r="X39" i="1"/>
  <c r="X38" i="1"/>
  <c r="X37" i="1"/>
  <c r="X36" i="1"/>
  <c r="X35" i="1"/>
  <c r="X34" i="1"/>
  <c r="X33" i="1"/>
  <c r="X32" i="1"/>
  <c r="X31" i="1"/>
  <c r="X30" i="1"/>
  <c r="X29" i="1"/>
  <c r="X28" i="1"/>
  <c r="X27" i="1"/>
  <c r="X26" i="1"/>
  <c r="X24" i="1" l="1"/>
  <c r="X21" i="1"/>
  <c r="X20" i="1"/>
  <c r="X19" i="1"/>
  <c r="X18" i="1"/>
  <c r="X17" i="1"/>
  <c r="X16" i="1"/>
  <c r="X378" i="1" l="1"/>
  <c r="W378" i="1" s="1"/>
</calcChain>
</file>

<file path=xl/comments1.xml><?xml version="1.0" encoding="utf-8"?>
<comments xmlns="http://schemas.openxmlformats.org/spreadsheetml/2006/main">
  <authors>
    <author>Мусина Жанат Махсоткызы</author>
  </authors>
  <commentList>
    <comment ref="A781" authorId="0">
      <text>
        <r>
          <rPr>
            <b/>
            <sz val="8"/>
            <color indexed="81"/>
            <rFont val="Tahoma"/>
            <family val="2"/>
            <charset val="204"/>
          </rPr>
          <t>Мусина Жанат Махсоткызы:</t>
        </r>
        <r>
          <rPr>
            <sz val="8"/>
            <color indexed="81"/>
            <rFont val="Tahoma"/>
            <family val="2"/>
            <charset val="204"/>
          </rPr>
          <t xml:space="preserve">
</t>
        </r>
        <r>
          <rPr>
            <sz val="14"/>
            <color indexed="81"/>
            <rFont val="Tahoma"/>
            <family val="2"/>
            <charset val="204"/>
          </rPr>
          <t xml:space="preserve">Пример, даты изменены.
</t>
        </r>
      </text>
    </comment>
  </commentList>
</comments>
</file>

<file path=xl/sharedStrings.xml><?xml version="1.0" encoding="utf-8"?>
<sst xmlns="http://schemas.openxmlformats.org/spreadsheetml/2006/main" count="15045" uniqueCount="1910">
  <si>
    <t xml:space="preserve">№ </t>
  </si>
  <si>
    <t>Наименование организации</t>
  </si>
  <si>
    <t>Код  ТРУ</t>
  </si>
  <si>
    <t xml:space="preserve">Наименование закупаемых товаров, работ и услуг </t>
  </si>
  <si>
    <t>Сатып алынатын тауарлардың, жұмыстардың және қызметтердің атауы</t>
  </si>
  <si>
    <t>Краткая характеристика (описание) товаров, работ и услуг</t>
  </si>
  <si>
    <t>Тауарлардың, жұмыстардың және қызметтердің қысқаша сипаттамасы (сипаты)</t>
  </si>
  <si>
    <t>Дополнительная характеристика</t>
  </si>
  <si>
    <t>Қосымша сипаттама</t>
  </si>
  <si>
    <t>Способ закупок</t>
  </si>
  <si>
    <t>Прогноз местного содержания, %</t>
  </si>
  <si>
    <t>Код КАТО места осуществления закупки</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</si>
  <si>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</si>
  <si>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</si>
  <si>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</si>
  <si>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</si>
  <si>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</si>
  <si>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</si>
  <si>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</si>
  <si>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</si>
  <si>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</si>
  <si>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</si>
  <si>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</si>
  <si>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</si>
  <si>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</si>
  <si>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</si>
  <si>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</si>
  <si>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4 қ</t>
  </si>
  <si>
    <t>5 қ</t>
  </si>
  <si>
    <t>6 қ</t>
  </si>
  <si>
    <t>услуга</t>
  </si>
  <si>
    <t>ОИ</t>
  </si>
  <si>
    <t>УАВРиСТ г. Атырау, ул.Гумарова, д. 94</t>
  </si>
  <si>
    <t>65.12.11.00.00.00.02</t>
  </si>
  <si>
    <t>Услуги по страхованию от несчастных случаев</t>
  </si>
  <si>
    <t>Страхование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</si>
  <si>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Добровольное страхование работника от несчастных случаев при исполнении им (ими) трудовых (служебных) обязанностей.</t>
  </si>
  <si>
    <t xml:space="preserve">авансовый платеж - 0%,оплата в течении 30 рабочих дней с момента  подписания акта оказанных услуг. </t>
  </si>
  <si>
    <t xml:space="preserve">Услуги консультационные в области экологии  </t>
  </si>
  <si>
    <t>УМГ "Актобе" г.Актобе ул. Есет батыра 39А.</t>
  </si>
  <si>
    <t>Услуги по верификации документов для получения квот и участия в Системе торговли квотами парниковых газов</t>
  </si>
  <si>
    <t>УМГ "Тараз", Таразское ЛПУ: Жамбылская обл, Жамбылский район, с.Акбулым</t>
  </si>
  <si>
    <t>ББШ УМГ "Актобе" г.Актобе ул. Есет батыра 39А.</t>
  </si>
  <si>
    <t>ББШ Южный Акбулакское  ЛПУ, ЮКО,Сайрам-ский район, с.Акбулак</t>
  </si>
  <si>
    <t>68.20.12.00.00.00.03</t>
  </si>
  <si>
    <t>Услуги по аренде гаража</t>
  </si>
  <si>
    <t>Гараж жалдау қызметтері</t>
  </si>
  <si>
    <t>Аренда гаража для ТС</t>
  </si>
  <si>
    <t>КҚ үшін гараж жалдау</t>
  </si>
  <si>
    <t>авансовый платеж - 0%, оставшаяся часть в течение 10 рабочих дней с момента подписания акта приема - передачи  оказанных услуг</t>
  </si>
  <si>
    <t>71.20.14.10.00.00.00</t>
  </si>
  <si>
    <t>Услуги по техническому контролю (осмотру) дорожных транспортных средств</t>
  </si>
  <si>
    <t>Жол көлік құралдарын техникалық бақылау (тексеру) қызметтері</t>
  </si>
  <si>
    <t xml:space="preserve">Услуги по техническому контролю (осмотру) дорожных транспортных средств </t>
  </si>
  <si>
    <t>В соответствии с требований Министерства транспорта и коммуникаций Комитета транспортного контроля РК за №16-01-16-05/1821 от 21.12.2011 г.</t>
  </si>
  <si>
    <t>ҚР Көлік және коммуникациялар министрлігі Көлік бақылау комитетінің 21.12.2011ж. №16-01-16-05/1821 талаптарына сәйкес</t>
  </si>
  <si>
    <t xml:space="preserve">     АО "Интергаз Центральная Азия"  </t>
  </si>
  <si>
    <t>39.00.23.16.10.00.00</t>
  </si>
  <si>
    <t>Услуги инвентаризации источников выбросов парниковых газов в атмосферу</t>
  </si>
  <si>
    <t>Проведение обследования источников выбросов парниковых газов, определение видов и количества парниковых газов, с составлением сопутствующего отчета</t>
  </si>
  <si>
    <t>Инвентаризация выбрасов парниковых газов</t>
  </si>
  <si>
    <t>г.Астана, пр.Кабанбай батыра, 19</t>
  </si>
  <si>
    <t>Департамент инициатор</t>
  </si>
  <si>
    <t>ДПБ,ОТиОС</t>
  </si>
  <si>
    <t>ДЭМГиКС</t>
  </si>
  <si>
    <t>ББШ УМГ "Актау" г.Актау. Мангистауская обл.  9 мкр. БЦ «Елес», Мангистауская обл.</t>
  </si>
  <si>
    <t>55.90.12.11.00.00.00</t>
  </si>
  <si>
    <t>Услуги по предоставлению  помещений для проживания рабочих в общежитиях</t>
  </si>
  <si>
    <t>Жатақханаларды жұмысшылардың тұруы үшін үй-жайларды беру қызметтері</t>
  </si>
  <si>
    <t xml:space="preserve">Проживание производственного персонала, для обслуживания магистрального газопровода Жанажол-КС13. </t>
  </si>
  <si>
    <t>Жаңажол-КС13 магистральдық газ құбырына қызмет көрсету үшін өндірістік персоналдың тұруы</t>
  </si>
  <si>
    <t>Организация сервисного обслуживания легкового автотранспорта</t>
  </si>
  <si>
    <t>Жеңіл автокөлікке сервистік қызмет көрсетуді ұйымдастыру</t>
  </si>
  <si>
    <t>Содержание автотехники</t>
  </si>
  <si>
    <t>Автотехниканы күту</t>
  </si>
  <si>
    <t>45.20.30.10.10.00.00</t>
  </si>
  <si>
    <t>Услуги по мойке машин</t>
  </si>
  <si>
    <t>Машиналарды жуу жөніндегі қызметтер</t>
  </si>
  <si>
    <t>Комплекс услуг по мойке машин</t>
  </si>
  <si>
    <t>В соответствии с требованиями экологии и санитарных служб</t>
  </si>
  <si>
    <t>Экология және санитарлық қызметтердің талаптарына сәйкес</t>
  </si>
  <si>
    <t>ЦПЭ</t>
  </si>
  <si>
    <t>УМГ "Кызылорда" г.Кызылорда ул. Бейбарыс Султан №1</t>
  </si>
  <si>
    <t xml:space="preserve">УМГ "Актобе", г.Актобе, ул.Есет-батыра,39. </t>
  </si>
  <si>
    <t xml:space="preserve">УМГ "Южный", г.Алматы, ул. Байтурсынова 46а. </t>
  </si>
  <si>
    <t>ОПРУ</t>
  </si>
  <si>
    <t>Услуга</t>
  </si>
  <si>
    <t>ЭОТТ</t>
  </si>
  <si>
    <t>УМГ "Уральск" г.Уральск ул Д.Нурпиисова 17/6</t>
  </si>
  <si>
    <t>УМГ "Южный" г.Алматы ул. Байтурсынова 46</t>
  </si>
  <si>
    <t>Начало с момента подписания  договора, окончание до 01 марта 2015г.</t>
  </si>
  <si>
    <t>УМГ "Тараз": Таразское ЛПУ, Жамбылс-кая обл, Жамбыл-ский район, с.Акбу-лым</t>
  </si>
  <si>
    <t>ББШ Южный  УМГ "Южный": г.Алматы, РЭУ "Шорнак"</t>
  </si>
  <si>
    <t>74.90.13.13.10.00.00</t>
  </si>
  <si>
    <t>Услуги</t>
  </si>
  <si>
    <t>Филиал "ИТЦ",
 г. Уральск, 
п. Желаево промзона , № 1</t>
  </si>
  <si>
    <t xml:space="preserve">УМГ "Актау",  г. Актау,   мкр. 9«А» зд. 4  БЦ «ЕЛЕС» </t>
  </si>
  <si>
    <t>УМГ "Атырау"
г. Атырау, ул. З.Гумарова 94</t>
  </si>
  <si>
    <t>УМГ "Тараз", Жамбылская область г. Тараз 3-переулок Автомобильная 1 "А"</t>
  </si>
  <si>
    <t>УМГ "Уральск", г. Уральск, ул.Д.Нурпеисовой, д.17/6</t>
  </si>
  <si>
    <t xml:space="preserve"> Ноябрь- декабрь  2014г.</t>
  </si>
  <si>
    <t>Западно-Казахстанская обл.
ПУАВРиСТ "Уральск"</t>
  </si>
  <si>
    <t>авансовый платеж - 0%, оставшаяся часть в течении 30 рабочих дней с момента подписания акта оказанных услуг</t>
  </si>
  <si>
    <t>Атырауская обл.
ПУАВРиСТ «Атырау»</t>
  </si>
  <si>
    <t>Актюбинская обл.
ПУАВРиСТ «Актобе»</t>
  </si>
  <si>
    <t>Западно-Казахстанская обл.
ПУАВРиСТ "Уральск" ТС "ИТЦ"</t>
  </si>
  <si>
    <t>Кызылординская обл.
ПУАВРиСТ "Южный" ТС "Кызылорда"</t>
  </si>
  <si>
    <t>Мангистауская обл.
ПУАВРиСТ «Актау»</t>
  </si>
  <si>
    <t>Жамбылская обл.
ПУАВРиСТ "Южный"
ТС "Тараз"</t>
  </si>
  <si>
    <t>Южно-Казахстанская обл.
ПУАВРиСТ "Южный"
ТС УКК "Шымкент"</t>
  </si>
  <si>
    <t>Алматинская обл.
ПУАВРиСТ "Южный"</t>
  </si>
  <si>
    <t>Актюбинская обл.
УМГ "Актобе"
Жанажолское ЛПУ</t>
  </si>
  <si>
    <t>Жамбылская обл.
УМГ "Тараз"
Таразское ЛПУ</t>
  </si>
  <si>
    <t>84.11.14.11.00.00.00</t>
  </si>
  <si>
    <t>Услуги по аккредитации лаборатории</t>
  </si>
  <si>
    <t>Зертхананы аккредиттеу қызметтері</t>
  </si>
  <si>
    <t>Заключение предаккредитационного договора по аккредитации поверочной лаборатории сл.МиАП, проведение экспертизы материалов и обследования лаборатории на месте расположения лаборатории в соответствии с законом РК "Об аккредитации в области оценки соответствия"</t>
  </si>
  <si>
    <t>МжАТ қызметінің тексеру зертханасын аккредиттеу жөнінде аккредиттеу алды шартын жасасу, ҚР «Сәйкестікті бағалау саласында аккредиттеу туралы» Заңына сәйкес, зертхана орналасқан жерді материалдарды сараптау және зертхананы тексеру</t>
  </si>
  <si>
    <t>Западно-Казахстанская обл.
ИТЦ</t>
  </si>
  <si>
    <t>авансовый платёж - 100% в течение 15 рабочих дней с момента получения счёта на оказание услуги</t>
  </si>
  <si>
    <t>Заключение предаккредитационного договора по аккредитации испытательной лаборатории службы ПЭМ, проведение экспертизы материалов и обследования лаборатории на месте расположения лаборатории в соответствии с законом РК "Об аккредитации в области оценки соответствия"</t>
  </si>
  <si>
    <t>ӨЭМ қызметінің сынау зертханасын аккредиттеу жөніндегі аккредиттеу алды шартын жасасу, ҚР «Сәйкестікті бағалау саласында аккредиттеу туралы» Заңына сәйкес, зертхана орналасқан жерде материалдарды сараптау және зертхананы тексеру</t>
  </si>
  <si>
    <t>Заключение предаккредитационного договора по аккредитации испытательной лаборатории контроля качества и технической диагностики, проведение экспертизы материалов и обследования лаборатории на месте расположения лаборатории в соответствии с законом РК "Об аккредитации в области оценки соответствия"</t>
  </si>
  <si>
    <t>Сапаны бақылайтын және техникалық диагностика жасайтын сынау зертханасын аккредиттеу жөніндегі аккредиттеу алды шартын жасасу, ҚР «Сәйкестікті бағалау саласында аккредиттеу туралы» Заңына сәйкес, зертхана орналасқан жерде материалдарды сараптау және зертхананы тексеру</t>
  </si>
  <si>
    <t>Западно-Казахстанская обл.
ПУАВРиСТ "Уральск"
ТС "ИТЦ"</t>
  </si>
  <si>
    <t>Услуги по предоставлению помещений для проживания рабочих в общежитиях</t>
  </si>
  <si>
    <t>Жамбылская обл.
ПУАВРиСТ "Южный" ТС "Тараз"</t>
  </si>
  <si>
    <t xml:space="preserve"> Алматинская обл.
ПУАВРиСТ "Южный"</t>
  </si>
  <si>
    <t xml:space="preserve"> Жамбылская обл.
ПУАВРиСТ "Южный" ТС "Тараз"</t>
  </si>
  <si>
    <t>52.21.19.30.16.10.00</t>
  </si>
  <si>
    <t>Услуги по техническому обслуживанию и содержанию подъездных путей</t>
  </si>
  <si>
    <t>Кіреберіс жолдарға техникалық қызмет көрсету және оларды күту қызметтері</t>
  </si>
  <si>
    <t>Техническое обслуживание железнодорожного тупика в п.Боранкул, для разгрузки трубной продукции на станции Опорная</t>
  </si>
  <si>
    <t>Опорная станциясында құбырлық өнімді түсіріп алу үшін Боранқұл к. теміржол тұйығына техникалық қызмет көрсету</t>
  </si>
  <si>
    <t>Мангистауская обл.
УМГ "Актау"
Опорненское ЛПУ
ж/д ст.Опорная</t>
  </si>
  <si>
    <t>43.22.12.10.13.00.00</t>
  </si>
  <si>
    <t>Услуги по техническому обслуживанию системы отопления</t>
  </si>
  <si>
    <t>Жылыту жүйесіне техникалық қызмет көрсету қызметтері</t>
  </si>
  <si>
    <t>Техническое обслуживание котельной</t>
  </si>
  <si>
    <t>Қазандыққа техникалық қызмет көрсету</t>
  </si>
  <si>
    <t>Филиал УКК
г.Шымкент,
ул.К.Толеметова, 22</t>
  </si>
  <si>
    <t>Южно-Казахстанская обл.
г.Шымкент, ул.К.Толеметова, 22
Учебно-курсовой комбинат АО "Интергаз Центральная Азия"</t>
  </si>
  <si>
    <t>06.20.10.00.00.00.40.10.2</t>
  </si>
  <si>
    <t>Газ природный</t>
  </si>
  <si>
    <t>Табиғи газ </t>
  </si>
  <si>
    <t>Смесь различных газообразных углеводородов, не растворенных в нефти, в газообразном состоянии (сырье)</t>
  </si>
  <si>
    <t>Қазақстан Республикасының 1 666 2007 СТ талаптарына сәйкес келетін газ  </t>
  </si>
  <si>
    <t>Газ на собственные нужды и потери, стравливание при проведении ремонтных работ для "БГР-ТБА", соответствующий требованиям СТ Республики Казахстан 1 666 2007</t>
  </si>
  <si>
    <t>Өзіндік қажеттіліктер мен шығындарға газ, "БГА-ТБА" газ құбырларына жөндеу жұмыстарын өткізген кезде газдан босату, Қазақстан Республикасы 1 666 2007 СТ талаптарына сәйкес келетін газ</t>
  </si>
  <si>
    <t>DDP</t>
  </si>
  <si>
    <t>Ежемесячно, со дня подписания договора по 31.12.15г.</t>
  </si>
  <si>
    <t>Авансовый платеж 0%, оплата по факту в течении 30 рабочих дней с момента подписания акта приема - передачи поставленных товаров</t>
  </si>
  <si>
    <t>Тысяча метров кубических</t>
  </si>
  <si>
    <t>ДТГ</t>
  </si>
  <si>
    <t>Газ на восполнение технических потерь в пластах при хранении в подземном хранилище газа "Полторацкое", соответствующий требованиям СТ Республики Казахстан 1 666 2007</t>
  </si>
  <si>
    <t>"Полторацкое" Жер асты қоймаларында сақтаған кезде қабаттардағы техникалық шығындарды толтыру Қазақстан Республикасы 1 666 2007 СТ талаптарына сәйкес келетін газ</t>
  </si>
  <si>
    <t>Газ на восполнение технических потерь в пластах при хранении в подземном хранилище газа "Акыр-Тобе", соответствующий требованиям СТ Республики Казахстан 1 666 2007</t>
  </si>
  <si>
    <t>"Ақыр-Төбе" жер асты қоймаларында сақтаған кезде қабаттардағы техникалық шығындарды толтыру Қазақстан Республикасы 1 666 2007 СТ талаптарына сәйкес келетін газ</t>
  </si>
  <si>
    <t>УМГ "Южный" ПХГ "Акыр-Тобе", Жамбылская область</t>
  </si>
  <si>
    <t xml:space="preserve">     АО "Интергаз Центральная Азия"   </t>
  </si>
  <si>
    <t xml:space="preserve"> Газ на собственные нужды и потери, стравливание при проведении ремонтных работ для Газопровода "Средняя Азия-Центр" газ, соответствующий требованиям СТ Республики Казахстан 1 666 2007</t>
  </si>
  <si>
    <t>Өзіндік қажеттіліктер мен шығындарға газ, "Орталық Азия-Орталық" газ құбырына жөндеу жұмыстарын өткізген кезде газдан босату Қазақстан Республикасы 1 666 2007 СТ талаптарына сәйкес келетін газ</t>
  </si>
  <si>
    <t>УМГ "Атырау" Атырауская область, УМГ "Актау" Мангистауская область</t>
  </si>
  <si>
    <t xml:space="preserve"> Газ на собственные нужды и потери, стравливание при проведении ремонтных работ для газопровода "Союз"-"Оренбург-Новопсков" газ, соответствующий требованиям СТ Республики Казахстан 1 666 2007</t>
  </si>
  <si>
    <t>Өзіндік қажеттіліктер мен шығындарға газ, "Союз"-"Орынбор-Новопсков" газ құбырларына жөндеу жұмыстарын өткізген кезде газдан босату Қазақстан Республикасы 1 666 2007 СТ талаптарына сәйкес келетін газ</t>
  </si>
  <si>
    <t>УМГ "Уральск" Западно-Казахстанская область</t>
  </si>
  <si>
    <t xml:space="preserve">     АО "Интергаз Центральная Азия" </t>
  </si>
  <si>
    <t xml:space="preserve"> Газ на собственные нужды и потери для газопровода "Карталы - Рудный - Костанай" газ, соответствующий требованиям СТ Республики Казахстан 1 666 2007</t>
  </si>
  <si>
    <t>Өзіндік қажеттіліктер мен шығындарға газ, "Қарталы-Рудный-Қостанай" газ құбырына жөндеу жұмыстарын өткізген кезде газдан босату Қазақстан Республикасы 1 666 2007 СТ талаптарына сәйкес келетін газ</t>
  </si>
  <si>
    <t>УМГ "Актобе" Костанайская область</t>
  </si>
  <si>
    <t xml:space="preserve">  Газ на собственные нужды и потери, стравливание при проведении ремонтных работ для газопровода "Бухара-Урал", соответствующий требованиям СТ Республики Казахстан 1 666 2007</t>
  </si>
  <si>
    <t>Өзіндік қажеттіліктер мен шығындарға газ, "Бухара-Орал" газ құбырларына жөндеу жұмыстарын өткізген кезде газдан босату, Қазақстан Республикасы 1 666 2007 СТ талаптарына сәйкес келетін газ</t>
  </si>
  <si>
    <t>УМГ "Актобе" Актюбинская область</t>
  </si>
  <si>
    <t>Газ на восполнение технических потерь в пластах при хранении в подземном хранилище газа "Бозой", соответствующий требованиям СТ Республики Казахстан 1 666 2007</t>
  </si>
  <si>
    <t>"Бозой" жер асты қоймаларында сақтаған кезде қабаттардағы техникалық шығындарды толтыру Қазақстан Республикасы 1 666 2007 СТ талаптарына сәйкес келетін газ</t>
  </si>
  <si>
    <t>УМГ "Актобе" ПХГ "Бозой", Актюбинская область</t>
  </si>
  <si>
    <t xml:space="preserve">  Газ на собственные нужды и потери, стравливание при проведении ремонтных работ  для газопровода "Акшабулак-Кызылорда" газ, соответствующий требованиям СТ Республики Казахстан 1 666 2007</t>
  </si>
  <si>
    <t>Өзіндік қажеттіліктер мен шығындарға газ, "Ақшабұлақ-Қызылорда" газ құбырларына жөндеу жұмыстарын өткізген кезде газдан босату Қазақстан Республикасы 1 666 2007 СТ талаптарына сәйкес келетін газ</t>
  </si>
  <si>
    <t>Товары</t>
  </si>
  <si>
    <t>АО "Интергаз Центральная Азия"</t>
  </si>
  <si>
    <t>49.50.12.10.00.00.00</t>
  </si>
  <si>
    <t>Услуги транспортирования по трубопроводам газа горючего природного</t>
  </si>
  <si>
    <t>Табиғи жанар газын құбырлармен тасымалдау қызметтері</t>
  </si>
  <si>
    <t>Транспортировка газа по территории Кыргызской Республики по магистральному газопроводу «БГР-ТБА»</t>
  </si>
  <si>
    <t>БГА-ТБА магистральдық газ құбырымен Қырғыз Республикасы аумағы бойынша газды тасымалдау</t>
  </si>
  <si>
    <t>Кыргызская Республика</t>
  </si>
  <si>
    <t xml:space="preserve">Авансовый платеж 0%, оплата по факту в течении 30 рабочих дней с момента подписания акта приема - передачи оказанных услуг </t>
  </si>
  <si>
    <t>Транспортировка газа по территории Республики Узбекистан по магистральному газопроводу  «БГР-ТБА»</t>
  </si>
  <si>
    <t>БГА-ТБА магистральдық газ құбырымен Өзбекiстан  Республикасы аумағы бойынша газды тасымалдау</t>
  </si>
  <si>
    <t>Республика Узбекистан</t>
  </si>
  <si>
    <t xml:space="preserve">Авансовый платеж 100%, оставшаяся часть в течении 30 рабочих дней с момента подписания акта приема - передачи оказанных услуг </t>
  </si>
  <si>
    <t>68.20.12.00.00.00.01</t>
  </si>
  <si>
    <t>Услуги по аренде офисных помещений</t>
  </si>
  <si>
    <t>Аренда офисных помещений  с парковкой для автотранспорта, в том числе оплата  содержания, обслуживания, эксплуатации офиса и коммунальных расходов и всех затрат, связанные с предоставлению в аренду офисных помещений</t>
  </si>
  <si>
    <t xml:space="preserve">Автокөлік үшін көлік тұрағымен бірге офистік жайларды жалдау, соның ішінде офисті күтуге, қызмет көрсетуге, пайдалануға және коммуналдық шығындарға және офистік жайларды жалға беруге байланысты барлық шығындарға төлем жасау </t>
  </si>
  <si>
    <t>г. Астана, Центральный аппарат, пр-т Кабанбай батыра, д. 19</t>
  </si>
  <si>
    <t>авансовый  платеж-0%, оставшаяся часть в течении 30 рабочих дней с момента подписания акта приема-передачи оказанных услуг</t>
  </si>
  <si>
    <t>2015</t>
  </si>
  <si>
    <t xml:space="preserve">Мангистауская обл.,  г. Актау, АУП УМГ Актау, мкр. 9«А» зд. 4  БЦ «ЕЛЕС» </t>
  </si>
  <si>
    <t>Аренда офиса, в том числе оплата расходов на содержание, обслуживание, эксплуатацию офиса, коммунальных расходов и всех затрат, связанных с предоставлением в аренду офиса</t>
  </si>
  <si>
    <t xml:space="preserve">Офисті жалдау, соның ішінде офисті күту, қызмет көрсету, пайдалану шығындарына, коммуналдық шығындарға және офисті жалға беруге байланысты барлық шығындарға төлем жасау </t>
  </si>
  <si>
    <t>Жамбылская область, Жамбылский район, с. Акбұлым,   АУП  УМГ Тараз,  3 Переулок Автомобильный, д. 1А</t>
  </si>
  <si>
    <t>68.20.12.00.00.00.07</t>
  </si>
  <si>
    <t>Услуги по аренде складских помещений</t>
  </si>
  <si>
    <t xml:space="preserve">аренда складского помещения для хранения автошин и мебели </t>
  </si>
  <si>
    <t>автошиналар мен жиһазды сақтау үшін қойма жайын жалдау</t>
  </si>
  <si>
    <t>81.10.10.10.00.00.00</t>
  </si>
  <si>
    <t>Услуги по комплексному обслуживанию объектов</t>
  </si>
  <si>
    <t>Объектілерге кешенді қызмет көрсету жөніндегі қызметтер</t>
  </si>
  <si>
    <t>Комплексное обслуживание объектов (общая уборка интерьера, вывоз мусора, обеспечение охраны и безопасности, услуги почты, прачечной)</t>
  </si>
  <si>
    <t>Объектілерге кешенді қызмет көрсету (интерьерді жалпы жинастыру, қоқысты шығару, қорғауды және қауіпсіздікті қамтамасыз ету, почта, кір жуу қызметтері</t>
  </si>
  <si>
    <t xml:space="preserve">Офисті мерекелік безендіру, кабельдік теледидар, электрондық өткізу құжаттары, кіруді бақылау жүйесіне профилактикалық қызмет көрсету, химтазарту, аумақты қардан тазалау, аумақты көгалдандыру, қасбетті жуу, бейнебақылау жүйесіне қызмет көрсету, инженерлік жабдықты пайдалану, қызмет көрсету және жөндеу, офистік жабдықты санитарлық өңдеу, желдету және ауа баптау жүйелеріне сервистік қызмет көрсету, лифтілерге қызмет көрсету, өрт қауіпсіздігі жүйелеріне қызмет көрсету, қазандарға профилактикалық қызмет көрсету, қажетті керек-жарақпен, құрал-саймандармен, жабдықпен, шаруашылық тауарлармен, жуу құралдарымен жабдықтау, кір жуғыш орынның қызметтері, ғимаратты автоматтандыру жүйесін жаңғырту, сумен, жылумен, энергиямен жабдықтау жүйесін тексеру, коммуналдық қызметтер, шығару </t>
  </si>
  <si>
    <t>Атырауская обл,  г. Атырау, АУП УМГ Атырау, ул.Гумарова,   д. 94</t>
  </si>
  <si>
    <t>ОВХ</t>
  </si>
  <si>
    <t>81.10.10.07.10.00.00</t>
  </si>
  <si>
    <t>Услуги по комплексному обслуживанию и содержанию зданий и прилегающей территории</t>
  </si>
  <si>
    <t>Ғимараттар мен іргелес жатқан аумаққа кешендік қызмет көрсету және күту жөніндегі қызметтер</t>
  </si>
  <si>
    <t>Уход и обслуживание комнатных растений,  кабельное телевидение,  химчистка, оснащ.необх.инвент,инстр,оборуд,моющ.средст и хоз.товар, оплата коммунальных расходов (э/э, вода, канализация, газ, диз топливо), вывоз ТБО, санитарная обработка помещений объекта, чистка территории от снега, озеленение территории, мытье фасада, уборка помещений, косметический и мелко-срочно ремонт помещений, ремонт бытовой техники.  Организация проживания в общежитиях (обслуживание проживающих в общежитие персонала, смена и стирка постельного белья, обеспечение средствами личной гигиены, моющими средствами и хоз.инвентарем)</t>
  </si>
  <si>
    <t>Үй өсімдіктерін күту және қарау, кабельдік теледидар, химтазарту, қаж.инвент, сайм., жабд., жуу құралд. және шар.тауар. жабд., коммуналдық шығындарды төлеу (э/қ, су, кәріз, газ, диз отын), ТБО шығару, объект үй-жайларын санитарлық тазарту, аумақты қардан тазарту, аумақты көгалдандыру, фасадты жуу, үй-жайларды жинау, үй-жайларды косметикалық және майда-шұғыл жөндеу, тұрмыстық техниканы жөндеу. Жатақханаларда тұруды ұйымдастыру (жатақханада тұратын қызметкерлерге қызмет көрсету, төсек-орнын ауыстыру және жуу, жеке гигиена құралдарымен, жуу құралдарымен және шар.сайманымен қамтамасыз ету)</t>
  </si>
  <si>
    <t xml:space="preserve">Мангистауская обл.,  Бейнеуский район, с.Бейнеу, Бейнеуское ЛПУ                                           
</t>
  </si>
  <si>
    <t>Уход и обслуживание комнатных растений,  кабельное телевидение, химчистка, оснащ.необх.инвент,инстр,оборуд,моющ.средст и хоз.товар, оплата коммунальных расходов (э/э, вода, канализация, газ, диз топливо), вывоз ТБО, санитарная обработка помещений объекта, чистка территории от снега, озеленение территории, мытье фасада, уборка помещений, косметический и мелко-срочно ремонт помещений, ремонт бытовой техники. Организация питания в столовых (разработка меню и рецептур блюд, приготовление широкого ассортимента блюд, обеспечение кухонной и столовой посудой, хоз.инвентарем, качественное обслуживание в столовой). Организация проживания в общежитиях (обслуживание проживающих в общежитие персонала, смена и стирка постельного белья, обеспечение средствами личной гигиены, моющими средствами и хоз.инвентарем)</t>
  </si>
  <si>
    <t>Үй өсімдіктерін күту және қарау, кабельдік теледидар, химтазарту, қаж.инвент, сайм., жабд., жуу құралд. және шар.тауар. жабд., коммуналдық шығындарды төлеу (э/қ, су, кәріз, газ, диз отын), ТБО шығару, объект үй-жайларын санитарлық тазарту, аумақты қардан тазарту, аумақты көгалдандыру, фасадты жуу, үй-жайларды жинау, үй-жайларды косметикалық және майда-шұғыл жөндеу, тұрмыстық техниканы жөндеу. Асханаларда тамақтануды ұйымдастыру (ас мәзірі мен тамақтар рецептураларын әзірлеу, тамақтардың кең ассортиментін дайындау, ас үй және асхана ыдыс-аяғымен, шар.сайманмен қамтамасыз ету, асханада сапалы қызмет көрсету). Жатақханаларда тұруды ұйымдастыру (жатақханада тұратын қызметкерлерге қызмет көрсету, төсек-орнын ауыстыру және жуу, жеке гигиена құралдарымен, жуу құралдарымен және шар.сайманымен қамтамасыз ету)</t>
  </si>
  <si>
    <t>Мангистауская обл.,  Бейнеуский район, пос. Боранкул, Опорненское ЛПУ</t>
  </si>
  <si>
    <t>Мангистауская обл.,  город Жанаозен, промзона, Жанаозенское ЛПУ</t>
  </si>
  <si>
    <t>Атырауская область, Макатский р-н., пос.Макат, Макатское ЛПУ</t>
  </si>
  <si>
    <t>Атырауская область, Исатайский р-н. пос.Нарын,  п/п Тайман</t>
  </si>
  <si>
    <t>Атырауская область, Махамбетский   р-н. пос.Талдыкуль, Редутское ЛПУ</t>
  </si>
  <si>
    <t xml:space="preserve">Уход и обслуживание комнатных растений,  кабельное телевидение, химчистка, оснащ.необх.инвент,инстр,оборуд,моющ.средст и хоз.товар, оплата коммунальных расходов (э/э, вода, канализация, газ, диз топливо), вывоз ТБО, санитарная обработка помещений объекта, чистка территории от снега, озеленение территории, мытье фасада, уборка помещений, косметический и мелко-срочно ремонт помещений, ремонт бытовой техники. Организация питания в столовых (разработка меню и рецептур блюд, приготовление широкого ассортимента блюд, обеспечение кухонной и столовой посудой, хоз.инвентарем, качественное обслуживание в столовой). </t>
  </si>
  <si>
    <t>Үй өсімдіктерін күту және қарау, кабельдік теледидар, химтазарту, қаж.инвент, сайм., жабд., жуу құралд. және шар.тауар. жабд., коммуналдық шығындарды төлеу (э/қ, су, кәріз, газ, диз отын), ТБО шығару, объект үй-жайларын санитарлық тазарту, аумақты қардан тазарту, аумақты көгалдандыру, фасадты жуу, үй-жайларды жинау, үй-жайларды косметикалық және майда-шұғыл жөндеу, тұрмыстық техниканы жөндеу. Асханаларда тамақтануды ұйымдастыру (ас мәзірі мен тамақтар рецептураларын әзірлеу, тамақтардың кең ассортиментін дайындау, ас үй және асхана ыдыс-аяғымен, шар.сайманмен қамтамасыз ету, асханада сапалы қызмет көрсету)</t>
  </si>
  <si>
    <t xml:space="preserve">Атырауская область, Индерский р-н, пос. Индер, Индерское ЛПУ </t>
  </si>
  <si>
    <t xml:space="preserve">Уход и обслуживание комнатных растений, электронные пропуска, кабельное телевидение,  химчистка, оснащ.необх.инвент,инстр,оборуд,моющ.средст и хоз.товар, оплата коммунальных расходов (э/э, вода, канализация, газ, диз топливо), вывоз ТБО, санитарная обработка помещений объекта, чистка территории от снега, озеленение территории, мытье фасада, уборка помещений, косметический и мелко-срочно ремонт помещений, ремонт бытовой техники, праздничное оформление офиса. </t>
  </si>
  <si>
    <t xml:space="preserve">Үй өсімдіктерін күту және қарау, электрондық рұқсаттар, кабельдік теледидар, химтазарту, қаж. инвен., сайм, жабд., жуу құр. және шар.тауар қамтамасыз ету, коммуналдық шығындарды төлеу (э/қ, су, кәріз, газ, диз отын), ТБО шығару, объект үй-жайларын санитарлық тазарту, аумақты қардан тазарту, аумақты көгалдандыру, фасадты жуу, үй-жайларды жинау, үй-жайларды косметикалық және майда-шұғыл жөндеу, тұрмыстық техниканы жөндеу, кеңсені мерекелік безендіру. </t>
  </si>
  <si>
    <t>Западно-Казахстанская область, г.Уральск, ул.Д.Нурпеисовой, 17/6,  филиал УМГ «Уральск»</t>
  </si>
  <si>
    <t>Западно-Казахстанская область, Таскалинский р/н, п. Чижа, Чижинское ЛПУ</t>
  </si>
  <si>
    <t>Западно-Казахстанская область, Джангалинский р/н, п.Джангала, ул. Бирлик,  Джангалинское ЛПУ</t>
  </si>
  <si>
    <t xml:space="preserve">Үй өсімдіктерін күту және қарау, кабельдік теледидар, химтазарту, қаж.инвент, сайм., жабд., жуу құралд. және шар.тауар. жабд., коммуналдық шығындарды төлеу (э/қ, су, кәріз, газ, диз отын), ТБО шығару, объект үй-жайларын санитарлық тазарту, аумақты қардан тазарту, аумақты көгалдандыру, фасадты жуу, үй-жайларды жинау, үй-жайларды косметикалық және майда-шұғыл жөндеу, тұрмыстық техниканы жөндеу. Асханаларда тамақтануды ұйымдастыру (ас мәзірі мен тамақтар рецептураларын әзірлеу, тамақтардың кең ассортиментін дайындау, ас үй және асхана ыдыс-аяғымен, шар.сайманмен қамтамасыз ету, асханада сапалы қызмет көрсету). </t>
  </si>
  <si>
    <t>Западно-Казахстанская область, Зеленовский район, п. Новенький, Уральское ЛПУ</t>
  </si>
  <si>
    <t xml:space="preserve">Уход и обслуживание комнатных растений,  электронные пропуска, кабельное телевидение,  химчистка, оснащ.необх.инвент,инстр,оборуд,моющ.средст и хоз.товар, оплата коммунальных расходов (э/э, вода, канализация, газ, диз топливо), вывоз ТБО, санитарная обработка помещений объекта, чистка территории от снега, озеленение территории, мытье фасада, уборка помещений, косметический и мелко-срочно ремонт помещений, ремонт бытовой техники, праздничное оформление офиса. </t>
  </si>
  <si>
    <t>г.Актобе, ул.Есет-батыра, 39, филиал УМГ «Актобе»</t>
  </si>
  <si>
    <t xml:space="preserve">Актюбинская область, Шалкарский район, п. Бозой, ул. Абая  дом 33 кв. 2, Аральское ЛПУ п.Бозой  </t>
  </si>
  <si>
    <t xml:space="preserve">Актюбинская область, Шалкарский район, п. Бозой, ул. Мөнкеби дом 10, Аральское ЛПУ п.Бозой  </t>
  </si>
  <si>
    <t>Актюбинская область, г.Кандыагаш, промзона, промплощадка Жанажолского ЛПУ</t>
  </si>
  <si>
    <t>Костанайская область, г. Костанай, ул. Энергетиков 35, кв.1, Костанайское ЛПУ г.Костанай</t>
  </si>
  <si>
    <t>Костанайская область, г. Рудный, промплощадка АРП г. Рудный, район станции Железорудная, Костанайское ЛПУ г.Рудный</t>
  </si>
  <si>
    <t xml:space="preserve">Актюбинская область, Хромтауский район, п. Тамды, ул. Молдагуловой дом 5 кв. 2, Краснооктябрьское ЛПУ  </t>
  </si>
  <si>
    <t>Актюбинская область, Шалкарский район, п. Кауылжыр,  промплощадка КС-12 (новая) Шалкарского ЛПУ</t>
  </si>
  <si>
    <t>Актюбинская область, Мугалжарский район, п. Кайынды, промплощадка КС-13 Шалкарского ЛПУ</t>
  </si>
  <si>
    <t>Актюбинская область, Шалкарский район, г.Шалкар, пос.Газопровод, промзона, ул.Ондирис, здание 20, ПУАВР и СТ «Актобе»</t>
  </si>
  <si>
    <t xml:space="preserve"> г.Алматы, ул.Байтурсынова, 46/А,  филиал УМГ «Южный»</t>
  </si>
  <si>
    <t xml:space="preserve">Уход и обслуживание комнатных растений,  кабельное телевидение, электронные пропуска, химчистка, оснащ.необх.инвент,инстр,оборуд,моющ.средст и хоз.товар, оплата коммунальных расходов (э/э, вода, канализация, газ, диз топливо), вывоз ТБО, санитарная обработка помещений объекта, чистка территории от снега, озеленение территории, мытье фасада, уборка помещений, косметический и мелко-срочно ремонт помещений, ремонт бытовой техники, праздничное оформление офиса. </t>
  </si>
  <si>
    <t>Западно-Казахстанская область, г.Уральск, п.Желаево, Промзона д.1, филиал ИТЦ</t>
  </si>
  <si>
    <t>Уход и обслуживание комнатных растений,  кабельное телевидение, электронные пропуска, химчистка, оснащ.необх.инвент,инстр,оборуд,моющ.средст и хоз.товар, оплата коммунальных расходов (э/э, вода, канализация, газ, диз топливо), вывоз ТБО, санитарная обработка помещений объекта, чистка территории от снега, озеленение территории, мытье фасада, уборка помещений, косметический и мелко-срочно ремонт помещений, ремонт бытовой техники, праздничное оформление офиса. Организация питания в столовых (разработка меню и рецептур блюд, приготовление широкого ассортимента блюд, обеспечение кухонной и столовой посудой, хоз.инвентарем, качественное обслуживание в столовой). Организация проживания в общежитиях  (обслуживание проживающих в общежитие персонала, смена и стирка постельного белья, обеспечение средствами личной гигиены, моющими средствами и хоз.инвентарем)</t>
  </si>
  <si>
    <t>Үй өсімдіктерін күту және қарау, кабельдік теледидар, электрондық рұқсаттар, химтазарту, қаж.инвент, сайм., жабд., жуу құралд. және шар.тауар. жабд., коммуналдық шығындарды төлеу (э/қ, су, кәріз, газ, диз отын), ТБО шығару, объект үй-жайларын санитарлық тазарту, аумақты қардан тазарту, аумақты көгалдандыру, фасадты жуу, үй-жайларды жинау, үй-жайларды косметикалық және майда-шұғыл жөндеу, тұрмыстық техниканы жөндеу, кеңсені мерекелік безендендіру. Асханаларда тамақтануды ұйымдастыру (ас мәзірі мен тамақтар рецептураларын әзірлеу, тамақтардың кең ассортиментін дайындау, ас үй және асхана ыдыс-аяғымен, шар.сайманмен қамтамасыз ету, асханада сапалы қызмет көрсету). Жатақханаларда тұруды ұйымдастыру (жатақханада тұратын қызметкерлерге қызмет көрсету, төсек-орнын ауыстыру және жуу, жеке гигиена құралдарымен, жуу құралдарымен және шар.сайманымен қамтамасыз ету)</t>
  </si>
  <si>
    <t xml:space="preserve">Жамбылская область, Турар Рыскуловский район, с. Акыртобе,  ПХГ Акыртобе </t>
  </si>
  <si>
    <t xml:space="preserve">Үй өсімдіктерін күту және қарау, кабельдік теледидар, электрондық рұқсаттар, химтазарту, қаж.инвент, сайм., жабд., жуу құралд. және шар.тауар. жабд., коммуналдық шығындарды төлеу (э/қ, су, кәріз, газ, диз отын), ТБО шығару, объект үй-жайларын санитарлық тазарту, аумақты қардан тазарту, аумақты көгалдандыру, фасадты жуу, үй-жайларды жинау, үй-жайларды косметикалық және майда-шұғыл жөндеу, тұрмыстық техниканы жөндеу, кеңсені мерекелік безендендіру. </t>
  </si>
  <si>
    <t>Кызылординская область, г. Кызылорда, ул.   Бейбарыс Султан 1,  филиал УМГ "Кызылорда"</t>
  </si>
  <si>
    <t>ДАСО</t>
  </si>
  <si>
    <t>29.20.40.16.00.00.00</t>
  </si>
  <si>
    <t>Техническое обслуживание автотранспорта</t>
  </si>
  <si>
    <t>Автокөлікке техникалық қызмет көрсету</t>
  </si>
  <si>
    <t>Техническое обслуживание  автотранспорта (замена масел, жидкостей, фильтров, тормозных колодок, свечей, ремней)</t>
  </si>
  <si>
    <t>Автокөлікке техникалық қызмет көрсету (майларды, сұйықтықтарды, сүзгіштерді, тежегіш қалыптарды, білтелерді, белдіктерді ауыстыру)</t>
  </si>
  <si>
    <t xml:space="preserve">ГСМ, техобслуживание, мойка, страхование ГПО владельцев автотранспортных средств, услуги автостоянки (теплые гаражи), прочие услуги (техосмотр, (пере) регистрация, аптечки, огнетушитель, окружающая среда)
</t>
  </si>
  <si>
    <t>ЖЖМ, тех.қызмет көрсету, жуу, автокөлік құралдары иелерінің АҚЖ сақтандыру, көлік тұрағы қызметтері (жылы гараждар), өзге шығындар (техбайқау, (қайта) тіркеу, дәріқұтылар, өрт сөндіргіш, қоршаған орта)</t>
  </si>
  <si>
    <t>Атмосфераға  парникті газдар шығарындылары көздерін түгендеу қызметтері</t>
  </si>
  <si>
    <t>Парникті газдар шығарындыларының көздеріне тексеріс өткізу, ілеспелі есепті жасап, парникті газдардың түрлерін және мөлшерін анықтау</t>
  </si>
  <si>
    <t>Парникті газдардың шығарындыларын түгендеу</t>
  </si>
  <si>
    <t>Экология саласындағы кеңес беру қызметтері</t>
  </si>
  <si>
    <t>Квоталар алу және жылымық гадар квоталарына сауда-саттық жасау жүйесіне қатысу үшін құжаттарды верификациялау қызметтері</t>
  </si>
  <si>
    <t>Жазатайым оқиғалардан сақтандыру қызметтері</t>
  </si>
  <si>
    <t>Қызметкердің еңбек (қызмет) міндеттерін атқарған кезде оның өмірі мен денсаулығына зиян келтіргені үшін жұмыс берушінің азаматтық-құқықтық жауапкершілігін</t>
  </si>
  <si>
    <t>Қызметкер еңбек (қызмет) міндеттерін атқарған кезде оны жазатайым жағдайлардан ерікті сақтандыру</t>
  </si>
  <si>
    <t>53.10.11.30.10.00.00</t>
  </si>
  <si>
    <t>Услуги по подписке на газеты</t>
  </si>
  <si>
    <t>Газеттерге жазылу бойынша қызметтер</t>
  </si>
  <si>
    <t>Услуги по организации  подписки на газеты  для сотрудников Общества</t>
  </si>
  <si>
    <t>Қоғам қызметкерлеріне газеттерге жазылуды ұйымдастыру бойынша қызметтер</t>
  </si>
  <si>
    <t>предоплата в размере 100%</t>
  </si>
  <si>
    <t>ПС</t>
  </si>
  <si>
    <t>Атырауская обл,  г. Атырау, УАВРиСТ, ул.Гумарова,   д. 94</t>
  </si>
  <si>
    <t>Западно-Казахстанская обл.,  г. Уральск  АУП УМГ Уральск, ул.Д.Нурпеисовой, д.17/6</t>
  </si>
  <si>
    <t xml:space="preserve">Актюбинская обл.,  г.Актобе, АУП УМГ Актобе, ул. Есет батыра, д. 39А </t>
  </si>
  <si>
    <t>Жамбылская область, Жамбылский район, с. Акбұлым,   АУП  УМГ Тараз,  3 Переулок Автомобильный, д. 1А для АГП</t>
  </si>
  <si>
    <t>53.10.11.30.11.00.00</t>
  </si>
  <si>
    <t xml:space="preserve">Жамбылская область, Жамбылский район, с. Акбұлым,   АУП  УМГ Тараз,  3 Переулок Автомобильный, д. 1А </t>
  </si>
  <si>
    <t>Алматинская обл.                     г. Алматы, АУП УМГ Южный, ул. Байтурсынова, 46</t>
  </si>
  <si>
    <t xml:space="preserve"> Кызылординская область, г. Кызылорда, ул.   Бейбарыс Султан 1, АУП УМГ Кызылорда</t>
  </si>
  <si>
    <t>Услуги по подписке на журналы</t>
  </si>
  <si>
    <t>Журналдарға жазылу бойынша қызметтер</t>
  </si>
  <si>
    <t>Услуги по организации  подписки на журналы  для сотрудников Общества</t>
  </si>
  <si>
    <t>Қоғам қызметкерлеріне журналдарға жазылуды ұйымдастыру бойынша қызметтер</t>
  </si>
  <si>
    <t>Западно-Казахстанская обл.,  г. Уральск , АУП филиал ИТЦ, пос.Желаево, промзона 1</t>
  </si>
  <si>
    <t>Қоғам қызметкерлерінежурналдарға жазылуды ұйымдастыру бойынша қызметтер</t>
  </si>
  <si>
    <t>Всего</t>
  </si>
  <si>
    <t>Офистік үй-жайларды жалға алу бойынша қызметтер</t>
  </si>
  <si>
    <t>Қоймалық үй-жайларды жалға алу бойынша қызметтер</t>
  </si>
  <si>
    <t>65.12.50.10.00.00.01</t>
  </si>
  <si>
    <t>Услуги по страхованию ответственности владельцев опасных объектов</t>
  </si>
  <si>
    <t>Қауіпті нысандарды иеленушілердің жауапкершілігін сақтандыру бойынша қызметтер</t>
  </si>
  <si>
    <t>Услуги по страхованию ответственности владельцев опасных объектов (источников повышенной опасности)</t>
  </si>
  <si>
    <t>Қауіпті нысандарды (қауіптілігі жоғары көздер) иеленушілердің жауапкершілігін сақтандыру бойынша қызметтер</t>
  </si>
  <si>
    <t xml:space="preserve">Закуп услуг по обязательному страхованию гражданско-правовой ответственности владельца объектов, деятельность которых связана с опасностью причинения вреда третьим лицам   в соответствии с Законом РК "Об обязательном страховании ГПО владельцев объектов, деят-ть которых связанан с опасностью причинения вреда третьим лицам" </t>
  </si>
  <si>
    <t>"Қызметi үшiншi тұлғаларға зиян келтiру қаупiмен байланысты объектiлер иелерiнiң азаматтық-құқықтық жауапкершiлiгiн міндетті сақтандыру туралы" ҚР Заңына   сәйкес қызметi үшiншi тұлғаларға зиян келтiру қаупiмен байланысты объектiлер иелерiнiң азаматтық-құқықтық жауапкершiлiгiн міндетті сақтандыру қызметтерін сатып алу</t>
  </si>
  <si>
    <t>Авансовый платеж - 100%</t>
  </si>
  <si>
    <t xml:space="preserve"> УМГ "Южный",
г. Алматы, Алматинская, Южно-Казахстанская обл.
</t>
  </si>
  <si>
    <t xml:space="preserve">УМГ "Тараз",
 г. Тараз, 
Жамбылская обл. </t>
  </si>
  <si>
    <t xml:space="preserve"> УМГ "Актобе"
г. Актобе, Акюбинская, Костанайская  обл.</t>
  </si>
  <si>
    <t>авансовый платеж - 0%,оплата в течении 30 рабочих дней с момента  подписания договора.</t>
  </si>
  <si>
    <t>65.12.49.00.
00.00.01</t>
  </si>
  <si>
    <t>Услуги по страхованию имущества</t>
  </si>
  <si>
    <t>Мүлікті өрттен сақтандыру бойынша қызметтер</t>
  </si>
  <si>
    <t>Закуп услуг по добровольному страхованию имущества от риска случайной утраты или повреждения в результате наступления страхового случая, руководствуясь Законом "О страховой деятельности"</t>
  </si>
  <si>
    <t xml:space="preserve"> "Сақтандыру қызметі туралы" Заңды басшылыққа алып, сақтандыру жағдайының басталуы нәтижесінде мүлiктiң кездейсоқ жойылу немесе кездейсоқ бүлiну қаупiнен мүлікті өз еркімен сақтандыру қызметтерін сатып алу</t>
  </si>
  <si>
    <t xml:space="preserve"> УМГ "Южный", 
г. Алматы, Алматинская, Южно-Казахстанская обл.,</t>
  </si>
  <si>
    <t xml:space="preserve">УМГ "Тараз",
 г. Тараз, 
Жамбылская обл., </t>
  </si>
  <si>
    <t xml:space="preserve"> УМГ "Актобе"
г. Актобе, Акюбинская, Костанайская  обл.,</t>
  </si>
  <si>
    <t>УМГ "Уральск"
г. Уральск, 
Западно-Казахстанская обл.,</t>
  </si>
  <si>
    <t>филиал "ИТЦ"
г. Уральск, 
Западно-Казахстанская обл.,</t>
  </si>
  <si>
    <t>ДУА</t>
  </si>
  <si>
    <t>85.59.19.10.00.00.00</t>
  </si>
  <si>
    <t>Услуги образовательные по подготовке, переподготовке и повышению квалификации работников</t>
  </si>
  <si>
    <t>Қызметкерлерді даярлау, қайта даярлау және біліктілігін көтеру бойынша білім беру қызметтері</t>
  </si>
  <si>
    <t>Подготовка, переподготовка и повышение квалификации работников,включая организацию обучающих тренингов и семинаров</t>
  </si>
  <si>
    <t>Оқыту тренингтері мен семинарларын ұйымдастыруды қоса алғанда, қызметкерлерді даярлау, қайта даярлау және біліктілігін жетілдіру</t>
  </si>
  <si>
    <t xml:space="preserve">Организация обучения производственного персонала АО "Интергаз Центральная Азия" </t>
  </si>
  <si>
    <t>"Интергаз Орталық Азия" АҚ өндірістік персоналын оқытуды ұйымдастыру</t>
  </si>
  <si>
    <t>г.Астана, Пр.Кабанбай батыра, 19, офис блока "В"</t>
  </si>
  <si>
    <t xml:space="preserve">Организация обучения Административно-управленческого персонала АО "Интергаз Центральная Азия", организация  образовательных программ технического, профессионального и послевузовского образования, организации оценки знаний работников  </t>
  </si>
  <si>
    <t>"Интергаз Орталық Азия" АҚ әкімшілік-басқару персоналын оқытуды ұйымдастыру, техникалық, кәсіптік және жоғарғы білімнен кейінгі оқыту бағдардамаларын ұйымдастыру, қызметкерлердің білімін бағалау</t>
  </si>
  <si>
    <t xml:space="preserve">Организация и проведение лекций согласно заявкам структурных подразделений  АО "Интергаз Центральная Азия" </t>
  </si>
  <si>
    <t>"Интергаз Орталық Азия" АҚ құрылымдық бөлімшелері сұранысы бойынша лекциялар өткізу</t>
  </si>
  <si>
    <t>ДУЧРиСП</t>
  </si>
  <si>
    <t>45.20.24.09.00.00.00</t>
  </si>
  <si>
    <t>Услуги по техническому обслуживанию автотранспорта и специальной техники</t>
  </si>
  <si>
    <t xml:space="preserve"> Автокөлікке және арнайы техникаға техникалық қызмет көрсету жөніндегі қызметтер</t>
  </si>
  <si>
    <t>Комплекс услуг по техническому обслуживанию автотранспорта и специальной техники</t>
  </si>
  <si>
    <t>Автокөлікке және арнайы техникаға техникалық қызмет көрсету жөніндегі қызметтер кешені</t>
  </si>
  <si>
    <t>78.30.12.11.00.00.00</t>
  </si>
  <si>
    <t>Услуги по аутсорсингу персонала</t>
  </si>
  <si>
    <t>Персонал аутсорсингі жөніндегі қызметтер</t>
  </si>
  <si>
    <t xml:space="preserve"> предоставление услуг квалифицированных специалистов для центрального аппарата, в том числе ФОТ с налогами и отчислениями, мобильная связь, командировочные расходы, социальный пакет, обязательное страхование ГПО работодателя
за причинение вреда жизни и здоровью работника при исполнении им трудовых обязанностей
</t>
  </si>
  <si>
    <t>орталық аппарат үшін білікті мамандардың қызметтерін көрсету, соның ішінде салықтармен және шегерімдермен бірге ЕАТҚ, мобильді байланыс, іссапар шығындары, әлеуметтік пакет, жұмыс берушінің жұмыскер өз еңбек міндеттерін орындау кезінде олардың өміріне және денсаулығына зиян келтіру үшін АҚЖ міндетті сақтандыру</t>
  </si>
  <si>
    <r>
      <t>Үй өсімдіктерін күту және қарау, электрондық рұқсаттар, кабельдік теледидар, химтазарту, қаж. инвен., сайм, жабд., жуу құр. және шар.тауар қамтамасыз ету, коммуналдық шығындарды төлеу (э/қ, су, кәріз, газ, диз отын), ТБО шығару, объект үй-жайларын санитарлық тазарту, аумақты қардан тазарту, аумақты көгалдандыру, фасадты жуу, үй-жайларды жинау, үй-жайларды косметикалық және майда-шұғыл жөндеу, тұрмыстық техниканы жөндеу, кеңсені мерекелік безендіру.</t>
    </r>
    <r>
      <rPr>
        <sz val="14"/>
        <color rgb="FFFF0000"/>
        <rFont val="Times New Roman"/>
        <family val="1"/>
        <charset val="204"/>
      </rPr>
      <t xml:space="preserve"> </t>
    </r>
  </si>
  <si>
    <t>58.12.20.10.00.00.00</t>
  </si>
  <si>
    <t>Услуги по изданию (размещению) справочников и списков адресатов</t>
  </si>
  <si>
    <t>Услуги по размещению в печатном или электронном виде изданий, защищенных по своей форме, но не по содержанию, с характерным стремлением к широте тематических рамок, максимальной полноте сведений по данному конкретному вопросу</t>
  </si>
  <si>
    <t>оказание услуги по предоставлению права пользования Информационной системой электронных закупок АО «ФНБ «Самрук-Қазына»</t>
  </si>
  <si>
    <t>«Самұрық-Қазына» ҰӘҚ» АҚ Электрондық сатып алудың ақпараттық жүйесін пайдалану құқығын беру қызметтерін көрсету</t>
  </si>
  <si>
    <t>На всей территории Республики Казахстан</t>
  </si>
  <si>
    <t>авансовый  платеж-0%, оставшаяся часть в течении 30 рабочих дней с момента подписания акта приема-передачи</t>
  </si>
  <si>
    <t>Анықтамалықтар мен адресаттар тізімін шығару (орналастыру) бойынша қызметтер</t>
  </si>
  <si>
    <t>Мазмұны бойынша емес, өз нысаны бойынша қорғалған, тақырыптық шеңберінің кеңейтуге, нақты мәселе жөнінде мәліметтердің барынша толықтығына сипатты ұмтылысы бар баспаларды баспа немесе электронды түрінде орналастыру бойынша қызметтер</t>
  </si>
  <si>
    <t>Авансовый платеж - 100% ,(по квартально)</t>
  </si>
  <si>
    <t>ДОЗ</t>
  </si>
  <si>
    <t>73.11.11.12.00.00.00</t>
  </si>
  <si>
    <t>Услуги по размещению объявлений в печатных изданиях</t>
  </si>
  <si>
    <t>Баспа басылымдарында хабарландыруларды орналастыру бойынша қызметтер</t>
  </si>
  <si>
    <t xml:space="preserve">Размещение объявления о проведении закупок способом открытого тендера на веб-сайте Заказчика и организатора закупок и на веб-сайте,определенном Фондом,и публикация в переодическом печатном издании, распространяемом на всей территории Республики Казахстан, с переодичностью издания не менее 3 (трех) раз в неделю:   </t>
  </si>
  <si>
    <t>Ашық тендер тәсілімен сатып алуды жүргізу туралы хабарландыруды Тапсырыс берушінің және сатып алуды ұйымдастырушының веб-сайтында және Қор белгілеген веб-сайтта орналастыру және аптасына кемінде 3 (үш) рет шығатын, Қазақстан Республикасының бүкіл аумағында таратылатын мерзімді баспа басылымында жариялау</t>
  </si>
  <si>
    <t>33.12.11.13.10.00.00</t>
  </si>
  <si>
    <t>Текущее обслуживание турбин</t>
  </si>
  <si>
    <t>Турбиналарға ағымдағы қызмет көрсету</t>
  </si>
  <si>
    <t>Текущее обслуживание газовой турбины</t>
  </si>
  <si>
    <t>Газ турбинасына ағымдағы қызмет көрсету</t>
  </si>
  <si>
    <t>Техническое обслуживание газоперекачивающих агрегатов типа ГПА-10-01 на КС «Акколь»</t>
  </si>
  <si>
    <t>"Ақкөл" КС ГПА-10-01 түріндегі газ айдаушы агрегаттарына техникалық қызмет көрсету</t>
  </si>
  <si>
    <t>Атырауская область, 
Курмангазинский район, 
п. Акколь, 
КС "Акколь" 
УМГ "Атырау"</t>
  </si>
  <si>
    <t>авансовый платеж 0%, оплата по факту - в течении 30 рабочих дней после подписания Акта выполненных этапов работ</t>
  </si>
  <si>
    <t>Работа</t>
  </si>
  <si>
    <t>Техническое обслуживание газоперекачивающих агрегатов типа ГПА-10-01 на КС «Тайман»</t>
  </si>
  <si>
    <t>"Тайман" КС ГПА-10-01 түріндегі газ айдаушы агрегаттарына техникалық қызмет көрсету</t>
  </si>
  <si>
    <t>Атырауская область, 
Исатайский район, 
КС "Тайман" 
УМГ "Атырау"</t>
  </si>
  <si>
    <t>Техническое обслуживание основного и вспомогательного оборудования нового турбокомпрессорного цеха №4 компрессорной станции «Макат»</t>
  </si>
  <si>
    <t>"Мақат" компрессорлық станциясының жаңа №4 турбокомпрессорлық цехының негізгі және қосалқы жабдығына техникалық қызмет көрсету</t>
  </si>
  <si>
    <t>Атырауская область, Макатский район, п. Макат, Макатское ЛПУ, УМГ "Атырау"</t>
  </si>
  <si>
    <t>Начало - со дня подписания договора, окончание - до 30.12.2015г.</t>
  </si>
  <si>
    <t>33.13.19.14.00.00.00</t>
  </si>
  <si>
    <t xml:space="preserve">Техническое обслуживание системы пожарной </t>
  </si>
  <si>
    <t>Өрт сөндіру жүйесіне техникалық қызмет көрсету</t>
  </si>
  <si>
    <t>Техническое обслуживание оборудования АГПТ ТКЦ-4 КС "Опорная"</t>
  </si>
  <si>
    <t>"Опорная" КС ТКЦ-4 ГАӨС жабдығына техникалық қызмет көрсету</t>
  </si>
  <si>
    <t>Мангистауская область, Бейнеуский район, 
село Боранкул, 
КС "Опорная",
 УМГ "Актау"</t>
  </si>
  <si>
    <t>Техническое обслуживание оборудования АГПТ КС "Редут"</t>
  </si>
  <si>
    <t>"Редут" КС ГАӨС жабдығына техникалық қызмет көрсету</t>
  </si>
  <si>
    <t>Атырауская область, 
Махамбетский район, 
п.Талдыколь, 
КС "Редут" 
УМГ "Атырау"</t>
  </si>
  <si>
    <t>Техническое обслуживание оборудования АГПТ КС "Тайман"</t>
  </si>
  <si>
    <t>"Тайман" КС ГАӨС жабдығына техникалық қызмет көрсету</t>
  </si>
  <si>
    <t>Техническое обслуживание оборудования АГПТ КС "Акколь"</t>
  </si>
  <si>
    <t>"Ақкөл" КС ГАӨС жабдығына техникалық қызмет көрсету</t>
  </si>
  <si>
    <t>ДКСиР</t>
  </si>
  <si>
    <t>Работы</t>
  </si>
  <si>
    <t>61.30.10.10.00.00.00</t>
  </si>
  <si>
    <t>Услуги спутниковой связи</t>
  </si>
  <si>
    <t>Спутниктік байланыс қызметтері</t>
  </si>
  <si>
    <t>Услуги пользования спутниковой связью</t>
  </si>
  <si>
    <t>Спутниктік байланыстарды пайдалану қызметтері</t>
  </si>
  <si>
    <t>Услуги по построению производственно - технологической сети передачи данных и голоса для подразделений АО «Интергаз Центральная Азия»</t>
  </si>
  <si>
    <t>"Интергаз Орталық Азия" АҚ бөлімшелері үшін деректерді және дауысты берудің корпоративтік жерсеріктік желісін құру жөніндегі қызметтер</t>
  </si>
  <si>
    <t>Западно-Казахстанская область,УМГ "Уральск"</t>
  </si>
  <si>
    <t>Авансовый платеж - 0%, оставшаяся часть в течении 30 рабочих дней с момента подписания акта приема оказанных услуг</t>
  </si>
  <si>
    <t xml:space="preserve"> Алматинская область, Южно-Казахстанская область, г. Алматы,УМГ "Южный" </t>
  </si>
  <si>
    <t>Жамбылская область,УМГ "Тараз"</t>
  </si>
  <si>
    <t>Мангистауская область,УМГ "Актау"</t>
  </si>
  <si>
    <t>Услуги по предоставлению земных станций спутниковой связи сети передачи данных и голоса для подразделений АО «ИнтергазЦентральнаяАзия»</t>
  </si>
  <si>
    <t>Кызылординская область ,УМГ "Кызылорда",для  ТОО "ГБШ"</t>
  </si>
  <si>
    <t>Южно-Казахстанская область, УМГ "Южный" для ТОО "ГБШ"</t>
  </si>
  <si>
    <t>61.10.11.06.01.00.00</t>
  </si>
  <si>
    <t>Услуги телефонной связи</t>
  </si>
  <si>
    <t>Телефон байланысының қызметтері</t>
  </si>
  <si>
    <t>Услуги фиксированной местной, междугородней, международной телефонной связи  - доступ и пользование</t>
  </si>
  <si>
    <t>Нақты жергілікті, қалааралық, халықаралық телефон байланысы қызметтері – қатынау және пайдалану</t>
  </si>
  <si>
    <t>Услуги сторонних операторов связи</t>
  </si>
  <si>
    <t>Басқа байланыс операторларының қызметтері</t>
  </si>
  <si>
    <t>61.10.11.01.01.00.00</t>
  </si>
  <si>
    <t>Услуги фиксированной местной телефонной связи</t>
  </si>
  <si>
    <t>Нақты жергілікті телефон байланысы қызметтері</t>
  </si>
  <si>
    <t>Услуги фиксированной местной телефонной связи  - доступ и пользование</t>
  </si>
  <si>
    <t>Бекітілген телефон қызметтері – рұқсат және пайдалану</t>
  </si>
  <si>
    <t>Услуги телекоммуникаций</t>
  </si>
  <si>
    <t>Телекоммуникациялық қызметтер</t>
  </si>
  <si>
    <t xml:space="preserve"> Центральный аппарат,г. Астана</t>
  </si>
  <si>
    <t>Услуги телефонии (городские телефоны), междугородних и международных переговоров.</t>
  </si>
  <si>
    <t>Телефония (қалалық телефондар), қалааралық және халықаралық келіссөздер қызметтері</t>
  </si>
  <si>
    <t>61.10.43.01.01.00.00</t>
  </si>
  <si>
    <t xml:space="preserve">Услуги по доступу к Интернету </t>
  </si>
  <si>
    <t>Интернетке қатынау жөніндегі қызметтер</t>
  </si>
  <si>
    <t>Услуги, направленные на предоставление доступа к Интернету широкополосному по сетям проводным</t>
  </si>
  <si>
    <t>Сымды желілер бойынша кең жолақты Интернетке қатынауды ұсынуға бағытталған қызметтер</t>
  </si>
  <si>
    <t>Услуги доступа рабочих мест  к ресурсам глобальной сети Интернет с организацией всех видов сервисов, включая передачу и приём данных, голоса, видеоизображений, электронной почты</t>
  </si>
  <si>
    <t>Деректерді, дауысты бейнесуреттерді, электрондық поштаны тапсыруды және қабылдауды қоса алғанда, барлық сервис түрлерін ұйымдастырып, жұмыс орындарының Интернет ғаламдық желі ресурстарына қатынау қызметтері</t>
  </si>
  <si>
    <t>61.90.10.07.00.00.00</t>
  </si>
  <si>
    <t>Услуги аренды IP каналов</t>
  </si>
  <si>
    <t>ІР арналарын пайдалану қызметтері</t>
  </si>
  <si>
    <t>Аренда IP VPN каналов (выделенная линия)</t>
  </si>
  <si>
    <t>IP VPN арналарын жалға алу (бөлінген желі)</t>
  </si>
  <si>
    <t>Услуги по организации высокоскоростных наземных каналов передачи данных</t>
  </si>
  <si>
    <t>Жылдамдығы жоғары жер үсті деректерді беру арналарын ұйымдастыру қызметтері</t>
  </si>
  <si>
    <t>Актюбинская область,УМГ "Актобе"</t>
  </si>
  <si>
    <t xml:space="preserve"> Услуги по предоставлению доступа к сети подвижной спутниковой связи </t>
  </si>
  <si>
    <t xml:space="preserve">Көшпелі жерсеріктік байланыс желісіне қатынауды ұсыну қызметтері </t>
  </si>
  <si>
    <t>61.20.11.10.00.00.00</t>
  </si>
  <si>
    <t xml:space="preserve">Услуги мобильной связи </t>
  </si>
  <si>
    <t>Ұялы байланыс қызметтері</t>
  </si>
  <si>
    <t>Услуги мобильной связи - доступ и пользование</t>
  </si>
  <si>
    <t>Ұялы байланыс қызметтері – рұқсат және пайдалану</t>
  </si>
  <si>
    <t>Предоставление  услуг сотовой связи на базе технологии PBX (Private Branch Exchange)</t>
  </si>
  <si>
    <t>PBX (Private Branch Exchange) технологиясы негізінде ұялы байланыс қызметтерін көрсету</t>
  </si>
  <si>
    <t xml:space="preserve"> Предоставление услуг сотовой связи на базе GSM  (Global System for Mobile Communications) шлюза</t>
  </si>
  <si>
    <t>GSM  (Global System for Mobile Communications) шлюз негізінде ұялы байланыс қызметтерін көрсету</t>
  </si>
  <si>
    <t>Предоставление услуг  по контролю расхода топлива и мониторинга транспорта</t>
  </si>
  <si>
    <t>Отын шығысын бақылау және көлік мониторингі қызметтерін көрсету</t>
  </si>
  <si>
    <t>Предоставление услуг по системе безопасности и видеонаблюдению</t>
  </si>
  <si>
    <t>Қауіпсіздік және бейнебақылау жүйелері қызметтерін көрсету</t>
  </si>
  <si>
    <t xml:space="preserve">Предоставление услуг мобильной спутниковой связи Thuraya на МГ Казахстан-Китай </t>
  </si>
  <si>
    <t>Қазақстан Қытай МГҚ-да Thuraya мобильді жерсеріктік байланыс қызметтерін көрсету</t>
  </si>
  <si>
    <t>Алматинская область, Южно-Казахстанская область, г. Алматы, УМГ "Южный",  для АГП</t>
  </si>
  <si>
    <t>61.10.20.02.00.00.00</t>
  </si>
  <si>
    <t>Услуги по эксплуатации и техобслуживанию коммутационно-передаточного оборудования</t>
  </si>
  <si>
    <t>Коммутациялық-беріліс құрал-жабдықтарының техникалық қызмет көрсетуі мен пайдалану бойынша қызметтер</t>
  </si>
  <si>
    <t>Услуги по эксплуатации и техобслуживанию коммутационно-передаточного оборудования с целью обеспечения прямой связи через   наземные линии связи</t>
  </si>
  <si>
    <t>Жерасты байланыс желілері арқылы тікелей байланысты қамтамасыз ету мақсатында коммутациялық-беріліс құрал-жабдықтарының техникалық қызмет көрсетуі мен пайдалану бойынша қызметтер</t>
  </si>
  <si>
    <t>Услуги технического обслуживания магистральных, внутриплощадочных кабельных линий связи, систем уплотнения и автоматических телефонных станций МГ САЦ</t>
  </si>
  <si>
    <t>ОАО МГҚ магистральдық, алаңішілік кабельді байланыс желілеріне, тығыздалған жүйелерге және автоматты телефон станцияларына  техникалық қызмет көрсету қызметтері</t>
  </si>
  <si>
    <t>Услуги технического обслуживания магистральных, внутриплощадочных кабельных линий связи, систем уплотнения и автоматических телефонных станций МГ Союз</t>
  </si>
  <si>
    <t>Союз МГҚ магистральдық, алаңішілік кабельді байланыс желілеріне, тығыздалған жүйелерге және автоматты телефон станцияларына  техникалық қызмет көрсету қызметтері</t>
  </si>
  <si>
    <t>Услуги технического обслуживания магистральных, внутриплощадочных кабельных линий связи, систем уплотнения и автоматических телефонных станций МГ Бухара-Урал</t>
  </si>
  <si>
    <t>Бұқара - Орал МГҚ жедел-өндірістік ультрақысқа толқынды радиобайланыс пен радиорелелік желінің инфрақұрылымына техникалық қызмет көрсету қызметтері</t>
  </si>
  <si>
    <t>Услуги технического обслуживания магистральных, внутриплощадочных кабельных линий связи, систем уплотнения и автоматических телефонных станций МГ Акшабулак-Кызылорда</t>
  </si>
  <si>
    <t>Ақшабұлақ - Қызылорда МГҚ магистральдық, алаңішілік кабельді байланыс желілеріне, тығыздалған жүйелерге және автоматты телефон станцияларына  техникалық қызмет көрсету қызметтері</t>
  </si>
  <si>
    <t xml:space="preserve">Услуги технического обслуживания магистральных, внутриплощадочных кабельных линий связи, систем уплотнения и автоматических телефонных станций МГ БГР-ТБА    </t>
  </si>
  <si>
    <t>БГР - ТБА МГҚ магистральдық, алаңішілік кабельді байланыс желілеріне, тығыздалған жүйелерге және автоматты телефон станцияларына  техникалық қызмет көрсету қызметтері</t>
  </si>
  <si>
    <t>Услуги технического обслуживания магистральных, внутриплощадочных кабельных линий связи, систем уплотнения и автоматических телефонных станций Центральный аппарат</t>
  </si>
  <si>
    <t>Орталық аппаратта магистральдық, алаңішілік кабельді байланыс желілеріне, тығыздалған жүйелерге және автоматты телефон станцияларына  техникалық қызмет көрсету қызметтері</t>
  </si>
  <si>
    <t>43.21.10.10.30.12.00</t>
  </si>
  <si>
    <t>Услуги по техническому обслуживанию системы видеонаблюдения</t>
  </si>
  <si>
    <t>Бейнебақылау жүйесіне техникалық қызмет көрсету бойынша қызметтер</t>
  </si>
  <si>
    <t>Внешний осмотр составных частей установки на отсутствии механических повреждений, прочности крепления, контроль рабочего положения выключателей и переключателей, исправности световой индикации, наличие пломб на приемно-контрольном устройстве, тестирование.</t>
  </si>
  <si>
    <t>Қондырғының құраушы бөліктерін механикалық зақымданулардың жоқтығына, бекіту беріктігіне сырттай тексеру, ажыратқыштар мен ауыстырып қосқыштардың жұмыс күйін, жарықтық индикацияның ақаусыздығын, қабылдау- бақылау құрылғысында пломбалардың болуын бақылау, тестілеу</t>
  </si>
  <si>
    <t>Услуги технического обслуживания системы безопасности и видеонаблюдения</t>
  </si>
  <si>
    <t>Қауіпсіздік және бейнебақылау жүйелеріне техникалық қызмет көрсету қызметтері</t>
  </si>
  <si>
    <t>Сопровождение внедренной функциональности информационной системы SAP и техническая поддержка программного обеспечения SAP</t>
  </si>
  <si>
    <t>SAP ақпараттық жүйесінің енгізілген функционалдығын қолдау және  SAP бағдарламалық жабдықтамасын техникалық қолдау</t>
  </si>
  <si>
    <t>62.02.30.10.30.00.00</t>
  </si>
  <si>
    <t>Услуги по техническому обслуживанию серверного оборудования</t>
  </si>
  <si>
    <t>Серверлік құрал-жабдықтардың техникалық қызмет көрсетуі бойынша қызметтер</t>
  </si>
  <si>
    <t>Техническая поддержка серверного оборудования, включая настройку, сопровождение и текущее обслуживание</t>
  </si>
  <si>
    <t>Қолдау және ағымдағы қызмет көрсету, жөнге келтірмен қоса, серверлік құрал-жабдықтарды техникалық қолдау</t>
  </si>
  <si>
    <t>Техническое сопровождение информационных систем</t>
  </si>
  <si>
    <t>Ақпараттық жүйелерді техникалық сүйемелдеу</t>
  </si>
  <si>
    <t>ДИТиТ</t>
  </si>
  <si>
    <t>53.20.11.10.10.00.00</t>
  </si>
  <si>
    <t>Услуги курьерской почты внутри страны</t>
  </si>
  <si>
    <t>Курьерлік поштаның ел ішіндегі қызметтері</t>
  </si>
  <si>
    <t>осуществление доставки отправлений внутри страны (пакеты)</t>
  </si>
  <si>
    <t>ел ішінде жіберілімдерді жеткізуді жүзеге асыру (пакеттер)</t>
  </si>
  <si>
    <t>авансовый платёж-0%,оставшаяся часть в течении 30 рабочих дней с момента подписания акта приёмки выполненных работ (оказанных услуг)</t>
  </si>
  <si>
    <t>пп.15 п 140</t>
  </si>
  <si>
    <t>Канцелярия</t>
  </si>
  <si>
    <t>г.Актобе, ул.Есет Батыра 39, для ББШ</t>
  </si>
  <si>
    <t>ББШ  Кызылорда, Кызылординская обл: г.Кызылорда ул. Бейбарыс Султан №1</t>
  </si>
  <si>
    <t>С 23 декабря 2014г. по 22 декабря 2015 г.</t>
  </si>
  <si>
    <t>пп.7 п 140</t>
  </si>
  <si>
    <t>пп.2 п 137</t>
  </si>
  <si>
    <t xml:space="preserve">пп.2 п 137 </t>
  </si>
  <si>
    <t>пп.6 п 140</t>
  </si>
  <si>
    <t>пп.4 п 137</t>
  </si>
  <si>
    <t xml:space="preserve">пп.25 п 137 </t>
  </si>
  <si>
    <t>ИТОГО:</t>
  </si>
  <si>
    <t>Всего:</t>
  </si>
  <si>
    <t>пп.7 п 137</t>
  </si>
  <si>
    <t>Западно-Казахстанская область, Филиал "ИТЦ", г. Уральск,п. Желаево промзона , № 1</t>
  </si>
  <si>
    <t>Актюбинская область,Костанайская область,УМГ "Актобе"</t>
  </si>
  <si>
    <t>Атырауская обл., г.Атырау,УАВР и СТ</t>
  </si>
  <si>
    <t xml:space="preserve"> Алматинская область, г. Алматы,УМГ "Южный" </t>
  </si>
  <si>
    <t>Южно-Казахстанская область.  г. Шымкент, Учебно-курсовой комбинат (УКК)</t>
  </si>
  <si>
    <t xml:space="preserve"> Актюбинская область,УМГ "Актобе",для  ТОО "ГБШ"</t>
  </si>
  <si>
    <t>Жамбылская область,УМГ "Тараз",для АГП</t>
  </si>
  <si>
    <t>Магистральный газопровод «Средняя Азия -Центр»,(МГ САЦ)</t>
  </si>
  <si>
    <t>Магистральный газопровод «Союз»    (МГ Союз)</t>
  </si>
  <si>
    <t>Магистральный газопровод «Бухара - Урал»,(МГ Бухара - Урал)</t>
  </si>
  <si>
    <t>Магистральный газопровод «Акшабулак - Кызылорда»,(МГ Акшабулак - Кызылорда)</t>
  </si>
  <si>
    <t>Магистральный газопровод «Бухарский газоносный район - Ташкент-Бишкек-Алматы»,(МГ БГР - ТБА)</t>
  </si>
  <si>
    <t>Южно-Казахстанская область, УМГ "Южный"</t>
  </si>
  <si>
    <t>Техническое сопровождение инфраструктуры информационных технологий и ее централизованное управление в едином технологически связанном комплексе</t>
  </si>
  <si>
    <r>
      <t>Ақпараттық технологиялар</t>
    </r>
    <r>
      <rPr>
        <sz val="14"/>
        <color rgb="FF000000"/>
        <rFont val="Segoe UI"/>
        <family val="2"/>
        <charset val="204"/>
      </rPr>
      <t> инфрақұрылымын техникалық сүйемелдеу және оны бәрыңғай технологиялы байланыстағы кешен ретінде орталықтандырылған басқару жүргізу</t>
    </r>
  </si>
  <si>
    <t>С даты подписания договора по 31.12.2015 г.</t>
  </si>
  <si>
    <t xml:space="preserve">Мангистауская область,УМГ "Актау" г.Актау,9 мкр. БЦ «Елес», </t>
  </si>
  <si>
    <t>Атырауская область,УМГ "Атырау",г.Атырау, ул.Гумарова 94</t>
  </si>
  <si>
    <t>АО "Интергаз Центральная Азия"( УМГ "Уральск", ИТЦ, УМГ "Атырау", УМГ "Актобе", "УАВРиСТ",УМГ "Южный" , УМГ "Тараз", УМГ "Кызылорда",УМГ "Актау", "УКК")</t>
  </si>
  <si>
    <t>Южная система газопроводов</t>
  </si>
  <si>
    <t>УМГ "Южный" ПХГ "Полторацкое"</t>
  </si>
  <si>
    <t>33.12.29.22.00.00.00</t>
  </si>
  <si>
    <t>Ремонт и техническое обслуживание машин специального назначения</t>
  </si>
  <si>
    <t>Арнайы мақсаттағы машиналарды жөндеу және техникалық қызмет көрсету</t>
  </si>
  <si>
    <t xml:space="preserve">Для поддержания технически исправного состояния специальной техники  </t>
  </si>
  <si>
    <t xml:space="preserve"> Арнайы техниканы техникалық жарамды күйінде ұстау үшін</t>
  </si>
  <si>
    <t>Западно-Казахстанская область, ПУАВРиСТ "Уральск"</t>
  </si>
  <si>
    <t>работа</t>
  </si>
  <si>
    <t>Атырауская область, ПУАВРиСТ "Атырау"</t>
  </si>
  <si>
    <t>Актюбинская область, ПУАВРиСТ "Актобе"</t>
  </si>
  <si>
    <t>Алматинская область, ПУАВРиСТ "Южный"</t>
  </si>
  <si>
    <t>Алматинская область, ПУАВРиСТ "Южный" Тараз</t>
  </si>
  <si>
    <t>Алматинская область, ПУАВРиСТ "Южный"   Кызылорда</t>
  </si>
  <si>
    <t>Мангистауская область, ПУАВРиСТ "Актау"</t>
  </si>
  <si>
    <t>45.20.21.32.11.00.00</t>
  </si>
  <si>
    <t>Текущий ремонт автотранспорта специального или специализированного назначения</t>
  </si>
  <si>
    <t>Арнайы немесе мамандандырылған мақсаттағы автокөлікті ағымдағы жөндеу</t>
  </si>
  <si>
    <t xml:space="preserve"> Арнайы техниканы техникалық жарамды күйінде ұстау үшін </t>
  </si>
  <si>
    <t>НДС не облагается пп.11 п 140</t>
  </si>
  <si>
    <t>НДС не облагается пп.6 п 140</t>
  </si>
  <si>
    <t>Начало: со дня подписания договора и завершение:  31.01.2015 года</t>
  </si>
  <si>
    <t>Зертханаларды аккредиттеу бойынша қызметтер</t>
  </si>
  <si>
    <t>Проведение проверки и признания органом по аккредитации компетентности поверочной лаборатории Таразского ЛПУ на право поверки СИ</t>
  </si>
  <si>
    <t>Аккредиттеу жөніндегі органның Тараз ЖӨБ тексеру зертханасының ӨҚ тексеру құқығына құзыреттілігін тексеруі және тануы</t>
  </si>
  <si>
    <t>80.10.12.16.00.00.00</t>
  </si>
  <si>
    <t>Услуги по вневедомственной охране стационарных объектов, а также персонала и имущества расположенных на этих объектах, от противоправных посягательств</t>
  </si>
  <si>
    <t>Стационарлық объектілерді, сондай-ақ осы объектілерде орналасқан қызметкерлерді және мүлікті құқыққа қайшы араласудан ведомстводан тыс күзету бойынша қызметтер</t>
  </si>
  <si>
    <t>Услуги по вневедомственной охране стационарных объектов, линейной части газопровода, а также персонала и имущества расположенных на этих объектах, от противоправных посягательств</t>
  </si>
  <si>
    <r>
      <t>Стационарлық объектілерді, газ құбырының желілік бөлігін, сондай-ақ осы объектілерде орналасқан жұмыскерлерді және мүлікті құқыққа қарсы қол сұғушылықтан ведомстводан тыс күзету қызметтері</t>
    </r>
    <r>
      <rPr>
        <sz val="10"/>
        <color rgb="FF000000"/>
        <rFont val="Segoe UI"/>
        <family val="2"/>
        <charset val="204"/>
      </rPr>
      <t> </t>
    </r>
  </si>
  <si>
    <t>УМГ "Уральск" Западно-Казахстанская обл, г.Уральск</t>
  </si>
  <si>
    <t>УМГ "Актобе" - Актюбинская обл.,г. Актобе</t>
  </si>
  <si>
    <t xml:space="preserve"> УМГ "Южный" - Южно-Казахстанская обл., Алматинская обл., г.Алматы</t>
  </si>
  <si>
    <t>УМГ "Тараз"-Жамбыльская обл</t>
  </si>
  <si>
    <t>УАВРиСТ Атырауская обл, г. Атырау</t>
  </si>
  <si>
    <t>62.09.20.10.10.15.00</t>
  </si>
  <si>
    <t>Услуги по администрированию и техническому обслуживанию системного программного обеспечения</t>
  </si>
  <si>
    <t>Жүйелік бағдарламалық қамтамасыз етуді техникалық қызмет көрсетуі мен әкімшілендіру бойынша қызметтер</t>
  </si>
  <si>
    <t>Администрирование и техническое обслуживание программного обеспечения системного</t>
  </si>
  <si>
    <t>Бағдарламалық қамтамасыз етудің жүйелі техникалық қызмет көрсетуі мен әкімшілендіру</t>
  </si>
  <si>
    <t>Атырауская область,УМГ "Атырау",г.Атырау</t>
  </si>
  <si>
    <t>Кызылординская область, г. Кызылорда,УМГ "Кызылорда"</t>
  </si>
  <si>
    <t>Мангистауская область,УМГ "Актау" г.Актау</t>
  </si>
  <si>
    <t>УАВРиСТ г. Атырау</t>
  </si>
  <si>
    <t>Южно-Казахстанская область, г.Шымкент,Учебно-курсовой комбинат АО "Интергаз Центральная Азия"</t>
  </si>
  <si>
    <t>Для поддержания технически исправного состояния специальной техники  Комацу</t>
  </si>
  <si>
    <t>Комацу арнайы техниканы техникалық жарамды күйінде ұстау үшін</t>
  </si>
  <si>
    <t xml:space="preserve">Для поддержания технически исправного состояния специальной техники Комацу </t>
  </si>
  <si>
    <t xml:space="preserve"> Комацу арнайы техниканы техникалық жарамды күйінде ұстау үшін </t>
  </si>
  <si>
    <t xml:space="preserve">Комацу арнайы техниканы техникалық жарамды күйінде ұстау үшін </t>
  </si>
  <si>
    <t xml:space="preserve">Для поддержания технически исправного состояния специальной техники   - оборудования мобильной компрессорной станции (МКС) </t>
  </si>
  <si>
    <t>ҰКС тораптары және компоненттеріне  өндіруші зауыт белгілеген жабдықтарды пайдалану ережелеріне сәйкес  АЖ  және ТҚ  жүргізу.</t>
  </si>
  <si>
    <t xml:space="preserve">Текущий ремонт автотранспорта специального или специализированного назначения </t>
  </si>
  <si>
    <t>Текущий ремонт автомобильных кранов и грузоподъемных механизмов</t>
  </si>
  <si>
    <t xml:space="preserve">Автомобиль крандары мен жүк көтеретін механизмдердің жарамсыз тораптары мен детальдерін анықтау үшін </t>
  </si>
  <si>
    <t>33.12.29.27.00.00.00</t>
  </si>
  <si>
    <t>Текущий ремонт оборудования автозаправочных станций</t>
  </si>
  <si>
    <t>Жанар-жағар май станцияларының жабдықтарын ағымдағы жөндеу</t>
  </si>
  <si>
    <t>Для поддержания технически исправного состояния оборудования автозаправочных станций</t>
  </si>
  <si>
    <t xml:space="preserve">Авто Май құю станциялары жабдығын техникалық жарамды күйінде ұстау үшін </t>
  </si>
  <si>
    <t xml:space="preserve">Для поддержания технически исправного состояния специальной техники - пропарочной передвижной установки ППУА-1600  </t>
  </si>
  <si>
    <t>33.19.10.52.00.00.00</t>
  </si>
  <si>
    <t>Работы по ремонту и техническому обслуживанию сварочных агрегатов</t>
  </si>
  <si>
    <t>Дәнекерлеу агрегаттарын жөндеу және техникалық қызмет көрсету бойынша жұмыстар</t>
  </si>
  <si>
    <t>Для поддержания технически исправного состояния  специального оборудования (АУРА-7001-3 ЛАБС-7К2М )</t>
  </si>
  <si>
    <t>Арнайы жабдығын техникалық жарамды күйінде ұстау үшін</t>
  </si>
  <si>
    <t>Для поддержания технически исправного состояния специальной техники  - цементировочного агрегата ЦА-320</t>
  </si>
  <si>
    <t xml:space="preserve">Авто Май құю станциялары жабдығын ағымдағы жөндеу </t>
  </si>
  <si>
    <t>Для поддержания технически исправного состояния специальной техники - экскаваторов-планировщиков</t>
  </si>
  <si>
    <t xml:space="preserve">Для поддержания технически исправного состояния специальной техники - метанолловоза </t>
  </si>
  <si>
    <t>авансовый платеж - 30%, оставшаяся часть в течении 30 рабочих дней с момента подписания акта выполненных работ</t>
  </si>
  <si>
    <t>33.12.12.26.00.00.00</t>
  </si>
  <si>
    <t>Текущий ремонт кранов</t>
  </si>
  <si>
    <t>Крандарды ағымдағы жөндеу</t>
  </si>
  <si>
    <t>Жамбылская  область, ПУАВРиСТ "Южный" Тараз</t>
  </si>
  <si>
    <t>Кызылординская область, ПУАВРиСТ "Южный"   Кызылорда</t>
  </si>
  <si>
    <t>62.09.20.10.11.26.00</t>
  </si>
  <si>
    <t>Услуги по администрированию и техническому обслуживанию сервисного программного обеспечения</t>
  </si>
  <si>
    <t> Сервистік бағдарламалық қамтамасыз етуді техникалық қызмет көрсетуі мен әкімшілендіру бойынша қызметтер</t>
  </si>
  <si>
    <t>Администрирование и техническое обслуживание программного обеспечения сервисного</t>
  </si>
  <si>
    <t>Бағдарламалық қамтамасыз етудің сервистік техникалық қызмет көрсетуі мен әкімшілендіру</t>
  </si>
  <si>
    <t>Атырауская область,УМГ "Атырау"</t>
  </si>
  <si>
    <t>Услуги по организации высокоскоростных выделенных каналов передачи данных</t>
  </si>
  <si>
    <t>49.42.11.11.00.00.00</t>
  </si>
  <si>
    <t>Услуги по перевозкам на автодорожном транспорте, оказываемые при переезде физическим и юридическим лицам</t>
  </si>
  <si>
    <t>Жеке және заңды тұлғалар көшкен кезде көрсетілетін автожол көлігінде тасымалдау бойынша қызметтер</t>
  </si>
  <si>
    <t>перевозка офисного имущества работников</t>
  </si>
  <si>
    <t>жұмыскерлердің офистік мүлігін көшіру</t>
  </si>
  <si>
    <t>82.30.11.13.00.00.00</t>
  </si>
  <si>
    <t>Услуги по организации форума</t>
  </si>
  <si>
    <t>Форум ұйымдастыру бойынша қызметтер</t>
  </si>
  <si>
    <t>Комплекс услуг по организации форума (проведение форума с приглашением специалистов, обучение, проведение тренингов, деловых игр, семинаров)</t>
  </si>
  <si>
    <t>Форум ұйымдастыру бойынша қызметтер кешені (мамандарды шақырумен форум өткізу, оқыту, тренингтер, іскери ойындар, семинарлар өткізу)</t>
  </si>
  <si>
    <t>Услуги по организации участия сотрудников Общества в выставках и конференциях,форумах, в том числе международных по нефтегазовой тематике</t>
  </si>
  <si>
    <t>Қоғам қызметкерлерінің мұнай-газ тақырыбы бойынша көрмелерге және конференцияларға, форумдарға, соның ішінде халықаралық форумдарға қатысуын ұйымдастыру қызметтері</t>
  </si>
  <si>
    <t>Январь-февраль</t>
  </si>
  <si>
    <t/>
  </si>
  <si>
    <t>пп.3 п 140</t>
  </si>
  <si>
    <t>Жанатын табиғи газды құбырлармен тасымалдау бойынша қызметтер</t>
  </si>
  <si>
    <t>Транспортировка газа по территории Российской Федерации по магистральному газопроводу "Союз" - "Оренбург-Новопсков"</t>
  </si>
  <si>
    <t>"Союз" - "Орынбор-Новопсков" магистральдық газ құбырымен Ресей Федерациясы бойынш агазды тасымалдау</t>
  </si>
  <si>
    <t>Апрель-май</t>
  </si>
  <si>
    <t>Российская Федерация</t>
  </si>
  <si>
    <t>Начало с 01.05.2015 по 31.12.2015г.</t>
  </si>
  <si>
    <t>авансовый  платеж-100%</t>
  </si>
  <si>
    <t>ДМТС</t>
  </si>
  <si>
    <t>49.32.12.20.00.00.00</t>
  </si>
  <si>
    <t>Услуги по аренде легковых автомобилей с водителем</t>
  </si>
  <si>
    <t>Жеңіл автомобильдерді жүргізушісімен жалға беру бойынша қызметтер</t>
  </si>
  <si>
    <t>Аренда легковых автомобилей с предоставлением услуг водителя</t>
  </si>
  <si>
    <t>Жүргізуші қызметтерін ұсынумен жеңіл автомобильдерді жалға беру</t>
  </si>
  <si>
    <t>Для обслуживания работников филиала по трассе магистрального газопровода</t>
  </si>
  <si>
    <t>Магистральдық газ құбырының трассасы бойынша филиал жұмыскерлеріне қызмет көрсету үшін</t>
  </si>
  <si>
    <t>Декабрь 2014г.</t>
  </si>
  <si>
    <t>С 1 февраля,окончание по 31.12.2015 г.</t>
  </si>
  <si>
    <t>пп.3 п 137</t>
  </si>
  <si>
    <t>С 1 января,окончание по 31.01.2015 г.</t>
  </si>
  <si>
    <t xml:space="preserve">авансовый платеж - 30%,оплата в течении 30 рабочих дней с момента  подписания акта оказанных услуг. </t>
  </si>
  <si>
    <t>Приложение №1</t>
  </si>
  <si>
    <t>09.10.12.29.00.00.00</t>
  </si>
  <si>
    <t>Работы по проведению мероприятий по противофонтанной безопасности</t>
  </si>
  <si>
    <t>Бұрқаққа қарсы қауіпсіздік жөніндегі іс-шараларды өткізу бойынша жұмыстар</t>
  </si>
  <si>
    <t>Комплекс работ по проведению мероприятий по противофонтанной безопасности при эксплуатации подземных хранилищ газа</t>
  </si>
  <si>
    <t>Газды жерасты сақтау қоймаларын пайдалану кезінде фонтанға қарсы қауіпсіздік жөніндегі іс-шараларды өткізу бойынша жұмыстар кешені</t>
  </si>
  <si>
    <t>Комплекс работ по проведению мероприятий по противофонтанной безопасности при эксплуатации подземных сооружений проводимые РГКП "Центральный штаб профессиональных военизированных аварийно-спасательных служб" созданное постановлением Правительства Республики Казахстан от 30.11.07г. для выполнения условий контракта №006  от 25.04.03г. на эксплуатацию Бозойской группы подземных хранилищ газа.</t>
  </si>
  <si>
    <t>Бозой жер асты газ қоймалары тобын пайдалануға жасалған 25.04.03ж. №006 келісім-шарттың жағдайларын орындау үшін Қазақстан Республикасы Үкіметінің 30.11.07ж. Қаулысымен құрылған "Кәсіби әскерилендірілген апаттық-құтқару қызметтерінің орталық штабы" РМКК жүргізетін, жер асты құрылыстарды пайдалану кезінде фонтанға қарсы қауіпсіздік бойынша іс-шараларды жүргізу жөніндегі жұмыстар кешені</t>
  </si>
  <si>
    <t>Актюбинская обл., УМГ "Актобе" Аральское ЛПУ</t>
  </si>
  <si>
    <t>авансовый платеж - 0%, оставшаяся часть в течении 30 рабочих дней с момента подписания акта приема выполненных работ</t>
  </si>
  <si>
    <t>ДПХГ</t>
  </si>
  <si>
    <t>Комплекс работ по проведению мероприятий по противофонтанной безопасности при эксплуатации подземных сооружений проводимые РГКП "Центральный штаб профессиональных военизированных аварийно-спасательных служб" созданное постановлением Правительства Республики Казахстан от 30.11.07г. для выполнения условий контракта №004  от 25.04.03г. на эксплуатацию подземного хранилища природного газа на участке "Полторацкое"</t>
  </si>
  <si>
    <t>"Полторацк" учаскесінде жер асты газ қоймалары тобын пайдалануға жасалған 25.04.03ж. №004 келісім-шарттың жағдайларын орындау үшін Қазақстан Республикасы Үкіметінің 30.11.07ж. Қаулысымен құрылған "Кәсіби әскерилендірілген апаттық-құтқару қызметтерінің орталық штабы" РМКК жүргізетін, жер асты құрылыстарды пайдалану кезінде фонтанға қарсы қауіпсіздік бойынша іс-шараларды жүргізу жөніндегі жұмыстар кешені</t>
  </si>
  <si>
    <t>Южно-Казахстанская обл., УМГ "Южный" Полторацкое ЛПУ</t>
  </si>
  <si>
    <t>Комплекс работ по проведению мероприятий по противофонтанной безопасности при эксплуатации подземных сооружений проводимые РГКП "Центральный штаб профессиональных военизированных аварийно-спасательных служб" созданное постановлением Правительства Республики Казахстан от 30.11.07г. для выполнения условий контракта №005  от 25.04.03г. на эксплуатацию подземного хранилища природного газа на участке "Акыртобе"</t>
  </si>
  <si>
    <t>"Ақыртөбе" учаскесінде жер асты табиғи газ қоймасын пайдалануға жасалған 25.04.03ж. №005 келісім-шарттың жағдайларын орындау үшін Қазақстан Республикасы Үкіметінің 30.11.07ж. Қаулысымен құрылған "Кәсіби әскерилендірілген апаттық-құтқару қызметтерінің орталық штабы" РМКК жүргізетін, жер асты құрылыстарды пайдалану кезінде фонтанға қарсы қауіпсіздік бойынша іс-шараларды жүргізу жөніндегі жұмыстар кешені</t>
  </si>
  <si>
    <t xml:space="preserve">Жамбылская обл., УМГ "Тараз"  Таразское ЛПУ </t>
  </si>
  <si>
    <t>Декабрь  2014г.</t>
  </si>
  <si>
    <t>19.20.21.00.00.00.11.20.1</t>
  </si>
  <si>
    <t>Бензин</t>
  </si>
  <si>
    <t>Жанармай</t>
  </si>
  <si>
    <t xml:space="preserve">неэтилированный и этилированный, произведенный для двигателей с искровым зажиганием: АИ-80 </t>
  </si>
  <si>
    <t xml:space="preserve">этилді емес және этилді,ұшқынмен жанатын қозғалтқыштар үшін: АИ-80 </t>
  </si>
  <si>
    <t>Западно-Казахстанская область, Зеленовский район, Трёкинский сельский округ, склад «Уральского ЛПУ» УМГ "Уральск"</t>
  </si>
  <si>
    <t>EXW</t>
  </si>
  <si>
    <t>по заявке покупателя в течение 10 дней  до 30.06.2015г.</t>
  </si>
  <si>
    <t>Литр (куб. дм.)</t>
  </si>
  <si>
    <t>Западно-Казахстанская область, Таскалинский район, п. Чижа, склад «Чижинского ЛПУ» УМГ "Уральск"</t>
  </si>
  <si>
    <t>Западно-Казахстанская область, Жангалинский район, п. Жангала, ул. Бирлик, д.34, склад «Джангалинского ЛПУ» УМГ "Уральск"</t>
  </si>
  <si>
    <t>Атырауская область, Жылойский район,город Кульсары,склад  «Кульсаринского ЛПУ» УМГ "Атырау"</t>
  </si>
  <si>
    <t xml:space="preserve">Атырауская область, Макатский район, пос. Макат, склад  «Макатского ЛПУ» УМГ "Атырау" </t>
  </si>
  <si>
    <t>Атырауская область, Махамбетский район,пос. Талдыкул, склад  «Редутского ЛПУ» УМГ "Атырау"</t>
  </si>
  <si>
    <t>Атырауская область, Курмангазинский район, село Акколь, склад  «Аккольского ЛПУ»  УМГ "Атырау"</t>
  </si>
  <si>
    <t>Атырауская область, Индерский район, пос. Индерборский, склад  «Индерского ЛПУ» УМГ "Атырау"</t>
  </si>
  <si>
    <t>Атырауская область, Исатайский район, ст. Нарын, склад  «п/п Тайман»   УМГ "Атырау" - Промплощадка Тайман</t>
  </si>
  <si>
    <t>г. Актобе,  ул. Есет -Батыра 39, Центральный склад УМГ "Актобе"</t>
  </si>
  <si>
    <t>Актюбинская область, Шалкарский район, пос. Бозой, склад «Аральского ЛПУ» УМГ "Актобе"</t>
  </si>
  <si>
    <t>Актюбинская область, Шалкарский район,село Кауылжыр, склад «Шалкарского ЛПУ» УМГ "Актобе"</t>
  </si>
  <si>
    <t>Актюбинская область, Хромтауский район, пос. Тамды, склад «Краснооктябрьского ЛПУ» УМГ "Актобе"</t>
  </si>
  <si>
    <t>Актюбинская область, город Кандыагаш, промзона ЖЛПУ, склад «Жанажолского ЛПУ» УМГ "Актобе"</t>
  </si>
  <si>
    <t>Костанайская область, г. Рудный, станция Железорудная, промплощадка АРП, склад "Костанайского ЛПУ" УМГ "Актобе"</t>
  </si>
  <si>
    <t>Алматинская обл., Карасайский р-н, г. Каскелен, ул. Бауыржана Момышулы, №14 "Алматинское ЛПУМГ" УМГ "Южный"</t>
  </si>
  <si>
    <t>Южно-Казахстанская обл., Сарыагашский р-он, село Жибек-жолы, склад "Полторацкого ЛПУ" УМГ "Южный"</t>
  </si>
  <si>
    <t>Южно-Казахстанская обл., Сайрамский р-он, село Акбулак, Карамуртское шоссе б/н склад "Акбулакского ЛПУ" УМГ "Южный"</t>
  </si>
  <si>
    <t>г.Уральск, ул. Ружейникова 1/4,склад «Инженерно-технического центра» АО "Интергаз Центральная Азия", ИТЦ</t>
  </si>
  <si>
    <t>УМГ "Кызылорда", г.Кызылорда, 120018, ул.Бейбарыс Султан № 1. для ББШ</t>
  </si>
  <si>
    <t>Мангистауская область, город Жанаозен, склад «Жанаозенского ЛПУ»  УМГ "Актау"</t>
  </si>
  <si>
    <t>Мангистауская область, село Бейнеу, склад «Бейнеуского ЛПУ»  УМГ "Актау"</t>
  </si>
  <si>
    <t>Мангистауская область, Бейнеуский район,село Боранкуль, склад «Опорненского ЛПУ»  УМГ "Актау"</t>
  </si>
  <si>
    <t>Жамбылская область, Жамбылский район, село Акбулым, поселок Газовиков, склад "Таразского ЛПУ"   УМГ "Тараз"</t>
  </si>
  <si>
    <t>19.20.21.00.00.00.11.40.1</t>
  </si>
  <si>
    <t xml:space="preserve">неэтилированный и этилированный, произведенный для двигателей с искровым зажиганием: АИ-92 </t>
  </si>
  <si>
    <t xml:space="preserve">нэтилді емес және этилді,ұшқынмен жанатын қозғалтқыштар үшін: АИ-92 </t>
  </si>
  <si>
    <t xml:space="preserve">Западно-Казахстанская область, г.Уральск, ул. Ружейникова 1/4, склад БМТО УМГ "Уральск" АУП </t>
  </si>
  <si>
    <t>г.Атырау, ул. Контейнерская, 36, АУП УМГ "Атырау"</t>
  </si>
  <si>
    <t>Актюбинская область, Шалкарский район, пос. Бозой, склад «Аральского ЛПУ» УМГ "Актобе" для ББШ</t>
  </si>
  <si>
    <t>Алматинская обл., Карасайский р-н, г. Каскелен, ул. Бауыржана Момышулы, №14 АУП " УМГ "Южный"</t>
  </si>
  <si>
    <t>Алматинская обл., Карасайский р-н, г. Каскелен, ул. Бауыржана Момышулы, №14 "Алматинское ЛПУМГ" УМГ "Южный" для АГП</t>
  </si>
  <si>
    <t>Южно-Казахстанская обл., Сарыагашский р-он, село Жибек-жолы, склад "Полторацкого ЛПУ" УМГ "Южный" для АГП</t>
  </si>
  <si>
    <t>Южно-Казахстанская обл., Сайрамский р-он, село Акбулак, Карамуртское шоссе б/н склад "Акбулакского ЛПУ" УМГ "Южный" для АГП</t>
  </si>
  <si>
    <t>Южно-Казахстанская обл., Сайрамский р-он, село Акбулак, Карамуртское шоссе б/н склад "Акбулакского ЛПУ" УМГ "Южный" для ББШ</t>
  </si>
  <si>
    <t>г.Уральск, ул. Ружейникова 1/4,склад «Инженерно-технического центра» АО "Интергаз Центральная Азия",  ИТЦ</t>
  </si>
  <si>
    <t>УМГ "Кызылорда", г.Кызылорда, 120018, ул.Бейбарыс Султан № 1.</t>
  </si>
  <si>
    <t>Жамбылская область, Жамбылский район, село Акбулым, поселок Газовиков, склад "Таразского ЛПУ"   УМГ "Тараз" для АГП</t>
  </si>
  <si>
    <t>Жамбылская область, Жамбылский район, село Акбулым, поселок Газовиков, склад "Таразского ЛПУ"   УМГ "Тараз" АУП</t>
  </si>
  <si>
    <t>г. Шымкент, ул. К.Толеметова, 22, Учебно-курсовой комбинат АО "Интергаз Центральная Азия"</t>
  </si>
  <si>
    <t>Атырау, ул.З.Гумарова 94, филиал УАВРиСТ</t>
  </si>
  <si>
    <t>г. Уральск, ул. Ружейникова, 1/4. ПУАВР и СТ «Уральск».</t>
  </si>
  <si>
    <t>Атырауская область, Махамбетский раойон, с. Талдыколь. ПУАВРиСT «Атырау».</t>
  </si>
  <si>
    <t>Актюбинская область, г. Шалкар, поселок Газовиков. ПУАВРиСT «Актобе».</t>
  </si>
  <si>
    <t>Мангистауская область, Бейнеуский район, пос. Бейнеу. ПУАВРиСT «Актау».</t>
  </si>
  <si>
    <t>Алматинская область, Карасайский район, г. Каскелен, ул. Б. Момышулы, 14. ПУАВРиСT «Южный».</t>
  </si>
  <si>
    <t xml:space="preserve">19.20.21.00.00.00.11.60.1 </t>
  </si>
  <si>
    <t xml:space="preserve">неэтилированный и этилированный, произведенный для двигателей с искровым зажиганием: АИ-95 </t>
  </si>
  <si>
    <t xml:space="preserve">этилді емес және этилді,ұшқынмен жанатын қозғалтқыштар үшін: АИ-95 </t>
  </si>
  <si>
    <t>г.Уральск, ул. Ружейникова 1/4,склад «Инженерно-технического центра» АО "Интергаз Центральная Азия", АУП ИТЦ</t>
  </si>
  <si>
    <t>19.20.26.00.00.00.00.40.1</t>
  </si>
  <si>
    <t xml:space="preserve">Топливо дизельное </t>
  </si>
  <si>
    <t xml:space="preserve">Дизель отыны </t>
  </si>
  <si>
    <t xml:space="preserve">межсезонное, температура застывания не выше -15°С </t>
  </si>
  <si>
    <t xml:space="preserve">маусымаралық, қату температурасы -15°С-ден аспайтын </t>
  </si>
  <si>
    <t>19.20.26.00.00.00.00.20.1</t>
  </si>
  <si>
    <t xml:space="preserve">Дизель жанармайы </t>
  </si>
  <si>
    <t xml:space="preserve">зимнее, плотность при 20 °С не более 840 кг/м3, температура застывания не выше -35°С - - 45°С </t>
  </si>
  <si>
    <t xml:space="preserve">қысқы, 20 °С тығыздығы 840 кг/м3 артық емес, қату температурасы -35°С - - 45°Сжоғары емес </t>
  </si>
  <si>
    <t xml:space="preserve">Алматинская обл., Карасайский р-н, г. Каскелен, ул. Бауыржана Момышулы, №14 "Алматинское ЛПУМГ" УМГ "Южный" </t>
  </si>
  <si>
    <t xml:space="preserve">Южно-Казахстанская обл., Сайрамский р-он, село Акбулак, Карамуртское шоссе б/н склад "Акбулакского ЛПУ" УМГ "Южный" </t>
  </si>
  <si>
    <t>19.20.26.00.00.00.00.30.1</t>
  </si>
  <si>
    <t xml:space="preserve">арктическое, плотность при 20 °С не более 830 кг/м3, температура застывания не выше -55°С </t>
  </si>
  <si>
    <t xml:space="preserve">арктикалық, 20 °С тығыздығы 830 кг/м3 артық емес, қату температурасы -35°С - - 55°С жоғары емес </t>
  </si>
  <si>
    <t>по заявке покупателя в течение 15 дней  до 31.12.2015г.</t>
  </si>
  <si>
    <t>ОТП</t>
  </si>
  <si>
    <t>Начало со дня подписания договора, завершение по 01.03.2015г.</t>
  </si>
  <si>
    <t xml:space="preserve">УМГ "Актау", г. Актау, 9-А микрорайон, здание №4 
</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</si>
  <si>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</si>
  <si>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</si>
  <si>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</si>
  <si>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</si>
  <si>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</si>
  <si>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</si>
  <si>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</si>
  <si>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</si>
  <si>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</si>
  <si>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</si>
  <si>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</si>
  <si>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</si>
  <si>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</si>
  <si>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</si>
  <si>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</si>
  <si>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</si>
  <si>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</si>
  <si>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</si>
  <si>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</si>
  <si>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</si>
  <si>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</si>
  <si>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</si>
  <si>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</si>
  <si>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</si>
  <si>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</si>
  <si>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</si>
  <si>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</si>
  <si>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</si>
  <si>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</si>
  <si>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</si>
  <si>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</si>
  <si>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</si>
  <si>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</si>
  <si>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</si>
  <si>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</si>
  <si>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</si>
  <si>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</si>
  <si>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</si>
  <si>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</si>
  <si>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</si>
  <si>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</si>
  <si>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</si>
  <si>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</si>
  <si>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</si>
  <si>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</si>
  <si>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</si>
  <si>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</si>
  <si>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</si>
  <si>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</si>
  <si>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</si>
  <si>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</si>
  <si>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</si>
  <si>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</si>
  <si>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</si>
  <si>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</si>
  <si>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</si>
  <si>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</si>
  <si>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</si>
  <si>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</si>
  <si>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</si>
  <si>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</si>
  <si>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</si>
  <si>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</si>
  <si>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</si>
  <si>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</si>
  <si>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</si>
  <si>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</si>
  <si>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</si>
  <si>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</si>
  <si>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</si>
  <si>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</si>
  <si>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</si>
  <si>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</si>
  <si>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</si>
  <si>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</si>
  <si>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</si>
  <si>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</si>
  <si>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</si>
  <si>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</si>
  <si>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</si>
  <si>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</si>
  <si>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</si>
  <si>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</si>
  <si>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</si>
  <si>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</si>
  <si>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</si>
  <si>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</si>
  <si>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</si>
  <si>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</si>
  <si>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</si>
  <si>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</si>
  <si>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</si>
  <si>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</si>
  <si>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</si>
  <si>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</si>
  <si>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</si>
  <si>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</si>
  <si>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</si>
  <si>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</si>
  <si>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</si>
  <si>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</si>
  <si>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</si>
  <si>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</si>
  <si>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</si>
  <si>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</si>
  <si>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</si>
  <si>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</si>
  <si>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</si>
  <si>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</si>
  <si>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</si>
  <si>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</si>
  <si>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</si>
  <si>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</si>
  <si>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</si>
  <si>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</si>
  <si>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</si>
  <si>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</si>
  <si>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</si>
  <si>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</si>
  <si>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</si>
  <si>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</si>
  <si>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</si>
  <si>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</si>
  <si>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</si>
  <si>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</si>
  <si>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</si>
  <si>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</si>
  <si>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</si>
  <si>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</si>
  <si>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</si>
  <si>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</si>
  <si>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</si>
  <si>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</si>
  <si>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</si>
  <si>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</si>
  <si>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</si>
  <si>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</si>
  <si>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</si>
  <si>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</si>
  <si>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</si>
  <si>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</si>
  <si>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</si>
  <si>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</si>
  <si>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</si>
  <si>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</si>
  <si>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</si>
  <si>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</si>
  <si>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</si>
  <si>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</si>
  <si>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</si>
  <si>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</si>
  <si>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</si>
  <si>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</si>
  <si>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</si>
  <si>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</si>
  <si>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</si>
  <si>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</si>
  <si>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</si>
  <si>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</si>
  <si>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</si>
  <si>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</si>
  <si>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</si>
  <si>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</si>
  <si>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</si>
  <si>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</si>
  <si>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</si>
  <si>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</si>
  <si>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</si>
  <si>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</si>
  <si>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</si>
  <si>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</si>
  <si>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</si>
  <si>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</si>
  <si>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</si>
  <si>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</si>
  <si>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</si>
  <si>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</si>
  <si>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</si>
  <si>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</si>
  <si>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</si>
  <si>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</si>
  <si>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</si>
  <si>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</si>
  <si>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</si>
  <si>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</si>
  <si>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</si>
  <si>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</si>
  <si>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</si>
  <si>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</si>
  <si>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</si>
  <si>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</si>
  <si>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</si>
  <si>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</si>
  <si>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</si>
  <si>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</si>
  <si>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</si>
  <si>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</si>
  <si>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</si>
  <si>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</si>
  <si>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</si>
  <si>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</si>
  <si>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</si>
  <si>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</si>
  <si>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</si>
  <si>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</si>
  <si>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</si>
  <si>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</si>
  <si>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</si>
  <si>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</si>
  <si>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</si>
  <si>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</si>
  <si>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</si>
  <si>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</si>
  <si>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</si>
  <si>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</si>
  <si>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</si>
  <si>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</si>
  <si>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</si>
  <si>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39 Р</t>
  </si>
  <si>
    <t>40 Р</t>
  </si>
  <si>
    <t>41 Р</t>
  </si>
  <si>
    <t>42 Р</t>
  </si>
  <si>
    <t>43 Р</t>
  </si>
  <si>
    <t>44 Р</t>
  </si>
  <si>
    <t>45 Р</t>
  </si>
  <si>
    <t>46 Р</t>
  </si>
  <si>
    <t>47 Р</t>
  </si>
  <si>
    <t>48 Р</t>
  </si>
  <si>
    <t>49 Р</t>
  </si>
  <si>
    <t>50 Р</t>
  </si>
  <si>
    <t>51 Р</t>
  </si>
  <si>
    <t>52 Р</t>
  </si>
  <si>
    <t>53 Р</t>
  </si>
  <si>
    <t>54 Р</t>
  </si>
  <si>
    <t>55 Р</t>
  </si>
  <si>
    <t>56 Р</t>
  </si>
  <si>
    <t>57 Р</t>
  </si>
  <si>
    <t>58 Р</t>
  </si>
  <si>
    <t>59 Р</t>
  </si>
  <si>
    <t>60 Р</t>
  </si>
  <si>
    <t>61 Р</t>
  </si>
  <si>
    <t>62 Р</t>
  </si>
  <si>
    <t>255 У</t>
  </si>
  <si>
    <t>254 У</t>
  </si>
  <si>
    <t>253 У</t>
  </si>
  <si>
    <t>252 У</t>
  </si>
  <si>
    <t>251 У</t>
  </si>
  <si>
    <t>250 У</t>
  </si>
  <si>
    <t>249 У</t>
  </si>
  <si>
    <t>248 У</t>
  </si>
  <si>
    <t>247 У</t>
  </si>
  <si>
    <t>246 У</t>
  </si>
  <si>
    <t>245 У</t>
  </si>
  <si>
    <t>244 У</t>
  </si>
  <si>
    <t>243 У</t>
  </si>
  <si>
    <t>242 У</t>
  </si>
  <si>
    <t>241 У</t>
  </si>
  <si>
    <t>240 У</t>
  </si>
  <si>
    <t>239 У</t>
  </si>
  <si>
    <t>238 У</t>
  </si>
  <si>
    <t>237 У</t>
  </si>
  <si>
    <t>236 У</t>
  </si>
  <si>
    <t>235 У</t>
  </si>
  <si>
    <t>234 У</t>
  </si>
  <si>
    <t>233 У</t>
  </si>
  <si>
    <t>232 У</t>
  </si>
  <si>
    <t>231 У</t>
  </si>
  <si>
    <t>230 У</t>
  </si>
  <si>
    <t>229 У</t>
  </si>
  <si>
    <t>228 У</t>
  </si>
  <si>
    <t>227 У</t>
  </si>
  <si>
    <t>226 У</t>
  </si>
  <si>
    <t>225 У</t>
  </si>
  <si>
    <t>224 У</t>
  </si>
  <si>
    <t>223 У</t>
  </si>
  <si>
    <t>222 У</t>
  </si>
  <si>
    <t>221 У</t>
  </si>
  <si>
    <t>220 У</t>
  </si>
  <si>
    <t>219 У</t>
  </si>
  <si>
    <t>218 У</t>
  </si>
  <si>
    <t>217 У</t>
  </si>
  <si>
    <t>216 У</t>
  </si>
  <si>
    <t>215 У</t>
  </si>
  <si>
    <t>214 У</t>
  </si>
  <si>
    <t>213 У</t>
  </si>
  <si>
    <t>212 У</t>
  </si>
  <si>
    <t>211 У</t>
  </si>
  <si>
    <t>210 У</t>
  </si>
  <si>
    <t>209 У</t>
  </si>
  <si>
    <t>208 У</t>
  </si>
  <si>
    <t>207 У</t>
  </si>
  <si>
    <t>206 У</t>
  </si>
  <si>
    <t>205 У</t>
  </si>
  <si>
    <t>204 У</t>
  </si>
  <si>
    <t>203 У</t>
  </si>
  <si>
    <t>202 У</t>
  </si>
  <si>
    <t>201 У</t>
  </si>
  <si>
    <t>200 У</t>
  </si>
  <si>
    <t>199 У</t>
  </si>
  <si>
    <t>198 У</t>
  </si>
  <si>
    <t>197 У</t>
  </si>
  <si>
    <t>196 У</t>
  </si>
  <si>
    <t>195 У</t>
  </si>
  <si>
    <t>194 У</t>
  </si>
  <si>
    <t>193 У</t>
  </si>
  <si>
    <t>192 У</t>
  </si>
  <si>
    <t>191 У</t>
  </si>
  <si>
    <t>190 У</t>
  </si>
  <si>
    <t>189 У</t>
  </si>
  <si>
    <t>188 У</t>
  </si>
  <si>
    <t>187 У</t>
  </si>
  <si>
    <t>186 У</t>
  </si>
  <si>
    <t>185 У</t>
  </si>
  <si>
    <t>184 У</t>
  </si>
  <si>
    <t>183 У</t>
  </si>
  <si>
    <t>182 У</t>
  </si>
  <si>
    <t>181 У</t>
  </si>
  <si>
    <t>180 У</t>
  </si>
  <si>
    <t>179 У</t>
  </si>
  <si>
    <t>178 У</t>
  </si>
  <si>
    <t>177 У</t>
  </si>
  <si>
    <t>176 У</t>
  </si>
  <si>
    <t>175 У</t>
  </si>
  <si>
    <t>174 У</t>
  </si>
  <si>
    <t>173 У</t>
  </si>
  <si>
    <t>172 У</t>
  </si>
  <si>
    <t>171 У</t>
  </si>
  <si>
    <t>170 У</t>
  </si>
  <si>
    <t>169 У</t>
  </si>
  <si>
    <t>168 У</t>
  </si>
  <si>
    <t>167 У</t>
  </si>
  <si>
    <t>166 У</t>
  </si>
  <si>
    <t>165 У</t>
  </si>
  <si>
    <t>164 У</t>
  </si>
  <si>
    <t>163 У</t>
  </si>
  <si>
    <t>162 У</t>
  </si>
  <si>
    <t>161 У</t>
  </si>
  <si>
    <t>160 У</t>
  </si>
  <si>
    <t>159 У</t>
  </si>
  <si>
    <t>158 У</t>
  </si>
  <si>
    <t>157 У</t>
  </si>
  <si>
    <t>156 У</t>
  </si>
  <si>
    <t>155 У</t>
  </si>
  <si>
    <t>154 У</t>
  </si>
  <si>
    <t>153 У</t>
  </si>
  <si>
    <t>152 У</t>
  </si>
  <si>
    <t>151 У</t>
  </si>
  <si>
    <t>150 У</t>
  </si>
  <si>
    <t>149 У</t>
  </si>
  <si>
    <t>148 У</t>
  </si>
  <si>
    <t>147 У</t>
  </si>
  <si>
    <t>146 У</t>
  </si>
  <si>
    <t>145 У</t>
  </si>
  <si>
    <t>144 У</t>
  </si>
  <si>
    <t>143 У</t>
  </si>
  <si>
    <t>142 У</t>
  </si>
  <si>
    <t>141 У</t>
  </si>
  <si>
    <t>140 У</t>
  </si>
  <si>
    <t>139 У</t>
  </si>
  <si>
    <t>138 У</t>
  </si>
  <si>
    <t>137 У</t>
  </si>
  <si>
    <t>136 У</t>
  </si>
  <si>
    <t>135 У</t>
  </si>
  <si>
    <t>134 У</t>
  </si>
  <si>
    <t>133 У</t>
  </si>
  <si>
    <t>132 У</t>
  </si>
  <si>
    <t>131 У</t>
  </si>
  <si>
    <t>130 У</t>
  </si>
  <si>
    <t>129 У</t>
  </si>
  <si>
    <t>128 У</t>
  </si>
  <si>
    <t>127 У</t>
  </si>
  <si>
    <t>126 У</t>
  </si>
  <si>
    <t>125 У</t>
  </si>
  <si>
    <t>124 У</t>
  </si>
  <si>
    <t>123 У</t>
  </si>
  <si>
    <t>122 У</t>
  </si>
  <si>
    <t>121 У</t>
  </si>
  <si>
    <t>120 У</t>
  </si>
  <si>
    <t>119 У</t>
  </si>
  <si>
    <t>118 У</t>
  </si>
  <si>
    <t>117 У</t>
  </si>
  <si>
    <t>116 У</t>
  </si>
  <si>
    <t>115 У</t>
  </si>
  <si>
    <t>114 У</t>
  </si>
  <si>
    <t>113 У</t>
  </si>
  <si>
    <t>112 У</t>
  </si>
  <si>
    <t>111 У</t>
  </si>
  <si>
    <t>110 У</t>
  </si>
  <si>
    <t>108 У</t>
  </si>
  <si>
    <t>107 У</t>
  </si>
  <si>
    <t>106 У</t>
  </si>
  <si>
    <t>105 У</t>
  </si>
  <si>
    <t>104 У</t>
  </si>
  <si>
    <t>103 У</t>
  </si>
  <si>
    <t>102 У</t>
  </si>
  <si>
    <t>101 У</t>
  </si>
  <si>
    <t>100 У</t>
  </si>
  <si>
    <t>99 У</t>
  </si>
  <si>
    <t>98 У</t>
  </si>
  <si>
    <t>97 У</t>
  </si>
  <si>
    <t>96 У</t>
  </si>
  <si>
    <t>95 У</t>
  </si>
  <si>
    <t>94 У</t>
  </si>
  <si>
    <t>93 У</t>
  </si>
  <si>
    <t>92 У</t>
  </si>
  <si>
    <t>91 У</t>
  </si>
  <si>
    <t>90 У</t>
  </si>
  <si>
    <t>89 У</t>
  </si>
  <si>
    <t>88 У</t>
  </si>
  <si>
    <t>87 У</t>
  </si>
  <si>
    <t>86 У</t>
  </si>
  <si>
    <t>85 У</t>
  </si>
  <si>
    <t>84 У</t>
  </si>
  <si>
    <t>83 У</t>
  </si>
  <si>
    <t>82 У</t>
  </si>
  <si>
    <t>81 У</t>
  </si>
  <si>
    <t>80 У</t>
  </si>
  <si>
    <t>79 У</t>
  </si>
  <si>
    <t>78 У</t>
  </si>
  <si>
    <t>77 У</t>
  </si>
  <si>
    <t>76 У</t>
  </si>
  <si>
    <t>75 У</t>
  </si>
  <si>
    <t>74 У</t>
  </si>
  <si>
    <t>73 У</t>
  </si>
  <si>
    <t>72 У</t>
  </si>
  <si>
    <t>71 У</t>
  </si>
  <si>
    <t>70 У</t>
  </si>
  <si>
    <t>69 У</t>
  </si>
  <si>
    <t>68 У</t>
  </si>
  <si>
    <t>67 У</t>
  </si>
  <si>
    <t>66 У</t>
  </si>
  <si>
    <t>65 У</t>
  </si>
  <si>
    <t>64 У</t>
  </si>
  <si>
    <t>63 У</t>
  </si>
  <si>
    <t>62 У</t>
  </si>
  <si>
    <t>61 У</t>
  </si>
  <si>
    <t>60 У</t>
  </si>
  <si>
    <t>59 У</t>
  </si>
  <si>
    <t>58 У</t>
  </si>
  <si>
    <t>57 У</t>
  </si>
  <si>
    <t>56 У</t>
  </si>
  <si>
    <t>55 У</t>
  </si>
  <si>
    <t>54 У</t>
  </si>
  <si>
    <t>53 У</t>
  </si>
  <si>
    <t>52 У</t>
  </si>
  <si>
    <t>51 У</t>
  </si>
  <si>
    <t>50 У</t>
  </si>
  <si>
    <t>49 У</t>
  </si>
  <si>
    <t>48 У</t>
  </si>
  <si>
    <t>47 У</t>
  </si>
  <si>
    <t>46 У</t>
  </si>
  <si>
    <t>45 У</t>
  </si>
  <si>
    <t>44 У</t>
  </si>
  <si>
    <t>43 У</t>
  </si>
  <si>
    <t>42 У</t>
  </si>
  <si>
    <t>41 У</t>
  </si>
  <si>
    <t>40 У</t>
  </si>
  <si>
    <t>39 У</t>
  </si>
  <si>
    <t>38 У</t>
  </si>
  <si>
    <t>37 У</t>
  </si>
  <si>
    <t>36 У</t>
  </si>
  <si>
    <t>35 У</t>
  </si>
  <si>
    <t>34 У</t>
  </si>
  <si>
    <t>33 У</t>
  </si>
  <si>
    <t>32 У</t>
  </si>
  <si>
    <t>31 У</t>
  </si>
  <si>
    <t>30 У</t>
  </si>
  <si>
    <t>29 У</t>
  </si>
  <si>
    <t>28 У</t>
  </si>
  <si>
    <t>27 У</t>
  </si>
  <si>
    <t>26 У</t>
  </si>
  <si>
    <t>25 У</t>
  </si>
  <si>
    <t>24 У</t>
  </si>
  <si>
    <t>23 У</t>
  </si>
  <si>
    <t>22 У</t>
  </si>
  <si>
    <t>21 У</t>
  </si>
  <si>
    <t>20 У</t>
  </si>
  <si>
    <t>19 У</t>
  </si>
  <si>
    <t>18 У</t>
  </si>
  <si>
    <t>17 У</t>
  </si>
  <si>
    <t>16 У</t>
  </si>
  <si>
    <t>15 У</t>
  </si>
  <si>
    <t>14 У</t>
  </si>
  <si>
    <t>13 У</t>
  </si>
  <si>
    <t>12 У</t>
  </si>
  <si>
    <t>11 У</t>
  </si>
  <si>
    <t>10 У</t>
  </si>
  <si>
    <t>9 У</t>
  </si>
  <si>
    <t>8 У</t>
  </si>
  <si>
    <t>7 У</t>
  </si>
  <si>
    <t>1 У</t>
  </si>
  <si>
    <t>2 У</t>
  </si>
  <si>
    <t>3 У</t>
  </si>
  <si>
    <t>4 У</t>
  </si>
  <si>
    <t>5 У</t>
  </si>
  <si>
    <t>6 У</t>
  </si>
  <si>
    <t>256 У</t>
  </si>
  <si>
    <t>96.09.19.90.18.00.00</t>
  </si>
  <si>
    <t>Услуги по техническому сопровождению карты мониторинга местного содержания</t>
  </si>
  <si>
    <t>Жергілікті қамту мониторингі картасын техникалық сүйемелдеу бойынша қызметтер</t>
  </si>
  <si>
    <t>Услуги, оказываемые в соответствии с Концепцией развития Карты мониторинга местного содержания</t>
  </si>
  <si>
    <t>Жергілікті қамту мониторингі картасын дамыту тұжырымдамасына сәйкес көрсетілетін қызметтер</t>
  </si>
  <si>
    <t xml:space="preserve">Начало со дня подписания договора, завершение 31.12.2015 </t>
  </si>
  <si>
    <t xml:space="preserve">Авансовый платеж - 25%, оставшаяся часть-по квартально. </t>
  </si>
  <si>
    <t>ДМД</t>
  </si>
  <si>
    <t>257 У</t>
  </si>
  <si>
    <t>73.12.19.30.10.00.00</t>
  </si>
  <si>
    <t>Услуги по подготовке и размещению информационных материалов в печатных средствах массовой информации</t>
  </si>
  <si>
    <t>Басылымды бұқаралық ақпарат құралдарында ақпараттық материалдарды дайындау және орналастыру бойынша қызметтер</t>
  </si>
  <si>
    <t xml:space="preserve">Подготовка и размещение рекламно -информационных и аналитических материалов о текущей деятельности: рекламные модули, интервью и статьи в газетах </t>
  </si>
  <si>
    <t>Ағымдағы қызмет туралы жарнамалық-ақпараттық және аналитикалық материалдарды дайындау мен орналастыру: жарнамалық модульдер, газеттерде сұқпаттар мен мақалалар.</t>
  </si>
  <si>
    <t>710000000</t>
  </si>
  <si>
    <t>г. Астана, Центральный аппарат,              Юр.адрес: пр. Кабанбай батыра, 19;             Фактический адрес: ул. 36,   д. 11</t>
  </si>
  <si>
    <t>Январь - февраль</t>
  </si>
  <si>
    <t>авансовый  платеж - 0%, оставшаяся часть в течение 30 рабочих дней с момента подписания акта оказанных услуг</t>
  </si>
  <si>
    <t>258 У</t>
  </si>
  <si>
    <t>Подготовка и размещение рекламно -информационных и аналитических материалов о текущей деятельности: рекламные модули, интервью и статьи в журналах</t>
  </si>
  <si>
    <t>Ағымдағы қызмет туралы жарнамалық-ақпараттық және аналитикалық материалдарды дайындау мен орналастыру: жарнамалық модульдер, журналдарда сұқпаттар мен мақалалар</t>
  </si>
  <si>
    <t>259 У</t>
  </si>
  <si>
    <t>73.12.19.30.20.00.00</t>
  </si>
  <si>
    <t>Услуги по подготовке и размещению информационных материалов в телевизионных средствах массовой информации</t>
  </si>
  <si>
    <t>Теледидарлық бұқаралық ақпарат құралдарына ақпараттық материалдарды дайындау және орналастыру бойынша қызметтер</t>
  </si>
  <si>
    <t>Услуги по подготовке и размещению сюжетов о текущей деятельности: новостные сюжеты, аналитические программы, интервью + прокат ролика</t>
  </si>
  <si>
    <t>Ағымдағы қызмет туралы сюжеттерді дайындау мен орналастыру бойынша қызметтер: жаңалықтар сюжеттері, аналитикалық бағдарламалар, сұқпаттар + роликті жалдау</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</si>
  <si>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</si>
  <si>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</si>
  <si>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</si>
  <si>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</si>
  <si>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</si>
  <si>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</si>
  <si>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</si>
  <si>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</si>
  <si>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</si>
  <si>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</si>
  <si>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</si>
  <si>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</si>
  <si>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</si>
  <si>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</si>
  <si>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</si>
  <si>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</si>
  <si>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</si>
  <si>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</si>
  <si>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</si>
  <si>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</si>
  <si>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</si>
  <si>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</si>
  <si>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</si>
  <si>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</si>
  <si>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</si>
  <si>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</si>
  <si>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</si>
  <si>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</si>
  <si>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</si>
  <si>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</si>
  <si>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</si>
  <si>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</si>
  <si>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</si>
  <si>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</si>
  <si>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</si>
  <si>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</si>
  <si>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</si>
  <si>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</si>
  <si>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</si>
  <si>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</si>
  <si>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</si>
  <si>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</si>
  <si>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</si>
  <si>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</si>
  <si>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</si>
  <si>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</si>
  <si>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</si>
  <si>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</si>
  <si>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</si>
  <si>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</si>
  <si>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</si>
  <si>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</si>
  <si>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</si>
  <si>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</si>
  <si>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</si>
  <si>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</si>
  <si>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</si>
  <si>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</si>
  <si>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</si>
  <si>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</si>
  <si>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</si>
  <si>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</si>
  <si>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</si>
  <si>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</si>
  <si>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</si>
  <si>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</si>
  <si>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</si>
  <si>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</si>
  <si>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</si>
  <si>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</si>
  <si>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</si>
  <si>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</si>
  <si>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</si>
  <si>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</si>
  <si>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</si>
  <si>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</si>
  <si>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</si>
  <si>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</si>
  <si>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</si>
  <si>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</si>
  <si>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</si>
  <si>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</si>
  <si>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</si>
  <si>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</si>
  <si>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</si>
  <si>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</si>
  <si>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</si>
  <si>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</si>
  <si>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</si>
  <si>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</si>
  <si>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</si>
  <si>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</si>
  <si>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</si>
  <si>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</si>
  <si>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</si>
  <si>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</si>
  <si>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</si>
  <si>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</si>
  <si>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</si>
  <si>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</si>
  <si>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</si>
  <si>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</si>
  <si>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</si>
  <si>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</si>
  <si>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</si>
  <si>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</si>
  <si>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</si>
  <si>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</si>
  <si>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</si>
  <si>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11.07.11.00.00.00.06.20.5</t>
  </si>
  <si>
    <t>Вода (кроме вод минеральных)</t>
  </si>
  <si>
    <t>Су (минералды судан басқа).</t>
  </si>
  <si>
    <t>Питьевая природная негазированная. Прозрачная. Без посторонних привкусов и запахов.</t>
  </si>
  <si>
    <t>Табиғи ауыз суы, газдалмаған. Мөлдір. Бөгде иіссіз және дәмсіз.</t>
  </si>
  <si>
    <t>г.Астана,  пр.Кабанбай Батыра 19</t>
  </si>
  <si>
    <t>г.Уральск, ул. Ружейникова 1/4, склад БМТО УМГ "Уральск",АУП</t>
  </si>
  <si>
    <t>по заявке покупателя в течение 15 календарных дней до 31.12.2015г.</t>
  </si>
  <si>
    <t>210000031</t>
  </si>
  <si>
    <t>Вода питьевая</t>
  </si>
  <si>
    <t>г.Уральск, ул. Ружейникова 1/4, склад БМТО УМГ "Уральск"</t>
  </si>
  <si>
    <t>г. Атырау, ул. Контейнерная 25, Центральный склад УМГ "Атырау", для АУП</t>
  </si>
  <si>
    <t>Атырауская область, Макатский район, пос. Макат, Центральный склад «Макат» УМГ "Атырау"</t>
  </si>
  <si>
    <t>г. Актобе,  ул. Есет -Батыра 39, Центральный склад УМГ "Актобе", для АУП</t>
  </si>
  <si>
    <t>УМГ "Южный", г.Алматы, ул. Байтурсынова 46а. , для АУП</t>
  </si>
  <si>
    <t>г.Уральск, ул. Ружейникова 1/4,склад «Инженерно-технического центра» АО "Интергаз Центральная Азия".</t>
  </si>
  <si>
    <t>Атырауская область, пос. Макат, ул. Бекжанова, дом 2, склад "УГЭР" Филиал "Инженерно-технический Центр" АО "Интергаз Центральная Азия"</t>
  </si>
  <si>
    <t>г.Уральск, ул. Ружейникова 1/4,склад «Инженерно-технического центра» АО "Интергаз Центральная Азия", УОТД</t>
  </si>
  <si>
    <t>г Актау 9 А мкр., здание 4, бизнес-центр Елес</t>
  </si>
  <si>
    <t xml:space="preserve">УМГ "Тараз", Жамбылская область г. Тараз 3-переулок Автомобильная 1 "А" , для АУП
</t>
  </si>
  <si>
    <t>г. Шымкент, ул. К.Толеметова, 22, Учебно-курсовой комбинат АО "Интергаз Центральная Азия", для АУП</t>
  </si>
  <si>
    <t xml:space="preserve">  УАВРиСТ, г. Атырау, ул.Гумарова, д. 94, для АУП</t>
  </si>
  <si>
    <t>Жамбылская область, Жамбылский район, село Акбулым, поселок Газовиков, ТС "Тараз" ПУАВРиСТ "Южный" филиал Управление аварийно-восстановительных работ и специальной техники</t>
  </si>
  <si>
    <t>г.Кызылорда, 120018, ул.Бейбарыс Султан № 1. ТС «Кызылорда» ПУАВРиСТ "Южный" филиал Управление аварийно-восстановительных работ и специальной техники</t>
  </si>
  <si>
    <t xml:space="preserve">г. Шымкент, ул. К.Толеметова, 22, Учебно-курсовой комбинат АО "Интергаз Центральная Азия",  ТС "УКК" ПУАВРиСТ «Южный» филиал Управление аварийно-восстановительных работ и специальной техники
</t>
  </si>
  <si>
    <t>20.41.31.00.00.10.20.10.2</t>
  </si>
  <si>
    <t>Мыло хозяйственное</t>
  </si>
  <si>
    <t>Кір сабын</t>
  </si>
  <si>
    <t>твердое, 1 группы, 72%, ГОСТ 30266-95</t>
  </si>
  <si>
    <t>қатты, 1 топтағы, 72%, ГОСТ 30266-95</t>
  </si>
  <si>
    <t xml:space="preserve">УМГ "Уральск" , г.Уральск, ул. Д.Нурпеисовой 17/6, УМГ "Уральск" </t>
  </si>
  <si>
    <t xml:space="preserve">   в течение 30 календарных дней с момента подписания договора</t>
  </si>
  <si>
    <t>Килограмм</t>
  </si>
  <si>
    <t>210000225</t>
  </si>
  <si>
    <t>Мыло хозяйственное твердое</t>
  </si>
  <si>
    <t>УМГ "Атырау", г.Атырау, ул. Гумарова 94</t>
  </si>
  <si>
    <t>г. Атырау, ул. Контейнерная 25, Центральный склад УМГ "Атырау"</t>
  </si>
  <si>
    <t>г. Актобе,  ул. Есет -Батыра 39, Центральный склад УМГ "Актобе"</t>
  </si>
  <si>
    <t>Филиал Инженерно-технический центр, г. Уральск, пос.Желаево, промзона 1</t>
  </si>
  <si>
    <t xml:space="preserve">УМГ "Актау",  г. Актау,   мкр. 9«А» зд. 4  БЦ «ЕЛЕС» </t>
  </si>
  <si>
    <t xml:space="preserve">УМГ "Тараз", Жамбылская область г. Тараз 3-переулок Автомобильная 1 "А" 
</t>
  </si>
  <si>
    <t>Учебно-курсовой комбинат АО "Интергаз Центральная Азия", г. Шымкент, ул. К.Толеметова, 22</t>
  </si>
  <si>
    <t xml:space="preserve">  УАВРиСТ, г. Атырау, ул.Гумарова, д. 94</t>
  </si>
  <si>
    <t>УАВРиСТ, г. Атырау, ул.Гумарова, д. 94</t>
  </si>
  <si>
    <t>20.41.44.00.00.00.00.45.2</t>
  </si>
  <si>
    <t>Паста для очистки рук</t>
  </si>
  <si>
    <t>Қол тазартуға арналған паста</t>
  </si>
  <si>
    <t>Паста для мягкой и эффективной очистки кожи от сильных загрязнений</t>
  </si>
  <si>
    <t>қатты кірленуді тиімді тазартуға арналған паста</t>
  </si>
  <si>
    <t>210000234</t>
  </si>
  <si>
    <t>Паста очистки загрязн.рук Флора М2</t>
  </si>
  <si>
    <t>10.51.11.00.00.00.12.20.1</t>
  </si>
  <si>
    <t>Молоко</t>
  </si>
  <si>
    <t>Сүт</t>
  </si>
  <si>
    <t>Консистенция - жидкая, однородная нетягучая,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Питьевое  более 1%, но не более 3% жирности  стерилизованное. СТ РК 1760-2008</t>
  </si>
  <si>
    <t>Консистенциясы - сұйық, біркелкі созылмалы емес, сәл жабысқақ. Аққуыз қауыссыздарсыз және майдың былғау кесектерсіз. Дәмі және иісі - сүтке тән,бөтен дәмдерсіз және иістерсіз. Түсі- ақ, барлық массасы бойынша біркелкі. 1 % бірақ 3% майлылықтан аспайтын, тазартылған. ҚР СТ 1760-2008</t>
  </si>
  <si>
    <t>210009640</t>
  </si>
  <si>
    <t>"г.Кызылорда, 120018,  ул.Бейбарыс Султан №1, склад АУП УМГ ""Кызылорда"" "</t>
  </si>
  <si>
    <t xml:space="preserve">20.59.59.00.15.00.01.46.1 </t>
  </si>
  <si>
    <t>Одорант</t>
  </si>
  <si>
    <t xml:space="preserve">химическое вещество, смесь смесь природных меркоптанов </t>
  </si>
  <si>
    <t>өте күшті иісі бар түссіз сұйықтық, суда аз ериді, көптеген органикалық еріткіштерде жақсы ериді</t>
  </si>
  <si>
    <t>Актюбинская область, станция Кайдаул (Соленая) АО НК КТЖ ж.д. код 669800</t>
  </si>
  <si>
    <t>по заявке покупателя в течение 30 календарных дней до 31.12.2015г.</t>
  </si>
  <si>
    <t xml:space="preserve">210000092
</t>
  </si>
  <si>
    <t>Жамбылская область, станция Талас АО НК КТЖ ж.д. код 707107</t>
  </si>
  <si>
    <t xml:space="preserve">ст.Кайдауыл (Соленая), код станции 669800, код получателя 1113, код ОКПО 384461060021, получатель Шалкарское ЛПУ УМГ "Актобе" </t>
  </si>
  <si>
    <t>по заявке покупателя в течение 60 календарных дней до 31.12.2015г.</t>
  </si>
  <si>
    <t>КЗХ Станция «Чайкурук» НК КТЖ
Код станции 706906
ОКПО 384461060395, получатель Жамбылская область, Жамбылский район, село Акбулым, поселок Газовиков, склад "Таразского ЛПУ"   УМГ "Тараз"</t>
  </si>
  <si>
    <t>19.20.31.00.00.00.00.10.2</t>
  </si>
  <si>
    <t>Пропан технический</t>
  </si>
  <si>
    <t>Пропилен техникалық</t>
  </si>
  <si>
    <t>Массовая доля сероводорода и меркаптановой серы, %, не больше 0,013, Интенсивность запаха, баллов, не менее 3</t>
  </si>
  <si>
    <t>күкіртті сутек пен меркаптон күкіртінің үлес салмағы 0,013% дан аспайды, Иіс қарқындылығы 3 балдан төмен емес</t>
  </si>
  <si>
    <t>166</t>
  </si>
  <si>
    <t>210000038</t>
  </si>
  <si>
    <t>Газ пропан</t>
  </si>
  <si>
    <t>20.11.11.00.00.80.00.20.1</t>
  </si>
  <si>
    <t>Кислород</t>
  </si>
  <si>
    <t>Оттегі</t>
  </si>
  <si>
    <t>технический, второй сорт (99,5%), ГОСТ 5583-78</t>
  </si>
  <si>
    <t>техникалық, екішні сорт (99,5%), МСТ 5583-78</t>
  </si>
  <si>
    <t>113</t>
  </si>
  <si>
    <t>метр кубический</t>
  </si>
  <si>
    <t>210000047</t>
  </si>
  <si>
    <t>109 У</t>
  </si>
  <si>
    <t>63 Р</t>
  </si>
  <si>
    <t>Землеустроительные земельно-кадастровые  работы</t>
  </si>
  <si>
    <t>Закуп работ  у специализированного предприятия, выполняющего землеустроительные и земельно-кадастровые работы,  а также выполняющего сопровождение и согласование в получении правоустанавливающих и идентификационных документов.</t>
  </si>
  <si>
    <t>64 Р</t>
  </si>
  <si>
    <t>УМГ "Актобе" - Костанайская обл., г. Костанай</t>
  </si>
  <si>
    <t>65 Р</t>
  </si>
  <si>
    <t>УМГ "Кызылорда", Кызылординская обл., г.Кызылорда</t>
  </si>
  <si>
    <t>66 Р</t>
  </si>
  <si>
    <t>УМГ "Актау" Мангистауская область, г.Актау</t>
  </si>
  <si>
    <t>67 Р</t>
  </si>
  <si>
    <t>УМГ "Южный", Алматинская обл., г.Алматы</t>
  </si>
  <si>
    <t>68 Р</t>
  </si>
  <si>
    <t>УМГ "Южный", Южно-казахстанская обл., г.Шымкент</t>
  </si>
  <si>
    <t>69 Р</t>
  </si>
  <si>
    <t>УМГ "Тараз" Жамбылская обл., г.Тараз</t>
  </si>
  <si>
    <t>70 Р</t>
  </si>
  <si>
    <t>71 Р</t>
  </si>
  <si>
    <t>филиал "ИТЦ" Западно-Казахстанская обл., г. Уральск</t>
  </si>
  <si>
    <t>72 Р</t>
  </si>
  <si>
    <t>филиал "ИТЦ" Атырауская обл., г. Атырау</t>
  </si>
  <si>
    <t>73 Р</t>
  </si>
  <si>
    <t>УАВРиСТ Атырауская обл., г. Атырау</t>
  </si>
  <si>
    <t>74 Р</t>
  </si>
  <si>
    <t>УМГ "Атырау" Атырауская обл., г. Атырау</t>
  </si>
  <si>
    <t>260 У</t>
  </si>
  <si>
    <t>Январь- февраль  2015г.</t>
  </si>
  <si>
    <t>С 01.02.2015г. по 28.02.2015 г. включительно</t>
  </si>
  <si>
    <t>261 У</t>
  </si>
  <si>
    <t>262 У</t>
  </si>
  <si>
    <t>263 У</t>
  </si>
  <si>
    <t xml:space="preserve"> УМГ "Южный" -  г. Алматы Байтурсынова, 46</t>
  </si>
  <si>
    <t>264 У</t>
  </si>
  <si>
    <t>265 У</t>
  </si>
  <si>
    <t>266 У</t>
  </si>
  <si>
    <t>267 У</t>
  </si>
  <si>
    <t>268 У</t>
  </si>
  <si>
    <t>269 У</t>
  </si>
  <si>
    <t>109-1 У</t>
  </si>
  <si>
    <r>
      <t>Стационарлық объектілерді, газ құбырының желілік бөлігін, сондай-ақ осы объектілерде орналасқан жұмыскерлерді және мүлікті құқыққа қарсы қол сұғушылықтан ведомстводан тыс күзету қызметтері</t>
    </r>
    <r>
      <rPr>
        <sz val="10"/>
        <color rgb="FFFF0000"/>
        <rFont val="Segoe UI"/>
        <family val="2"/>
        <charset val="204"/>
      </rPr>
      <t> </t>
    </r>
  </si>
  <si>
    <t>2-1 У</t>
  </si>
  <si>
    <t>С 01.03.2015г. по 31.12.2015 г.</t>
  </si>
  <si>
    <t>3-1 У</t>
  </si>
  <si>
    <t>4-1 У</t>
  </si>
  <si>
    <t>5-1 У</t>
  </si>
  <si>
    <t xml:space="preserve"> УМГ "Южный" -  г.Алматы Байтурсынова, 46
</t>
  </si>
  <si>
    <t>6-1 У</t>
  </si>
  <si>
    <t>7-1 У</t>
  </si>
  <si>
    <t>8-1 У</t>
  </si>
  <si>
    <t>9-1 У</t>
  </si>
  <si>
    <t>10-1 У</t>
  </si>
  <si>
    <t>11-1 У</t>
  </si>
  <si>
    <t>Уточненный Годовой план закупок товаров, работ и услуг АО "Интергаз Центральная Азия" на 2015 год</t>
  </si>
  <si>
    <t>Услуги по предоставлению ценовых маркетинговых заключений</t>
  </si>
  <si>
    <t>270 У</t>
  </si>
  <si>
    <t>74.90.21.10.00.00.00</t>
  </si>
  <si>
    <t>февраль-март</t>
  </si>
  <si>
    <t>Начало с момента подписания  договора, окончание до 31 декабря 2015г. включительно</t>
  </si>
  <si>
    <t xml:space="preserve"> УМГ "Южный" - г.Алматы, ул.Байтурсынова, 46</t>
  </si>
  <si>
    <t>151-1 У</t>
  </si>
  <si>
    <t>12-1 У</t>
  </si>
  <si>
    <t>271 У</t>
  </si>
  <si>
    <t>20.14.22.00.00.10.10.20.2</t>
  </si>
  <si>
    <t xml:space="preserve">Метанол (метиловый спирт) </t>
  </si>
  <si>
    <t xml:space="preserve">Метанол (метил спирті) </t>
  </si>
  <si>
    <t xml:space="preserve">технический, марки Б, ГОСТ 2222-95 </t>
  </si>
  <si>
    <t xml:space="preserve">техникалық, Б маркалы, МСТ 2222-95 </t>
  </si>
  <si>
    <t>Февраль-март</t>
  </si>
  <si>
    <t>74.90.21.18.00.00.00</t>
  </si>
  <si>
    <t>Жерге орналастыру және жер-кадастрлық жұмыстар</t>
  </si>
  <si>
    <t>272 У</t>
  </si>
  <si>
    <t>273 У</t>
  </si>
  <si>
    <t>274 У</t>
  </si>
  <si>
    <t>275 У</t>
  </si>
  <si>
    <t>276 У</t>
  </si>
  <si>
    <t>277 У</t>
  </si>
  <si>
    <r>
      <t>Стационарлық объектілерді, газ құбырының желілік бөлігін, сондай-ақ осы объектілерде орналасқан жұмыскерлерді және мүлікті құқыққа қарсы қол сұғушылықтан ведомстводан тыс күзету қызметтері</t>
    </r>
    <r>
      <rPr>
        <sz val="14"/>
        <color rgb="FF000000"/>
        <rFont val="Segoe UI"/>
        <family val="2"/>
        <charset val="204"/>
      </rPr>
      <t> </t>
    </r>
  </si>
  <si>
    <t xml:space="preserve">к Инструкции о порядке составления и </t>
  </si>
  <si>
    <t xml:space="preserve">представления отчетности по </t>
  </si>
  <si>
    <t>вопросам закупок, утвержденной решением Правлением АО "Самрук-Казына (протокол № ____ от ______)</t>
  </si>
  <si>
    <t xml:space="preserve">                                                                                                                                                                                  </t>
  </si>
  <si>
    <t xml:space="preserve">АО "Интергаз Центральная Азия". Утвержден 25.12.2014 года (Приказ № 721)                                                                    </t>
  </si>
  <si>
    <t>Авансовый платеж 30%, оставшаяся часть в течении 30 рабочих дней с момента подписания акта приема-передачи поставленных товаров</t>
  </si>
  <si>
    <t>278 У</t>
  </si>
  <si>
    <t>71.20.12.19.00.00.00</t>
  </si>
  <si>
    <t>Услуги по анализу и испытаниям в нефтегазовой отрасли</t>
  </si>
  <si>
    <t>Мұнай-газ саласындағы талдау және сынақ бойынша қызметтер</t>
  </si>
  <si>
    <t>Услуги по проведению механических испытаний, изготовление образцов для проведения механических испытаний</t>
  </si>
  <si>
    <t>УМГ "Уральск" г.Уральск, ул.Д.Нурпеисовой, д.17/6</t>
  </si>
  <si>
    <t>февраль</t>
  </si>
  <si>
    <t>Западно-Казахстанская обл.
УМГ "Уральск"
Уральское ЛПУ</t>
  </si>
  <si>
    <t>С даты подписания договора по 31.03.2015 г.</t>
  </si>
  <si>
    <t>основание - служебная записка УМГ Уральск исх.№131/49013 от 11.02.2015г.</t>
  </si>
  <si>
    <t>279 У</t>
  </si>
  <si>
    <t>Услуги по проведению механических испытаний на растяжение, испытание на изгиб, исследование макрошлифа, испытание на ударную вязкость при -40С</t>
  </si>
  <si>
    <t>19-1 У</t>
  </si>
  <si>
    <t>июль-август</t>
  </si>
  <si>
    <t>Начало с момента подписания  договора, окончание до 01 ноября 2015г.</t>
  </si>
  <si>
    <t>Бағалы маркетингті қорытындыны беру бойынша қызметтер</t>
  </si>
  <si>
    <t>Механикалық сынақты жүргізуге арналған үлгілерді дайындаудың, механикалық сынақты жүргізу бойынша қызметтер</t>
  </si>
  <si>
    <t>40С –кезде екпінді тұтқырлығына сынақтау, макрошлифті тексеру, бүгудің сынағы, тартуға механикалық сынақтарды жүргізу бойынша қызметтер</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</si>
  <si>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</si>
  <si>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</si>
  <si>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</si>
  <si>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</si>
  <si>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</si>
  <si>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</si>
  <si>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</si>
  <si>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</si>
  <si>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</si>
  <si>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</si>
  <si>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</si>
  <si>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</si>
  <si>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</si>
  <si>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</si>
  <si>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</si>
  <si>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</si>
  <si>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</si>
  <si>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</si>
  <si>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</si>
  <si>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</si>
  <si>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</si>
  <si>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</si>
  <si>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по заявке покупателя в течение 10 дней  до 31.12.2015г.</t>
  </si>
  <si>
    <t>авансовый  платеж - 30%, оставшаяся часть в течении 30 рабочих дней с момента подписания акта приема-передачи</t>
  </si>
  <si>
    <t>112</t>
  </si>
  <si>
    <t>280 У</t>
  </si>
  <si>
    <t>281 У</t>
  </si>
  <si>
    <t>65.12.11.00.00.00.01</t>
  </si>
  <si>
    <t>Жазатайым оқиғалардан сақтандыру бойынша қызметтер</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</si>
  <si>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</si>
  <si>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Қызметкерлердің олардың еңбектік (қызметтік) міндеттерін орындауы кезіндегі денсаулығы мен өміріне зиян келтургені үшін жұмыс берушінің жауапкершілігін азаматтық-құқықтық сақтандыру</t>
  </si>
  <si>
    <t>Обязательное страхование работника от несчастных случаев при исполнении им (ими) трудовых (служебных) обязанностей.</t>
  </si>
  <si>
    <t xml:space="preserve">Қызметкер еңбек (қызмет) міндеттерін атқарған кезде оны жазатайым жағдайлардан мiндеттi сақтандыру </t>
  </si>
  <si>
    <t>АО "Интергаз Центральная Азия"(ЦА г.Астана.,УМГ "Атырау",УМГ "Актау",УМГ "Актобе",УМГ "Уральск",ИТЦ,УМГ "Южный",УМГ "Кызылорда",УМГ "Тараз",УКК,АГП г.Алматы,УАВРиСТ,ББШ)</t>
  </si>
  <si>
    <t>Срок оказания услуг с 07.03.2015г. по 06.03.2016г.</t>
  </si>
  <si>
    <t xml:space="preserve"> ОИ по п.п.11 п. 140 Правил</t>
  </si>
  <si>
    <t xml:space="preserve"> ОИ по п.п.2 п. 137 Правил</t>
  </si>
  <si>
    <t>65.12.50.50.00.00.01</t>
  </si>
  <si>
    <t>Услуги по страхованию ответственности за нанесение вреда экологии</t>
  </si>
  <si>
    <t xml:space="preserve">Экологияға келтірген зияны үшін жауапкершілікті сақтандыру бойынша қызметтер </t>
  </si>
  <si>
    <t>Обязательное экологическое страхование гражданско-правовой ответственности за причинение вреда окружающей среде</t>
  </si>
  <si>
    <t xml:space="preserve">Қоршаған ортаға зиян келтіргені үшін азаматтық-құқықтық жауапкершілікті міндетті экологиялық сақтандыру </t>
  </si>
  <si>
    <t>АО "Интергаз Центральная Азия"(ЦА г.Астана.,УМГ "Атырау",УМГ "Актау",УМГ "Актобе",УМГ "Уральск",ИТЦ,УМГ "Южный",УМГ "Кызылорда",УМГ "Тараз",УКК,УАВРиСТ.)</t>
  </si>
  <si>
    <t>Срок оказания услуг с 26.03.2015г. по 27.03.2016г.</t>
  </si>
  <si>
    <t xml:space="preserve">Авансовый платеж - 0%, оплата после заключения договора 30%, после предоставления страхового полюса 70%. </t>
  </si>
  <si>
    <t>75 Р</t>
  </si>
  <si>
    <t>76 Р</t>
  </si>
  <si>
    <t>77 Р</t>
  </si>
  <si>
    <t>71.12.32.10.11.00.00</t>
  </si>
  <si>
    <t>Работы геофизические</t>
  </si>
  <si>
    <t>Геофизикалық жұмыстар</t>
  </si>
  <si>
    <t>Геофизические исследования скважин подземных хранилищ газа</t>
  </si>
  <si>
    <t>Жер асты газ қоймаларының ұңғымаларын геофизикалық зерттеу</t>
  </si>
  <si>
    <t>Комплекс работ проводимые на подземном хранилище газа "Бозой" включающие основные виды исследований : гамма-каротаж (ГК), нейтронный гамма-каротаж (НГК), термометрия, барометрия, акустическое каротажное цементирование (АКЦ), электромагнитная дефектоскопия (ЭМДС) и др.</t>
  </si>
  <si>
    <t>Бозой жер асты газ қоймасында жүргізілетін, негізгі зерттеу түрлерін қамтитын жұмыстар кешені: гамма-каротаж (ГК), нейтронды гамма-каротаж (НГК), термометрия, барометрия, акустикалық каротаждық цементтеу (АКЦ), электр магнитті ақаукөргіштік (ЭМАК) және өзгелер</t>
  </si>
  <si>
    <t>Комплекс работ проводимые на подземном хранилище газа "Полторацкое" включающие основные виды исследований : гамма-каротаж (ГК), нейтронный гамма-каротаж (НГК), термометрия, барометрия, акустическое каротажное цементирование (АКЦ), электромагнитная дефектоскопия (ЭМДС) и др.</t>
  </si>
  <si>
    <t>Полторацк жер асты газ қоймасында жүргізілетін, негізгі зерттеу түрлерін қамтитын жұмыстар кешені: гамма-каротаж (ГК), нейтронды гамма-каротаж (НГК), термометрия, барометрия, акустикалық каротаждық цементтеу (АКЦ), электр магнитті ақаукөргіштік (ЭМАК) және өзгелер</t>
  </si>
  <si>
    <t>Комплекс работ проводимые на подземном хранилище газа "Акыртобе" включающие основные виды исследований : гамма-каротаж (ГК), нейтронный гамма-каротаж (НГК), термометрия, барометрия, акустическое каротажное цементирование (АКЦ), электромагнитная дефектоскопия (ЭМДС) и др.</t>
  </si>
  <si>
    <t>Ақыртөбе жер асты газ қоймасында жүргізілетін, негізгі зерттеу түрлерін қамтитын жұмыстар кешені: гамма-каротаж (ГК), нейтронды гамма-каротаж (НГК), термометрия, барометрия, акустикалық каротаждық цементтеу (АКЦ), электр магнитті ақаукөргіштік (ЭМАК) және өзгелер</t>
  </si>
  <si>
    <t>254-1 Т</t>
  </si>
  <si>
    <t>255-1 Т</t>
  </si>
  <si>
    <t>257-1 Т</t>
  </si>
  <si>
    <t>258-1 Т</t>
  </si>
  <si>
    <t>259-1 Т</t>
  </si>
  <si>
    <t>260-1 Т</t>
  </si>
  <si>
    <t>264-1 Т</t>
  </si>
  <si>
    <t>265-1 Т</t>
  </si>
  <si>
    <t>266-1 Т</t>
  </si>
  <si>
    <t>267-1 Т</t>
  </si>
  <si>
    <t>272-1 Т</t>
  </si>
  <si>
    <t>273-1 Т</t>
  </si>
  <si>
    <t>274-1 Т</t>
  </si>
  <si>
    <t>275-1 Т</t>
  </si>
  <si>
    <t>276-1 Т</t>
  </si>
  <si>
    <t>277-1 Т</t>
  </si>
  <si>
    <t>281-1 Т</t>
  </si>
  <si>
    <t>283-1 Т</t>
  </si>
  <si>
    <t>284-1 Т</t>
  </si>
  <si>
    <t>Атырауская область, Курмангазинский район, п. Акколь, КС "Акколь" УМГ "Атырау"</t>
  </si>
  <si>
    <t>Атырауская область, Исатайский район, КС "Тайман" УМГ "Атырау"</t>
  </si>
  <si>
    <t>со дня подписания договора по 7 августа 2015г.</t>
  </si>
  <si>
    <t>с изменениями и дополнениями от 28.01.2015 года (Приказ №21)</t>
  </si>
  <si>
    <t>с изменениями и дополнениями от 12.02.2015 года (Приказ №41)</t>
  </si>
  <si>
    <t>с изменениями и дополнениями от 23.02.2015 года (Приказ №56)</t>
  </si>
  <si>
    <t>7-1 Т</t>
  </si>
  <si>
    <t xml:space="preserve">АО "Интергаз Центральная Азия"  </t>
  </si>
  <si>
    <t>Мұнайда ерімеген, газ тәрізді түрдегі әртүрлі газ тәрізді көмірсутектер қоспасы (шикізат)</t>
  </si>
  <si>
    <t>г.Астана, ул.36, д.11 БЦ "Болашак"</t>
  </si>
  <si>
    <t>Март-апрель</t>
  </si>
  <si>
    <t>тыс.куб.м</t>
  </si>
  <si>
    <t>10, 11, 19, 20</t>
  </si>
  <si>
    <t>ДТГиТП</t>
  </si>
  <si>
    <t>8-1 Т</t>
  </si>
  <si>
    <t>13-1 Р</t>
  </si>
  <si>
    <t>11, 19, 20, 21</t>
  </si>
  <si>
    <t>22-1 Р</t>
  </si>
  <si>
    <t>25-1 Р</t>
  </si>
  <si>
    <t>26-1 Р</t>
  </si>
  <si>
    <t>27-1 Р</t>
  </si>
  <si>
    <t>28-1 Р</t>
  </si>
  <si>
    <t>20-1 Р</t>
  </si>
  <si>
    <t>29-1 Р</t>
  </si>
  <si>
    <t>32-1 Р</t>
  </si>
  <si>
    <t>34-1 Р</t>
  </si>
  <si>
    <t>36-1 Р</t>
  </si>
  <si>
    <t>37-1 Р</t>
  </si>
  <si>
    <t>40-1 Р</t>
  </si>
  <si>
    <t>42-1 Р</t>
  </si>
  <si>
    <t>45-1 Р</t>
  </si>
  <si>
    <t>47-1 Р</t>
  </si>
  <si>
    <t>48-1 Р</t>
  </si>
  <si>
    <t>49-1 Р</t>
  </si>
  <si>
    <t>52-1 Р</t>
  </si>
  <si>
    <t>53-1 Р</t>
  </si>
  <si>
    <t>54-1 Р</t>
  </si>
  <si>
    <t>56-1 Р</t>
  </si>
  <si>
    <t>38-1 Р</t>
  </si>
  <si>
    <t>51-1 Р</t>
  </si>
  <si>
    <t>55-1 Р</t>
  </si>
  <si>
    <t>58-1 Р</t>
  </si>
  <si>
    <t>30-1 Р</t>
  </si>
  <si>
    <t>35-1 Р</t>
  </si>
  <si>
    <t>41-1 Р</t>
  </si>
  <si>
    <t>46-1 Р</t>
  </si>
  <si>
    <t>57-1 Р</t>
  </si>
  <si>
    <t>39-1 Р</t>
  </si>
  <si>
    <t>44-1 Р</t>
  </si>
  <si>
    <t>50-1 Р</t>
  </si>
  <si>
    <t>59-1 Р</t>
  </si>
  <si>
    <t>261-1 Т</t>
  </si>
  <si>
    <t>Авансовый платеж 0%, оставшаяся часть в течении 30 рабочих дней с момента подписания акта приема-передачи поставленных товаров</t>
  </si>
  <si>
    <t>11, 15, 22</t>
  </si>
  <si>
    <t>262-1 Т</t>
  </si>
  <si>
    <t>269-1 Т</t>
  </si>
  <si>
    <t>270-1 Т</t>
  </si>
  <si>
    <t>2-2 У</t>
  </si>
  <si>
    <t>Стационарлық объектілерді, газ құбырының желілік бөлігін, сондай-ақ осы объектілерде орналасқан жұмыскерлерді және мүлікті құқыққа қарсы қол сұғушылықтан ведомстводан тыс күзету қызметтері </t>
  </si>
  <si>
    <t>С 15.03.2015г. по 31.12.2015г. включительно</t>
  </si>
  <si>
    <t>14, 19, 20, 21</t>
  </si>
  <si>
    <t>3-2 У</t>
  </si>
  <si>
    <t>4-2 У</t>
  </si>
  <si>
    <t>5-2 У</t>
  </si>
  <si>
    <t>6-2 У</t>
  </si>
  <si>
    <t>7-2 У</t>
  </si>
  <si>
    <t>8-2 У</t>
  </si>
  <si>
    <t>9-2 У</t>
  </si>
  <si>
    <t>10-2 У</t>
  </si>
  <si>
    <t>11-2 У</t>
  </si>
  <si>
    <t>12-2 У</t>
  </si>
  <si>
    <t>С 01.06.2015г. по 31.12.2015г. включительно</t>
  </si>
  <si>
    <t>С 1 февраля, окончание по 31.12.2015 г.</t>
  </si>
  <si>
    <t>334 Т</t>
  </si>
  <si>
    <t>24.10.66.00.00.11.10.04.3</t>
  </si>
  <si>
    <t>Прокат</t>
  </si>
  <si>
    <t xml:space="preserve"> Илек</t>
  </si>
  <si>
    <t xml:space="preserve"> стальной, горячекатанный, круглого сечения, ГОСТ 2590-2006, диаметром (мм) - 6,5</t>
  </si>
  <si>
    <t>болат, ыстықтай илектелген, дөңгелек кесілген, МСТ 2590-2006, диаметрі (мм) - 6,5</t>
  </si>
  <si>
    <t>Авансовый платеж 30%, оплата по факту в течении 30 рабочих дней с момента подписания акта приема - передачи поставленных товаров</t>
  </si>
  <si>
    <t>килограмм</t>
  </si>
  <si>
    <t>335 Т</t>
  </si>
  <si>
    <t>16.10.10.10.10.10.11.02.1</t>
  </si>
  <si>
    <t xml:space="preserve"> Брусок</t>
  </si>
  <si>
    <t xml:space="preserve"> Шарық</t>
  </si>
  <si>
    <t>обрезной лиственных пород (береза, липа) длиной от 4 м до 6,5 м, любой ширины, толщиной от 80 мм до 100 мм, 1 сорта</t>
  </si>
  <si>
    <t xml:space="preserve"> кесілген балқарағай жапырақты (қайың, жөке ағашы) ұзындығы 4 мм бастап 6,5 мм дейін, кез келген енімен, қалыңдығы 80 мм бастап 100 мм дейін, 1 сұрыпты</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</si>
  <si>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</si>
  <si>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</si>
  <si>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</si>
  <si>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</si>
  <si>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</si>
  <si>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</si>
  <si>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</si>
  <si>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</si>
  <si>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</si>
  <si>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</si>
  <si>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</si>
  <si>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</si>
  <si>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</si>
  <si>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</si>
  <si>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</si>
  <si>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</si>
  <si>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</si>
  <si>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</si>
  <si>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</si>
  <si>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</si>
  <si>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</si>
  <si>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</si>
  <si>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Товары по Перечню закупок товаров, работ и услуг АО "Интергаз Центральная Азия" на 2015 год, по которым процедуры, касающиеся выбора поставщика товаров, работ и услуг, осуществляются до утверждения бюджета и плана закупок Общества</t>
  </si>
  <si>
    <t>78 Р</t>
  </si>
  <si>
    <t>79 Р</t>
  </si>
  <si>
    <t>80 Р</t>
  </si>
  <si>
    <t>81 Р</t>
  </si>
  <si>
    <t>82 Р</t>
  </si>
  <si>
    <t>83 Р</t>
  </si>
  <si>
    <t>84 Р</t>
  </si>
  <si>
    <t>85 Р</t>
  </si>
  <si>
    <t>86 Р</t>
  </si>
  <si>
    <t>87 Р</t>
  </si>
  <si>
    <t>88 Р</t>
  </si>
  <si>
    <t>89 Р</t>
  </si>
  <si>
    <t>90 Р</t>
  </si>
  <si>
    <t>91 Р</t>
  </si>
  <si>
    <t>92 Р</t>
  </si>
  <si>
    <t>93 Р</t>
  </si>
  <si>
    <t>45.20.21.31.12.00.00</t>
  </si>
  <si>
    <t>Капитальный ремонт автотранспорта</t>
  </si>
  <si>
    <t>Автокөлікті күрделі жөндеу</t>
  </si>
  <si>
    <t>Капитальный ремонт автотранспорта специального или специализированного назначения, а также автотракторной техники</t>
  </si>
  <si>
    <t>Арнайы немесе мамандандырылған мақсаттағы автокөлікті, автотракторлық техниканы күрделі жөндеу</t>
  </si>
  <si>
    <t>Для поддержки технически исправного состояния автотранспорта специального или специализированного назначения Урал-4320-1912-30 АЦ-8-40 пожарная гос.номер Е033АХ</t>
  </si>
  <si>
    <t xml:space="preserve">Начало - со дня подписания договора, окончание в течении 5 месяцев </t>
  </si>
  <si>
    <t>ДМГиКС</t>
  </si>
  <si>
    <t>Работы по Перечню закупок товаров, работ и услуг АО "Интергаз Центральная Азия" на 2015 год, по которым процедуры, касающиеся выбора поставщика товаров, работ и услуг, осуществляются до утверждения бюджета и плана закупок Общества</t>
  </si>
  <si>
    <t>282 У</t>
  </si>
  <si>
    <t>283 У</t>
  </si>
  <si>
    <t>284 У</t>
  </si>
  <si>
    <t>285 У</t>
  </si>
  <si>
    <t>286 У</t>
  </si>
  <si>
    <t>287 У</t>
  </si>
  <si>
    <t>288 У</t>
  </si>
  <si>
    <t>289 У</t>
  </si>
  <si>
    <t>290 У</t>
  </si>
  <si>
    <t>291 У</t>
  </si>
  <si>
    <t>292 У</t>
  </si>
  <si>
    <t>293 У</t>
  </si>
  <si>
    <t>294 У</t>
  </si>
  <si>
    <t>295 У</t>
  </si>
  <si>
    <t>296 У</t>
  </si>
  <si>
    <t>297 У</t>
  </si>
  <si>
    <t>298 У</t>
  </si>
  <si>
    <t>299 У</t>
  </si>
  <si>
    <t>300 У</t>
  </si>
  <si>
    <t>301 У</t>
  </si>
  <si>
    <t>302 У</t>
  </si>
  <si>
    <t>303 У</t>
  </si>
  <si>
    <t>304 У</t>
  </si>
  <si>
    <t>305 У</t>
  </si>
  <si>
    <t>306 У</t>
  </si>
  <si>
    <t>307 У</t>
  </si>
  <si>
    <t>308 У</t>
  </si>
  <si>
    <t>309 У</t>
  </si>
  <si>
    <t>310 У</t>
  </si>
  <si>
    <t>311 У</t>
  </si>
  <si>
    <t>312 У</t>
  </si>
  <si>
    <t>313 У</t>
  </si>
  <si>
    <t>314 У</t>
  </si>
  <si>
    <t>315 У</t>
  </si>
  <si>
    <t>316 У</t>
  </si>
  <si>
    <t>317 У</t>
  </si>
  <si>
    <t>318 У</t>
  </si>
  <si>
    <t>319 У</t>
  </si>
  <si>
    <t>320 У</t>
  </si>
  <si>
    <t>321 У</t>
  </si>
  <si>
    <t>322 У</t>
  </si>
  <si>
    <t>323 У</t>
  </si>
  <si>
    <t>324 У</t>
  </si>
  <si>
    <t>325 У</t>
  </si>
  <si>
    <t>326 У</t>
  </si>
  <si>
    <t>327 У</t>
  </si>
  <si>
    <t>328 У</t>
  </si>
  <si>
    <t>329 У</t>
  </si>
  <si>
    <t>330 У</t>
  </si>
  <si>
    <t>331 У</t>
  </si>
  <si>
    <t>332 У</t>
  </si>
  <si>
    <t>333 У</t>
  </si>
  <si>
    <t>334 У</t>
  </si>
  <si>
    <t>335 У</t>
  </si>
  <si>
    <t>336 У</t>
  </si>
  <si>
    <t>337 У</t>
  </si>
  <si>
    <t>338 У</t>
  </si>
  <si>
    <t>339 У</t>
  </si>
  <si>
    <t>340 У</t>
  </si>
  <si>
    <t>Услуги по Перечню закупок товаров, работ и услуг АО "Интергаз Центральная Азия" на 2015 год, по которым процедуры, касающиеся выбора поставщика товаров, работ и услуг, осуществляются до утверждения бюджета и плана закупок Общества</t>
  </si>
  <si>
    <t>Услуга железнодорожного транспорта по перевозкам крупногабаритных и тяжеловестных посылок междугородные</t>
  </si>
  <si>
    <t>Услуга по аренде железнодорожного тупика</t>
  </si>
  <si>
    <t>Ірі көлемді және салмағы ауыр жөнелтілімдерді қалааралық тасымалдау жөніндегі темір жол көлігі қызметтері</t>
  </si>
  <si>
    <t>Услуга железнодорожного транспорта по перевозкам крупногабаритных и тяжеловестных посылок междугородны</t>
  </si>
  <si>
    <t>Ірі көлемді және салмағы ауыр жөнілтілімдерді қалааралық тасымалдау жөніндегі темір жол көлігі қызметтері</t>
  </si>
  <si>
    <t>закуп услуг ж/д транспортировки грузов у Филиала АО Национальная компания "Казахстан Темир Жолы" - "Мангистауское отделение дороги"(перевозка труб ст.Узень до ст.Сары-Агаш)</t>
  </si>
  <si>
    <t xml:space="preserve">"ҚТЖ" ҰК" АҚ еншілес компаниясы "Көлік қызметтері орталығы" АҚ-дан жүктерді т/ж тасымалдау қызметтерін сатып алу (Сары Ағаш ст.- Железорудная ст. құбырларды тасу) </t>
  </si>
  <si>
    <t>Темір жол тұйығын жалдау қызметтері</t>
  </si>
  <si>
    <t>Аренда тупика (использование подъездного пути и хранение одного неразгруженного полувагона в сутки):</t>
  </si>
  <si>
    <t>Темір жол тұйығын жалдау (бір тәулік бойы кіреберіс жолды пайдалану және жүгі түсірілмеген бір жартылай вагонды сақтау):</t>
  </si>
  <si>
    <t>Темір жол тұйығын жалға алу бойынша қызметтер</t>
  </si>
  <si>
    <t>Закуп услуг по аренде железнодорожного тупика (подача,уборка,погрузка,разгрузка и т.д.)</t>
  </si>
  <si>
    <t>Темір жол тұйығын жалга алу бойынша қызметтерді сатып алу (беру, жинастыру, тиеу, жүкті түсіру және т.б.)</t>
  </si>
  <si>
    <t>Коммутациялық-тасымалдаушы жабдықты пайдалану және техникалық қызмет көрсету бойынша қызметтері</t>
  </si>
  <si>
    <t xml:space="preserve">Услуги по эксплуатации и техобслуживанию коммутационно-передаточного оборудования с целью обеспечения прямой связи через   наземные линии </t>
  </si>
  <si>
    <t>Жер үсті желілер арқылы тікелей байланысты қамсыздандыру мақсатында коммутациялық-тасымалдаушы жабдықты пайдалану және техникалық қызмет көрсету бойынша қызметтері</t>
  </si>
  <si>
    <t>Услуги технического обслуживания инфраструктуры оперативно-производственной ультракоротковолновой радиосвязи и радиорелейных линии МГ САЦ</t>
  </si>
  <si>
    <t>ОАО МГҚ жедел-өндірістік ультрақысқа толқынды радиобайланыс пен радиорелелік желінің инфрақұрылымына техникалық қызмет көрсету қызметтері</t>
  </si>
  <si>
    <t>Услуги технического обслуживания инфраструктуры оперативно-производственной ультракоротковолновой радиосвязи и радиорелейных линии МГ Союз</t>
  </si>
  <si>
    <t>Союз МГҚ жедел-өндірістік ультрақысқа толқынды радиобайланыс пен радиорелелік желінің инфрақұрылымына техникалық қызмет көрсету қызметтері</t>
  </si>
  <si>
    <t>Услуги технического обслуживания инфраструктуры оперативно-производственной ультракоротковолновой радиосвязи и радиорелейных линии МГ Бухара-Урал</t>
  </si>
  <si>
    <t xml:space="preserve"> Услуги технического обслуживания инфраструктуры оперативно-производственной ультракоротковолновой радиосвязи и радиорелейных линии МГ Акшабулак-Кызылорда</t>
  </si>
  <si>
    <t>Ақшабұлақ - Қызылорда МГҚ жедел-өндірістік ультрақысқа толқынды радиобайланыс пен радиорелелік желінің инфрақұрылымына техникалық қызмет көрсету қызметтері</t>
  </si>
  <si>
    <t>Услуги технического обслуживания инфраструктуры оперативно-производственной ультракоротковолновой радиосвязи и радиорелейных линии МГ БГР-ТБА</t>
  </si>
  <si>
    <t>БГР - ТБА МГҚ жедел-өндірістік ультрақысқа толқынды радиобайланыс пен радиорелелік желінің инфрақұрылымына техникалық қызмет көрсету қызметтері</t>
  </si>
  <si>
    <t>УМГ "Актау", г.Актау, ул. 9 А микрорайон, 4 здание БЦ "Елес"</t>
  </si>
  <si>
    <t>г.Сарыагаш ЮКО,ул.Мустафина Озтурик 33, код тупика 5888</t>
  </si>
  <si>
    <t xml:space="preserve"> Начало: со дня подписания договора, окончание: до 31.12.2015г.</t>
  </si>
  <si>
    <t>предоплата 100%</t>
  </si>
  <si>
    <t>137 - 4</t>
  </si>
  <si>
    <t>авансовый платеж 0%, оплата по факту - в течении 30 рабочих дней после подписания Акта оказанных услуг</t>
  </si>
  <si>
    <t>137 - 2</t>
  </si>
  <si>
    <t>УМГ "Южный", г. Алматы ул. Байтурсынова 46 "А"</t>
  </si>
  <si>
    <t>Магистральный газопровод «Средняя Азия -Центр» (МГ САЦ)</t>
  </si>
  <si>
    <t>Начало с 01 января 2015 года, завершение по 30 апреля 2015 г.</t>
  </si>
  <si>
    <t>ДИТиТК</t>
  </si>
  <si>
    <t>137 - 3</t>
  </si>
  <si>
    <t>Магистральный газопровод «Союз» (МГ Союз)</t>
  </si>
  <si>
    <t>Магистральный газопровод «Бухара - Урал» (МГ Бухара - Урал)</t>
  </si>
  <si>
    <t>Магистральный газопровод «Акшабулак - Кызылорда» (МГ Акшабулак - Кызылорда)</t>
  </si>
  <si>
    <t>Магистральный газопровод «Бухарский газоносный район - Ташкент-Бишкек-Алматы» (МГ БГР - ТБА)</t>
  </si>
  <si>
    <t>С 01.03.2015г. по 15.03.2015г. включительно</t>
  </si>
  <si>
    <t>СБ</t>
  </si>
  <si>
    <t>С 15.03.2015г. по 31.05.2015г. включительно</t>
  </si>
  <si>
    <t>49.20.15.10.20.00.00</t>
  </si>
  <si>
    <t>68.20.12.01.10.01.00</t>
  </si>
  <si>
    <t>341 У</t>
  </si>
  <si>
    <t xml:space="preserve">АО "Интергаз Центральная Азия" </t>
  </si>
  <si>
    <t>УМГ "Тараз" Жамбылская область, г. Тараз, 3-переулок Автомобильная 1 "А"</t>
  </si>
  <si>
    <t xml:space="preserve">Жамбылская область, г.Тараз, ул. К.Койгельды, 177   АУП  УМГ Тараз </t>
  </si>
  <si>
    <t>начало с 01.04.2015 г., завершение по 31.12.2015г. включительно</t>
  </si>
  <si>
    <t>ОиАР</t>
  </si>
  <si>
    <t>137-4</t>
  </si>
  <si>
    <t>342 У</t>
  </si>
  <si>
    <t xml:space="preserve">УМГ "Актау" Мангистауская область,  г. Актау, мкр. 9«А», зд. 4  БЦ «ЕЛЕС» </t>
  </si>
  <si>
    <t>Мангистауская обл., г. Актау, мкр.14, зд.70 АУП УМГ Актау</t>
  </si>
  <si>
    <t>Март</t>
  </si>
  <si>
    <t>с изменениями и дополнениями от 20.03.2015 года (Приказ №82)</t>
  </si>
  <si>
    <t>237-1 У</t>
  </si>
  <si>
    <t>237-2 У</t>
  </si>
  <si>
    <t>г.Астана, ул. 36, здание 11</t>
  </si>
  <si>
    <t>Центральный аппарат, г. Астана, улица 36, дом 11 БЦ Болашак</t>
  </si>
  <si>
    <t>78-1 У</t>
  </si>
  <si>
    <t>79-1 У</t>
  </si>
  <si>
    <t>Начало с 1 января 2015г. по 31 марта 2015г.</t>
  </si>
  <si>
    <t>265-1 У</t>
  </si>
  <si>
    <t>г. Астана, Центральный аппарат, Юр.адрес: пр. Кабанбай батыра, 19; Фактический адрес: ул. 36, д. 11</t>
  </si>
  <si>
    <t xml:space="preserve">Начало со дня подписания договора, завершение по 31.12.2015г. </t>
  </si>
  <si>
    <t>г.Астана, пр.Кабанбай батыра, 19 (факт. улица 36, здание 11)</t>
  </si>
  <si>
    <t>257-2 Т</t>
  </si>
  <si>
    <t>271-1 Т</t>
  </si>
  <si>
    <t>75-1 Р</t>
  </si>
  <si>
    <t>"Бозой" жер асты газ қоймасында жүргізілетін, негізгі зерттеу түрлерін қамтитын жұмыстар кешені: гамма-каротаж (ГК), нейтронды гамма-каротаж (НГК), термометрия, барометрия, акустикалық каротаждық цементтеу (АКЦ), электр магнитті ақаукөргіштік (ЭМАК) және өзгелер</t>
  </si>
  <si>
    <t>76-1 Р</t>
  </si>
  <si>
    <t>"Полторацк" жер асты газ қоймасында жүргізілетін, негізгі зерттеу түрлерін қамтитын жұмыстар кешені: гамма-каротаж (ГК), нейтронды гамма-каротаж (НГК), термометрия, барометрия, акустикалық каротаждық цементтеу (АКЦ), электр магнитті ақаукөргіштік (ЭМАК) және өзгелер</t>
  </si>
  <si>
    <t>77-1 Р</t>
  </si>
  <si>
    <t>"Ақыртөбе" жер асты газ қоймасында жүргізілетін, негізгі зерттеу түрлерін қамтитын жұмыстар кешені: гамма-каротаж (ГК), нейтронды гамма-каротаж (НГК), термометрия, барометрия, акустикалық каротаждық цементтеу (АКЦ), электр магнитті ақаукөргіштік (ЭМАК) және өзгелер</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</si>
</sst>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41" formatCode="_-* #,##0_р_._-;\-* #,##0_р_._-;_-* &quot;-&quot;_р_._-;_-@_-"/>
    <numFmt numFmtId="44" formatCode="_-* #,##0.00&quot;р.&quot;_-;\-* #,##0.00&quot;р.&quot;_-;_-* &quot;-&quot;??&quot;р.&quot;_-;_-@_-"/>
    <numFmt numFmtId="43" formatCode="_-* #,##0.00_р_._-;\-* #,##0.00_р_._-;_-* &quot;-&quot;??_р_._-;_-@_-"/>
    <numFmt numFmtId="164" formatCode="_(* #,##0.00_);_(* \(#,##0.00\);_(* &quot;-&quot;??_);_(@_)"/>
    <numFmt numFmtId="165" formatCode="_(* #,##0.0_);_(* \(#,##0.00\);_(* &quot;-&quot;??_);_(@_)"/>
    <numFmt numFmtId="166" formatCode="General_)"/>
    <numFmt numFmtId="167" formatCode="0.000"/>
    <numFmt numFmtId="168" formatCode="#,##0.0_);\(#,##0.0\)"/>
    <numFmt numFmtId="169" formatCode="#,##0.000_);\(#,##0.000\)"/>
    <numFmt numFmtId="170" formatCode="&quot;$&quot;#,\);\(&quot;$&quot;#,##0\)"/>
    <numFmt numFmtId="171" formatCode="\60\4\7\:"/>
    <numFmt numFmtId="172" formatCode="&quot;$&quot;#,##0_);[Red]\(&quot;$&quot;#,##0\)"/>
    <numFmt numFmtId="173" formatCode="[$-409]d\-mmm\-yy;@"/>
    <numFmt numFmtId="174" formatCode="[$-409]d\-mmm;@"/>
    <numFmt numFmtId="175" formatCode="_(#,##0;\(#,##0\);\-;&quot;  &quot;@"/>
    <numFmt numFmtId="176" formatCode="0.00_)"/>
    <numFmt numFmtId="177" formatCode="#,##0.00&quot; $&quot;;[Red]\-#,##0.00&quot; $&quot;"/>
    <numFmt numFmtId="178" formatCode="_(* #,##0,_);_(* \(#,##0,\);_(* &quot;-&quot;_);_(@_)"/>
    <numFmt numFmtId="179" formatCode="0%_);\(0%\)"/>
    <numFmt numFmtId="180" formatCode="&quot;$&quot;#,\);\(&quot;$&quot;#,\)"/>
    <numFmt numFmtId="181" formatCode="\+0.0;\-0.0"/>
    <numFmt numFmtId="182" formatCode="\+0.0%;\-0.0%"/>
    <numFmt numFmtId="183" formatCode="&quot;$&quot;#,##0"/>
    <numFmt numFmtId="184" formatCode="&quot;$&quot;#,;\(&quot;$&quot;#,\)"/>
    <numFmt numFmtId="185" formatCode="_-* #,##0.00_-;\-* #,##0.00_-;_-* &quot;-&quot;??_-;_-@_-"/>
    <numFmt numFmtId="186" formatCode="_-* #,##0&quot;тг.&quot;_-;\-* #,##0&quot;тг.&quot;_-;_-* &quot;-&quot;&quot;тг.&quot;_-;_-@_-"/>
    <numFmt numFmtId="187" formatCode="#,##0;[Red]\-#,##0"/>
    <numFmt numFmtId="188" formatCode="#,##0.00_р_."/>
    <numFmt numFmtId="189" formatCode="#,##0.000"/>
    <numFmt numFmtId="190" formatCode="_-* #,##0_р_._-;\-* #,##0_р_._-;_-* &quot;-&quot;??_р_._-;_-@_-"/>
  </numFmts>
  <fonts count="131">
    <font>
      <sz val="11"/>
      <color theme="1"/>
      <name val="Calibri"/>
      <family val="2"/>
      <charset val="204"/>
      <scheme val="minor"/>
    </font>
    <font>
      <sz val="11"/>
      <color theme="1"/>
      <name val="Calibri"/>
      <family val="2"/>
      <charset val="204"/>
      <scheme val="minor"/>
    </font>
    <font>
      <sz val="10"/>
      <name val="Arial"/>
      <family val="2"/>
      <charset val="204"/>
    </font>
    <font>
      <sz val="10"/>
      <name val="Arial Cyr"/>
      <charset val="204"/>
    </font>
    <font>
      <sz val="10"/>
      <name val="Times New Roman"/>
      <family val="1"/>
      <charset val="204"/>
    </font>
    <font>
      <sz val="10"/>
      <name val="Helv"/>
    </font>
    <font>
      <sz val="10"/>
      <color indexed="8"/>
      <name val="Arial"/>
      <family val="2"/>
    </font>
    <font>
      <sz val="10"/>
      <color indexed="8"/>
      <name val="MS Sans Serif"/>
      <family val="2"/>
      <charset val="204"/>
    </font>
    <font>
      <sz val="10"/>
      <name val="Helv"/>
      <charset val="204"/>
    </font>
    <font>
      <sz val="10"/>
      <name val="Arial Cyr"/>
      <family val="2"/>
      <charset val="204"/>
    </font>
    <font>
      <sz val="1"/>
      <color indexed="8"/>
      <name val="Courier"/>
      <family val="3"/>
    </font>
    <font>
      <sz val="1"/>
      <color indexed="8"/>
      <name val="Courier"/>
      <family val="1"/>
      <charset val="204"/>
    </font>
    <font>
      <b/>
      <sz val="1"/>
      <color indexed="8"/>
      <name val="Courier"/>
      <family val="3"/>
    </font>
    <font>
      <b/>
      <sz val="1"/>
      <color indexed="8"/>
      <name val="Courier"/>
      <family val="1"/>
      <charset val="204"/>
    </font>
    <font>
      <sz val="11"/>
      <color indexed="8"/>
      <name val="Calibri"/>
      <family val="2"/>
      <charset val="204"/>
    </font>
    <font>
      <sz val="11"/>
      <color indexed="9"/>
      <name val="Calibri"/>
      <family val="2"/>
      <charset val="204"/>
    </font>
    <font>
      <sz val="11"/>
      <color indexed="20"/>
      <name val="Calibri"/>
      <family val="2"/>
      <charset val="204"/>
    </font>
    <font>
      <sz val="9"/>
      <name val="Times New Roman"/>
      <family val="1"/>
    </font>
    <font>
      <sz val="10"/>
      <name val="Courier"/>
      <family val="3"/>
    </font>
    <font>
      <sz val="10"/>
      <name val="Courier"/>
      <family val="1"/>
      <charset val="204"/>
    </font>
    <font>
      <b/>
      <sz val="11"/>
      <color indexed="52"/>
      <name val="Calibri"/>
      <family val="2"/>
      <charset val="204"/>
    </font>
    <font>
      <b/>
      <sz val="11"/>
      <color indexed="9"/>
      <name val="Calibri"/>
      <family val="2"/>
      <charset val="204"/>
    </font>
    <font>
      <sz val="10"/>
      <name val="Arial"/>
      <family val="2"/>
    </font>
    <font>
      <sz val="10"/>
      <name val="MS Sans Serif"/>
      <family val="2"/>
      <charset val="204"/>
    </font>
    <font>
      <sz val="12"/>
      <name val="Tms Rmn"/>
      <charset val="204"/>
    </font>
    <font>
      <i/>
      <sz val="11"/>
      <color indexed="23"/>
      <name val="Calibri"/>
      <family val="2"/>
      <charset val="204"/>
    </font>
    <font>
      <sz val="10"/>
      <color indexed="62"/>
      <name val="Arial"/>
      <family val="2"/>
    </font>
    <font>
      <sz val="11"/>
      <color indexed="17"/>
      <name val="Calibri"/>
      <family val="2"/>
      <charset val="204"/>
    </font>
    <font>
      <sz val="8"/>
      <name val="Arial"/>
      <family val="2"/>
    </font>
    <font>
      <b/>
      <sz val="12"/>
      <name val="Arial"/>
      <family val="2"/>
    </font>
    <font>
      <b/>
      <sz val="10"/>
      <name val="Arial"/>
      <family val="2"/>
    </font>
    <font>
      <b/>
      <sz val="15"/>
      <color indexed="56"/>
      <name val="Calibri"/>
      <family val="2"/>
      <charset val="204"/>
    </font>
    <font>
      <b/>
      <sz val="13"/>
      <color indexed="56"/>
      <name val="Calibri"/>
      <family val="2"/>
      <charset val="204"/>
    </font>
    <font>
      <b/>
      <sz val="11"/>
      <color indexed="56"/>
      <name val="Calibri"/>
      <family val="2"/>
      <charset val="204"/>
    </font>
    <font>
      <sz val="11"/>
      <color indexed="52"/>
      <name val="Calibri"/>
      <family val="2"/>
      <charset val="204"/>
    </font>
    <font>
      <sz val="11"/>
      <color indexed="60"/>
      <name val="Calibri"/>
      <family val="2"/>
      <charset val="204"/>
    </font>
    <font>
      <b/>
      <i/>
      <sz val="16"/>
      <name val="Helv"/>
    </font>
    <font>
      <sz val="8"/>
      <name val="Helv"/>
      <charset val="204"/>
    </font>
    <font>
      <b/>
      <sz val="11"/>
      <color indexed="63"/>
      <name val="Calibri"/>
      <family val="2"/>
      <charset val="204"/>
    </font>
    <font>
      <sz val="12"/>
      <color indexed="8"/>
      <name val="Times New Roman"/>
      <family val="1"/>
    </font>
    <font>
      <sz val="8"/>
      <name val="Helv"/>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10"/>
      <name val="NTHelvetica/Cyrillic"/>
      <charset val="204"/>
    </font>
    <font>
      <b/>
      <sz val="10"/>
      <color indexed="10"/>
      <name val="Arial"/>
      <family val="2"/>
    </font>
    <font>
      <b/>
      <sz val="18"/>
      <color indexed="56"/>
      <name val="Cambria"/>
      <family val="2"/>
      <charset val="204"/>
    </font>
    <font>
      <b/>
      <sz val="11"/>
      <color indexed="8"/>
      <name val="Calibri"/>
      <family val="2"/>
      <charset val="204"/>
    </font>
    <font>
      <sz val="11"/>
      <color indexed="10"/>
      <name val="Calibri"/>
      <family val="2"/>
      <charset val="204"/>
    </font>
    <font>
      <sz val="11"/>
      <color indexed="62"/>
      <name val="Calibri"/>
      <family val="2"/>
      <charset val="204"/>
    </font>
    <font>
      <b/>
      <sz val="10"/>
      <name val="Arial Cyr"/>
      <family val="2"/>
      <charset val="204"/>
    </font>
    <font>
      <b/>
      <sz val="10"/>
      <color indexed="12"/>
      <name val="Arial Cyr"/>
      <family val="2"/>
      <charset val="204"/>
    </font>
    <font>
      <sz val="10"/>
      <color theme="1"/>
      <name val="Calibri"/>
      <family val="2"/>
      <charset val="204"/>
      <scheme val="minor"/>
    </font>
    <font>
      <sz val="11"/>
      <color theme="1"/>
      <name val="Calibri"/>
      <family val="2"/>
      <scheme val="minor"/>
    </font>
    <font>
      <sz val="11"/>
      <color theme="1"/>
      <name val="Calibri"/>
      <family val="2"/>
      <charset val="204"/>
    </font>
    <font>
      <sz val="10"/>
      <name val="MS Sans Serif"/>
      <family val="2"/>
    </font>
    <font>
      <b/>
      <sz val="14"/>
      <name val="Times New Roman"/>
      <family val="1"/>
      <charset val="204"/>
    </font>
    <font>
      <sz val="11"/>
      <name val="Times New Roman"/>
      <family val="1"/>
      <charset val="204"/>
    </font>
    <font>
      <u/>
      <sz val="7.5"/>
      <color indexed="12"/>
      <name val="Arial"/>
      <family val="2"/>
      <charset val="204"/>
    </font>
    <font>
      <sz val="10"/>
      <name val="Arial Narrow"/>
      <family val="2"/>
      <charset val="204"/>
    </font>
    <font>
      <sz val="11"/>
      <color indexed="8"/>
      <name val="Calibri"/>
      <family val="2"/>
    </font>
    <font>
      <sz val="11"/>
      <color indexed="9"/>
      <name val="Calibri"/>
      <family val="2"/>
    </font>
    <font>
      <sz val="11"/>
      <color indexed="20"/>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b/>
      <sz val="12"/>
      <color indexed="8"/>
      <name val="Arial"/>
      <family val="2"/>
    </font>
    <font>
      <b/>
      <sz val="16"/>
      <color indexed="23"/>
      <name val="Arial"/>
      <family val="2"/>
    </font>
    <font>
      <b/>
      <sz val="18"/>
      <color indexed="62"/>
      <name val="Cambria"/>
      <family val="2"/>
    </font>
    <font>
      <b/>
      <sz val="11"/>
      <color indexed="8"/>
      <name val="Calibri"/>
      <family val="2"/>
    </font>
    <font>
      <sz val="11"/>
      <color indexed="10"/>
      <name val="Calibri"/>
      <family val="2"/>
    </font>
    <font>
      <b/>
      <sz val="26"/>
      <color indexed="8"/>
      <name val="Times New Roman"/>
      <family val="1"/>
      <charset val="204"/>
    </font>
    <font>
      <i/>
      <sz val="26"/>
      <color indexed="8"/>
      <name val="Times New Roman"/>
      <family val="1"/>
      <charset val="204"/>
    </font>
    <font>
      <b/>
      <sz val="48"/>
      <color theme="1"/>
      <name val="Times New Roman"/>
      <family val="1"/>
      <charset val="204"/>
    </font>
    <font>
      <b/>
      <sz val="20"/>
      <color theme="1"/>
      <name val="Times New Roman"/>
      <family val="1"/>
      <charset val="204"/>
    </font>
    <font>
      <b/>
      <sz val="24"/>
      <color theme="1"/>
      <name val="Times New Roman"/>
      <family val="1"/>
      <charset val="204"/>
    </font>
    <font>
      <sz val="20"/>
      <color theme="1"/>
      <name val="Calibri"/>
      <family val="2"/>
      <charset val="204"/>
      <scheme val="minor"/>
    </font>
    <font>
      <sz val="14"/>
      <color indexed="8"/>
      <name val="Times New Roman"/>
      <family val="1"/>
      <charset val="204"/>
    </font>
    <font>
      <sz val="14"/>
      <name val="Times New Roman"/>
      <family val="1"/>
      <charset val="204"/>
    </font>
    <font>
      <b/>
      <sz val="18"/>
      <color indexed="8"/>
      <name val="Times New Roman"/>
      <family val="1"/>
      <charset val="204"/>
    </font>
    <font>
      <b/>
      <sz val="18"/>
      <color theme="1"/>
      <name val="Times New Roman"/>
      <family val="1"/>
      <charset val="204"/>
    </font>
    <font>
      <sz val="14"/>
      <color theme="1"/>
      <name val="Calibri"/>
      <family val="2"/>
      <charset val="204"/>
      <scheme val="minor"/>
    </font>
    <font>
      <sz val="14"/>
      <color theme="1"/>
      <name val="Times New Roman"/>
      <family val="1"/>
      <charset val="204"/>
    </font>
    <font>
      <b/>
      <sz val="14"/>
      <color indexed="8"/>
      <name val="Times New Roman"/>
      <family val="1"/>
      <charset val="204"/>
    </font>
    <font>
      <sz val="14"/>
      <color rgb="FFFF0000"/>
      <name val="Times New Roman"/>
      <family val="1"/>
      <charset val="204"/>
    </font>
    <font>
      <b/>
      <i/>
      <sz val="14"/>
      <color indexed="8"/>
      <name val="Times New Roman"/>
      <family val="1"/>
      <charset val="204"/>
    </font>
    <font>
      <b/>
      <sz val="8"/>
      <color indexed="81"/>
      <name val="Tahoma"/>
      <family val="2"/>
      <charset val="204"/>
    </font>
    <font>
      <sz val="8"/>
      <color indexed="81"/>
      <name val="Tahoma"/>
      <family val="2"/>
      <charset val="204"/>
    </font>
    <font>
      <sz val="14"/>
      <color indexed="81"/>
      <name val="Tahoma"/>
      <family val="2"/>
      <charset val="204"/>
    </font>
    <font>
      <sz val="14"/>
      <color rgb="FF000000"/>
      <name val="Segoe UI"/>
      <family val="2"/>
      <charset val="204"/>
    </font>
    <font>
      <sz val="11"/>
      <name val="Calibri"/>
      <family val="2"/>
      <charset val="204"/>
      <scheme val="minor"/>
    </font>
    <font>
      <sz val="13"/>
      <color rgb="FF000000"/>
      <name val="Times New Roman"/>
      <family val="1"/>
      <charset val="204"/>
    </font>
    <font>
      <sz val="10"/>
      <color rgb="FF000000"/>
      <name val="Segoe UI"/>
      <family val="2"/>
      <charset val="204"/>
    </font>
    <font>
      <sz val="14"/>
      <name val="Calibri"/>
      <family val="2"/>
      <charset val="204"/>
      <scheme val="minor"/>
    </font>
    <font>
      <sz val="14"/>
      <name val="Times New Roman Cyr"/>
      <family val="1"/>
      <charset val="204"/>
    </font>
    <font>
      <sz val="11"/>
      <color rgb="FFFF0000"/>
      <name val="Calibri"/>
      <family val="2"/>
      <charset val="204"/>
      <scheme val="minor"/>
    </font>
    <font>
      <sz val="14"/>
      <color rgb="FF000000"/>
      <name val="Times New Roman"/>
      <family val="1"/>
      <charset val="204"/>
    </font>
    <font>
      <sz val="14"/>
      <name val="Arial Cyr"/>
      <charset val="204"/>
    </font>
    <font>
      <sz val="13"/>
      <color rgb="FFFF0000"/>
      <name val="Times New Roman"/>
      <family val="1"/>
      <charset val="204"/>
    </font>
    <font>
      <sz val="10"/>
      <color rgb="FFFF0000"/>
      <name val="Segoe UI"/>
      <family val="2"/>
      <charset val="204"/>
    </font>
    <font>
      <b/>
      <sz val="14"/>
      <color theme="1"/>
      <name val="Calibri"/>
      <family val="2"/>
      <charset val="204"/>
      <scheme val="minor"/>
    </font>
    <font>
      <b/>
      <sz val="20"/>
      <name val="Times New Roman"/>
      <family val="1"/>
      <charset val="204"/>
    </font>
    <font>
      <sz val="14"/>
      <color rgb="FFFF0000"/>
      <name val="Times New Roman Cyr"/>
      <family val="1"/>
      <charset val="204"/>
    </font>
    <font>
      <sz val="14"/>
      <color rgb="FFFF0000"/>
      <name val="Calibri"/>
      <family val="2"/>
      <charset val="204"/>
      <scheme val="minor"/>
    </font>
    <font>
      <b/>
      <i/>
      <sz val="14"/>
      <color rgb="FFFF0000"/>
      <name val="Times New Roman"/>
      <family val="1"/>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s>
  <fills count="8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4"/>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11"/>
        <bgColor indexed="11"/>
      </patternFill>
    </fill>
    <fill>
      <patternFill patternType="solid">
        <fgColor indexed="44"/>
        <bgColor indexed="64"/>
      </patternFill>
    </fill>
    <fill>
      <patternFill patternType="solid">
        <fgColor indexed="26"/>
        <bgColor indexed="26"/>
      </patternFill>
    </fill>
    <fill>
      <patternFill patternType="solid">
        <fgColor indexed="33"/>
        <bgColor indexed="33"/>
      </patternFill>
    </fill>
    <fill>
      <patternFill patternType="solid">
        <fgColor indexed="35"/>
      </patternFill>
    </fill>
    <fill>
      <patternFill patternType="solid">
        <fgColor indexed="54"/>
      </patternFill>
    </fill>
    <fill>
      <patternFill patternType="solid">
        <fgColor indexed="23"/>
      </patternFill>
    </fill>
    <fill>
      <patternFill patternType="solid">
        <fgColor indexed="50"/>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style="thin">
        <color indexed="62"/>
      </top>
      <bottom style="double">
        <color indexed="62"/>
      </bottom>
      <diagonal/>
    </border>
    <border>
      <left style="hair">
        <color indexed="64"/>
      </left>
      <right/>
      <top style="hair">
        <color indexed="64"/>
      </top>
      <bottom style="hair">
        <color indexed="9"/>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bottom style="thick">
        <color indexed="49"/>
      </bottom>
      <diagonal/>
    </border>
    <border>
      <left/>
      <right/>
      <top/>
      <bottom style="thick">
        <color indexed="55"/>
      </bottom>
      <diagonal/>
    </border>
    <border>
      <left/>
      <right/>
      <top/>
      <bottom style="medium">
        <color indexed="55"/>
      </bottom>
      <diagonal/>
    </border>
    <border>
      <left/>
      <right/>
      <top/>
      <bottom style="double">
        <color indexed="53"/>
      </bottom>
      <diagonal/>
    </border>
    <border>
      <left/>
      <right/>
      <top style="thin">
        <color indexed="49"/>
      </top>
      <bottom style="double">
        <color indexed="49"/>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auto="1"/>
      </top>
      <bottom style="thin">
        <color auto="1"/>
      </bottom>
      <diagonal/>
    </border>
    <border>
      <left/>
      <right/>
      <top style="thin">
        <color indexed="49"/>
      </top>
      <bottom style="double">
        <color indexed="49"/>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right/>
      <top style="thin">
        <color indexed="49"/>
      </top>
      <bottom style="double">
        <color indexed="49"/>
      </bottom>
      <diagonal/>
    </border>
    <border>
      <left style="thin">
        <color indexed="63"/>
      </left>
      <right style="thin">
        <color indexed="63"/>
      </right>
      <top style="thin">
        <color indexed="64"/>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36811">
    <xf numFmtId="0" fontId="0" fillId="0" borderId="0"/>
    <xf numFmtId="0" fontId="2" fillId="0" borderId="0"/>
    <xf numFmtId="0" fontId="3" fillId="0" borderId="0"/>
    <xf numFmtId="9"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0" fontId="5" fillId="0" borderId="0"/>
    <xf numFmtId="4" fontId="6" fillId="0" borderId="3" applyNumberFormat="0" applyProtection="0">
      <alignment horizontal="right" vertical="center"/>
    </xf>
    <xf numFmtId="4" fontId="6" fillId="3" borderId="3" applyNumberFormat="0" applyProtection="0">
      <alignment vertical="center"/>
    </xf>
    <xf numFmtId="0" fontId="2" fillId="4" borderId="3" applyNumberFormat="0" applyProtection="0">
      <alignment horizontal="left" vertical="center" indent="1"/>
    </xf>
    <xf numFmtId="4" fontId="6" fillId="5" borderId="3" applyNumberFormat="0" applyProtection="0">
      <alignment horizontal="right" vertical="center"/>
    </xf>
    <xf numFmtId="0" fontId="1" fillId="0" borderId="0"/>
    <xf numFmtId="0" fontId="2" fillId="0" borderId="0"/>
    <xf numFmtId="0" fontId="2" fillId="0" borderId="3" applyNumberFormat="0" applyProtection="0">
      <alignment horizontal="left" vertical="center"/>
    </xf>
    <xf numFmtId="4" fontId="6" fillId="5" borderId="3" applyNumberFormat="0" applyProtection="0">
      <alignment horizontal="right" vertical="center"/>
    </xf>
    <xf numFmtId="0" fontId="2" fillId="0" borderId="0"/>
    <xf numFmtId="43" fontId="1" fillId="0" borderId="0" applyFont="0" applyFill="0" applyBorder="0" applyAlignment="0" applyProtection="0"/>
    <xf numFmtId="9" fontId="2" fillId="0" borderId="0" applyFont="0" applyFill="0" applyBorder="0" applyAlignment="0" applyProtection="0"/>
    <xf numFmtId="0" fontId="7" fillId="0" borderId="0"/>
    <xf numFmtId="0" fontId="8" fillId="0" borderId="0"/>
    <xf numFmtId="0" fontId="9" fillId="0" borderId="0"/>
    <xf numFmtId="0" fontId="5" fillId="0" borderId="0"/>
    <xf numFmtId="0" fontId="8" fillId="0" borderId="0"/>
    <xf numFmtId="0" fontId="8" fillId="0" borderId="0"/>
    <xf numFmtId="0" fontId="8" fillId="0" borderId="0"/>
    <xf numFmtId="0" fontId="5" fillId="0" borderId="0"/>
    <xf numFmtId="0" fontId="5" fillId="0" borderId="0"/>
    <xf numFmtId="0" fontId="5" fillId="0" borderId="0"/>
    <xf numFmtId="0" fontId="10" fillId="0" borderId="4">
      <protection locked="0"/>
    </xf>
    <xf numFmtId="0" fontId="10" fillId="0" borderId="4">
      <protection locked="0"/>
    </xf>
    <xf numFmtId="0" fontId="11" fillId="0" borderId="4">
      <protection locked="0"/>
    </xf>
    <xf numFmtId="44" fontId="10" fillId="0" borderId="0">
      <protection locked="0"/>
    </xf>
    <xf numFmtId="44" fontId="10" fillId="0" borderId="0">
      <protection locked="0"/>
    </xf>
    <xf numFmtId="44" fontId="11" fillId="0" borderId="0">
      <protection locked="0"/>
    </xf>
    <xf numFmtId="44" fontId="10" fillId="0" borderId="0">
      <protection locked="0"/>
    </xf>
    <xf numFmtId="44" fontId="10" fillId="0" borderId="0">
      <protection locked="0"/>
    </xf>
    <xf numFmtId="44" fontId="11" fillId="0" borderId="0">
      <protection locked="0"/>
    </xf>
    <xf numFmtId="44" fontId="10" fillId="0" borderId="0">
      <protection locked="0"/>
    </xf>
    <xf numFmtId="44" fontId="10" fillId="0" borderId="0">
      <protection locked="0"/>
    </xf>
    <xf numFmtId="44" fontId="11" fillId="0" borderId="0">
      <protection locked="0"/>
    </xf>
    <xf numFmtId="0" fontId="12" fillId="0" borderId="0">
      <protection locked="0"/>
    </xf>
    <xf numFmtId="0" fontId="12" fillId="0" borderId="0">
      <protection locked="0"/>
    </xf>
    <xf numFmtId="0" fontId="13" fillId="0" borderId="0">
      <protection locked="0"/>
    </xf>
    <xf numFmtId="0" fontId="12" fillId="0" borderId="0">
      <protection locked="0"/>
    </xf>
    <xf numFmtId="0" fontId="12" fillId="0" borderId="0">
      <protection locked="0"/>
    </xf>
    <xf numFmtId="0" fontId="13" fillId="0" borderId="0">
      <protection locked="0"/>
    </xf>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5" fillId="16"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23" borderId="0" applyNumberFormat="0" applyBorder="0" applyAlignment="0" applyProtection="0"/>
    <xf numFmtId="0" fontId="16" fillId="7" borderId="0" applyNumberFormat="0" applyBorder="0" applyAlignment="0" applyProtection="0"/>
    <xf numFmtId="165" fontId="17" fillId="0" borderId="0" applyFill="0" applyBorder="0" applyAlignment="0"/>
    <xf numFmtId="166" fontId="17" fillId="0" borderId="0" applyFill="0" applyBorder="0" applyAlignment="0"/>
    <xf numFmtId="167" fontId="17" fillId="0" borderId="0" applyFill="0" applyBorder="0" applyAlignment="0"/>
    <xf numFmtId="168" fontId="18" fillId="0" borderId="0" applyFill="0" applyBorder="0" applyAlignment="0"/>
    <xf numFmtId="168" fontId="18" fillId="0" borderId="0" applyFill="0" applyBorder="0" applyAlignment="0"/>
    <xf numFmtId="168" fontId="19" fillId="0" borderId="0" applyFill="0" applyBorder="0" applyAlignment="0"/>
    <xf numFmtId="169" fontId="18" fillId="0" borderId="0" applyFill="0" applyBorder="0" applyAlignment="0"/>
    <xf numFmtId="169" fontId="18" fillId="0" borderId="0" applyFill="0" applyBorder="0" applyAlignment="0"/>
    <xf numFmtId="169" fontId="19" fillId="0" borderId="0" applyFill="0" applyBorder="0" applyAlignment="0"/>
    <xf numFmtId="165" fontId="17" fillId="0" borderId="0" applyFill="0" applyBorder="0" applyAlignment="0"/>
    <xf numFmtId="170" fontId="18" fillId="0" borderId="0" applyFill="0" applyBorder="0" applyAlignment="0"/>
    <xf numFmtId="170" fontId="18" fillId="0" borderId="0" applyFill="0" applyBorder="0" applyAlignment="0"/>
    <xf numFmtId="170" fontId="19" fillId="0" borderId="0" applyFill="0" applyBorder="0" applyAlignment="0"/>
    <xf numFmtId="166" fontId="17" fillId="0" borderId="0" applyFill="0" applyBorder="0" applyAlignment="0"/>
    <xf numFmtId="0" fontId="20" fillId="24" borderId="5" applyNumberFormat="0" applyAlignment="0" applyProtection="0"/>
    <xf numFmtId="0" fontId="21" fillId="25" borderId="6" applyNumberFormat="0" applyAlignment="0" applyProtection="0"/>
    <xf numFmtId="0" fontId="22" fillId="0" borderId="0" applyFont="0" applyFill="0" applyBorder="0" applyAlignment="0" applyProtection="0"/>
    <xf numFmtId="165" fontId="17" fillId="0" borderId="0" applyFont="0" applyFill="0" applyBorder="0" applyAlignment="0" applyProtection="0"/>
    <xf numFmtId="171" fontId="17"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66" fontId="17" fillId="0" borderId="0" applyFont="0" applyFill="0" applyBorder="0" applyAlignment="0" applyProtection="0"/>
    <xf numFmtId="170" fontId="19" fillId="0" borderId="0" applyFont="0" applyFill="0" applyBorder="0" applyAlignment="0" applyProtection="0"/>
    <xf numFmtId="173" fontId="2" fillId="2" borderId="0" applyFont="0" applyFill="0" applyBorder="0" applyAlignment="0" applyProtection="0"/>
    <xf numFmtId="173" fontId="2" fillId="2" borderId="0" applyFont="0" applyFill="0" applyBorder="0" applyAlignment="0" applyProtection="0"/>
    <xf numFmtId="14" fontId="6" fillId="0" borderId="0" applyFill="0" applyBorder="0" applyAlignment="0"/>
    <xf numFmtId="174" fontId="2" fillId="2" borderId="0" applyFont="0" applyFill="0" applyBorder="0" applyAlignment="0" applyProtection="0"/>
    <xf numFmtId="174" fontId="2" fillId="2" borderId="0" applyFont="0" applyFill="0" applyBorder="0" applyAlignment="0" applyProtection="0"/>
    <xf numFmtId="38" fontId="23" fillId="0" borderId="7">
      <alignment vertical="center"/>
    </xf>
    <xf numFmtId="38" fontId="23" fillId="0" borderId="7">
      <alignment vertical="center"/>
    </xf>
    <xf numFmtId="0" fontId="24" fillId="0" borderId="0" applyNumberFormat="0" applyFill="0" applyBorder="0" applyAlignment="0" applyProtection="0"/>
    <xf numFmtId="165" fontId="17" fillId="0" borderId="0" applyFill="0" applyBorder="0" applyAlignment="0"/>
    <xf numFmtId="166" fontId="17" fillId="0" borderId="0" applyFill="0" applyBorder="0" applyAlignment="0"/>
    <xf numFmtId="165" fontId="17" fillId="0" borderId="0" applyFill="0" applyBorder="0" applyAlignment="0"/>
    <xf numFmtId="170" fontId="18" fillId="0" borderId="0" applyFill="0" applyBorder="0" applyAlignment="0"/>
    <xf numFmtId="170" fontId="18" fillId="0" borderId="0" applyFill="0" applyBorder="0" applyAlignment="0"/>
    <xf numFmtId="170" fontId="19" fillId="0" borderId="0" applyFill="0" applyBorder="0" applyAlignment="0"/>
    <xf numFmtId="166" fontId="17" fillId="0" borderId="0" applyFill="0" applyBorder="0" applyAlignment="0"/>
    <xf numFmtId="0" fontId="25" fillId="0" borderId="0" applyNumberFormat="0" applyFill="0" applyBorder="0" applyAlignment="0" applyProtection="0"/>
    <xf numFmtId="10" fontId="26" fillId="26" borderId="1" applyNumberFormat="0" applyFill="0" applyBorder="0" applyAlignment="0" applyProtection="0">
      <protection locked="0"/>
    </xf>
    <xf numFmtId="0" fontId="27" fillId="8" borderId="0" applyNumberFormat="0" applyBorder="0" applyAlignment="0" applyProtection="0"/>
    <xf numFmtId="38" fontId="28" fillId="27" borderId="0" applyNumberFormat="0" applyBorder="0" applyAlignment="0" applyProtection="0"/>
    <xf numFmtId="0" fontId="29" fillId="0" borderId="8" applyNumberFormat="0" applyAlignment="0" applyProtection="0">
      <alignment horizontal="left" vertical="center"/>
    </xf>
    <xf numFmtId="0" fontId="29" fillId="0" borderId="2">
      <alignment horizontal="left" vertical="center"/>
    </xf>
    <xf numFmtId="14" fontId="30" fillId="28" borderId="9">
      <alignment horizontal="center" vertical="center" wrapText="1"/>
    </xf>
    <xf numFmtId="0" fontId="31" fillId="0" borderId="10" applyNumberFormat="0" applyFill="0" applyAlignment="0" applyProtection="0"/>
    <xf numFmtId="0" fontId="32" fillId="0" borderId="11" applyNumberFormat="0" applyFill="0" applyAlignment="0" applyProtection="0"/>
    <xf numFmtId="0" fontId="33" fillId="0" borderId="12" applyNumberFormat="0" applyFill="0" applyAlignment="0" applyProtection="0"/>
    <xf numFmtId="0" fontId="33" fillId="0" borderId="0" applyNumberFormat="0" applyFill="0" applyBorder="0" applyAlignment="0" applyProtection="0"/>
    <xf numFmtId="175" fontId="2" fillId="3" borderId="1" applyNumberFormat="0" applyFont="0" applyAlignment="0">
      <protection locked="0"/>
    </xf>
    <xf numFmtId="10" fontId="28" fillId="29" borderId="1" applyNumberFormat="0" applyBorder="0" applyAlignment="0" applyProtection="0"/>
    <xf numFmtId="175" fontId="2" fillId="3" borderId="1" applyNumberFormat="0" applyFont="0" applyAlignment="0">
      <protection locked="0"/>
    </xf>
    <xf numFmtId="165" fontId="17" fillId="0" borderId="0" applyFill="0" applyBorder="0" applyAlignment="0"/>
    <xf numFmtId="166" fontId="17" fillId="0" borderId="0" applyFill="0" applyBorder="0" applyAlignment="0"/>
    <xf numFmtId="165" fontId="17" fillId="0" borderId="0" applyFill="0" applyBorder="0" applyAlignment="0"/>
    <xf numFmtId="170" fontId="18" fillId="0" borderId="0" applyFill="0" applyBorder="0" applyAlignment="0"/>
    <xf numFmtId="170" fontId="18" fillId="0" borderId="0" applyFill="0" applyBorder="0" applyAlignment="0"/>
    <xf numFmtId="170" fontId="19" fillId="0" borderId="0" applyFill="0" applyBorder="0" applyAlignment="0"/>
    <xf numFmtId="166" fontId="17" fillId="0" borderId="0" applyFill="0" applyBorder="0" applyAlignment="0"/>
    <xf numFmtId="0" fontId="34" fillId="0" borderId="13" applyNumberFormat="0" applyFill="0" applyAlignment="0" applyProtection="0"/>
    <xf numFmtId="0" fontId="35" fillId="30" borderId="0" applyNumberFormat="0" applyBorder="0" applyAlignment="0" applyProtection="0"/>
    <xf numFmtId="176" fontId="36" fillId="0" borderId="0"/>
    <xf numFmtId="177" fontId="2" fillId="0" borderId="0"/>
    <xf numFmtId="0" fontId="2" fillId="0" borderId="0"/>
    <xf numFmtId="0" fontId="37" fillId="0" borderId="0"/>
    <xf numFmtId="0" fontId="5" fillId="0" borderId="0"/>
    <xf numFmtId="0" fontId="3" fillId="31" borderId="14" applyNumberFormat="0" applyFont="0" applyAlignment="0" applyProtection="0"/>
    <xf numFmtId="178" fontId="2" fillId="2" borderId="0"/>
    <xf numFmtId="178" fontId="2" fillId="2" borderId="0"/>
    <xf numFmtId="0" fontId="38" fillId="24" borderId="3" applyNumberFormat="0" applyAlignment="0" applyProtection="0"/>
    <xf numFmtId="0" fontId="39" fillId="2" borderId="0"/>
    <xf numFmtId="179" fontId="2" fillId="0" borderId="0" applyFont="0" applyFill="0" applyBorder="0" applyAlignment="0" applyProtection="0"/>
    <xf numFmtId="179" fontId="2"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71" fontId="17"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80" fontId="19" fillId="0" borderId="0" applyFont="0" applyFill="0" applyBorder="0" applyAlignment="0" applyProtection="0"/>
    <xf numFmtId="181" fontId="5" fillId="0" borderId="0"/>
    <xf numFmtId="182" fontId="5" fillId="0" borderId="0"/>
    <xf numFmtId="165" fontId="17" fillId="0" borderId="0" applyFill="0" applyBorder="0" applyAlignment="0"/>
    <xf numFmtId="166" fontId="17" fillId="0" borderId="0" applyFill="0" applyBorder="0" applyAlignment="0"/>
    <xf numFmtId="165" fontId="17" fillId="0" borderId="0" applyFill="0" applyBorder="0" applyAlignment="0"/>
    <xf numFmtId="170" fontId="18" fillId="0" borderId="0" applyFill="0" applyBorder="0" applyAlignment="0"/>
    <xf numFmtId="170" fontId="18" fillId="0" borderId="0" applyFill="0" applyBorder="0" applyAlignment="0"/>
    <xf numFmtId="170" fontId="19" fillId="0" borderId="0" applyFill="0" applyBorder="0" applyAlignment="0"/>
    <xf numFmtId="166" fontId="17" fillId="0" borderId="0" applyFill="0" applyBorder="0" applyAlignment="0"/>
    <xf numFmtId="0" fontId="40" fillId="0" borderId="0" applyNumberFormat="0">
      <alignment horizontal="left"/>
    </xf>
    <xf numFmtId="3" fontId="9" fillId="0" borderId="0" applyFont="0" applyFill="0" applyBorder="0" applyAlignment="0"/>
    <xf numFmtId="4" fontId="41" fillId="3" borderId="3" applyNumberFormat="0" applyProtection="0">
      <alignment vertical="center"/>
    </xf>
    <xf numFmtId="4" fontId="6" fillId="3" borderId="3" applyNumberFormat="0" applyProtection="0">
      <alignment horizontal="left" vertical="center" indent="1"/>
    </xf>
    <xf numFmtId="4" fontId="6" fillId="3"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4" fontId="6" fillId="32" borderId="3" applyNumberFormat="0" applyProtection="0">
      <alignment horizontal="right" vertical="center"/>
    </xf>
    <xf numFmtId="4" fontId="6" fillId="33" borderId="3" applyNumberFormat="0" applyProtection="0">
      <alignment horizontal="right" vertical="center"/>
    </xf>
    <xf numFmtId="4" fontId="6" fillId="34" borderId="3" applyNumberFormat="0" applyProtection="0">
      <alignment horizontal="right" vertical="center"/>
    </xf>
    <xf numFmtId="4" fontId="6" fillId="35" borderId="3" applyNumberFormat="0" applyProtection="0">
      <alignment horizontal="right" vertical="center"/>
    </xf>
    <xf numFmtId="4" fontId="6" fillId="36" borderId="3" applyNumberFormat="0" applyProtection="0">
      <alignment horizontal="right" vertical="center"/>
    </xf>
    <xf numFmtId="4" fontId="6" fillId="37" borderId="3" applyNumberFormat="0" applyProtection="0">
      <alignment horizontal="right" vertical="center"/>
    </xf>
    <xf numFmtId="4" fontId="6" fillId="38" borderId="3" applyNumberFormat="0" applyProtection="0">
      <alignment horizontal="right" vertical="center"/>
    </xf>
    <xf numFmtId="4" fontId="6" fillId="39" borderId="3" applyNumberFormat="0" applyProtection="0">
      <alignment horizontal="right" vertical="center"/>
    </xf>
    <xf numFmtId="4" fontId="6" fillId="40" borderId="3" applyNumberFormat="0" applyProtection="0">
      <alignment horizontal="right" vertical="center"/>
    </xf>
    <xf numFmtId="4" fontId="42" fillId="41" borderId="3" applyNumberFormat="0" applyProtection="0">
      <alignment horizontal="left" vertical="center" indent="1"/>
    </xf>
    <xf numFmtId="4" fontId="6" fillId="5" borderId="15" applyNumberFormat="0" applyProtection="0">
      <alignment horizontal="left" vertical="center" indent="1"/>
    </xf>
    <xf numFmtId="4" fontId="43" fillId="42" borderId="0" applyNumberFormat="0" applyProtection="0">
      <alignment horizontal="left" vertical="center" indent="1"/>
    </xf>
    <xf numFmtId="4" fontId="43" fillId="42" borderId="0"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4" fontId="44" fillId="5" borderId="3" applyNumberFormat="0" applyProtection="0">
      <alignment horizontal="left" vertical="center" indent="1"/>
    </xf>
    <xf numFmtId="4" fontId="44" fillId="5" borderId="3" applyNumberFormat="0" applyProtection="0">
      <alignment horizontal="left" vertical="center" indent="1"/>
    </xf>
    <xf numFmtId="4" fontId="44" fillId="43" borderId="3" applyNumberFormat="0" applyProtection="0">
      <alignment horizontal="left" vertical="center" indent="1"/>
    </xf>
    <xf numFmtId="4" fontId="44" fillId="43"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4" fontId="6" fillId="29" borderId="3" applyNumberFormat="0" applyProtection="0">
      <alignment vertical="center"/>
    </xf>
    <xf numFmtId="4" fontId="41" fillId="29" borderId="3" applyNumberFormat="0" applyProtection="0">
      <alignment vertical="center"/>
    </xf>
    <xf numFmtId="4" fontId="6" fillId="29" borderId="3" applyNumberFormat="0" applyProtection="0">
      <alignment horizontal="left" vertical="center" indent="1"/>
    </xf>
    <xf numFmtId="4" fontId="6" fillId="29" borderId="3" applyNumberFormat="0" applyProtection="0">
      <alignment horizontal="left" vertical="center" indent="1"/>
    </xf>
    <xf numFmtId="4" fontId="6" fillId="0" borderId="3" applyNumberFormat="0" applyProtection="0">
      <alignment horizontal="right" vertical="center"/>
    </xf>
    <xf numFmtId="4" fontId="41" fillId="5" borderId="3" applyNumberFormat="0" applyProtection="0">
      <alignment horizontal="right" vertical="center"/>
    </xf>
    <xf numFmtId="0" fontId="2" fillId="0" borderId="3" applyNumberFormat="0" applyProtection="0">
      <alignment horizontal="left" vertical="center"/>
    </xf>
    <xf numFmtId="0" fontId="2" fillId="4" borderId="3" applyNumberFormat="0" applyProtection="0">
      <alignment horizontal="left" vertical="center" indent="1"/>
    </xf>
    <xf numFmtId="0" fontId="2" fillId="0" borderId="3" applyNumberFormat="0" applyProtection="0">
      <alignment horizontal="left" vertical="center"/>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45" fillId="0" borderId="0"/>
    <xf numFmtId="0" fontId="45" fillId="0" borderId="0"/>
    <xf numFmtId="4" fontId="46" fillId="5" borderId="3" applyNumberFormat="0" applyProtection="0">
      <alignment horizontal="right" vertical="center"/>
    </xf>
    <xf numFmtId="183" fontId="47" fillId="0" borderId="1">
      <alignment horizontal="left" vertical="center"/>
      <protection locked="0"/>
    </xf>
    <xf numFmtId="0" fontId="5" fillId="0" borderId="0"/>
    <xf numFmtId="49" fontId="6" fillId="0" borderId="0" applyFill="0" applyBorder="0" applyAlignment="0"/>
    <xf numFmtId="180" fontId="18" fillId="0" borderId="0" applyFill="0" applyBorder="0" applyAlignment="0"/>
    <xf numFmtId="180" fontId="18" fillId="0" borderId="0" applyFill="0" applyBorder="0" applyAlignment="0"/>
    <xf numFmtId="180" fontId="19" fillId="0" borderId="0" applyFill="0" applyBorder="0" applyAlignment="0"/>
    <xf numFmtId="184" fontId="18" fillId="0" borderId="0" applyFill="0" applyBorder="0" applyAlignment="0"/>
    <xf numFmtId="184" fontId="18" fillId="0" borderId="0" applyFill="0" applyBorder="0" applyAlignment="0"/>
    <xf numFmtId="184" fontId="19" fillId="0" borderId="0" applyFill="0" applyBorder="0" applyAlignment="0"/>
    <xf numFmtId="0" fontId="48" fillId="0" borderId="0" applyFill="0" applyBorder="0" applyProtection="0">
      <alignment horizontal="left" vertical="top"/>
    </xf>
    <xf numFmtId="0" fontId="49" fillId="0" borderId="0" applyNumberFormat="0" applyFill="0" applyBorder="0" applyAlignment="0" applyProtection="0"/>
    <xf numFmtId="0" fontId="50" fillId="0" borderId="16" applyNumberFormat="0" applyFill="0" applyAlignment="0" applyProtection="0"/>
    <xf numFmtId="0" fontId="51" fillId="0" borderId="0" applyNumberFormat="0" applyFill="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166" fontId="9" fillId="0" borderId="17">
      <protection locked="0"/>
    </xf>
    <xf numFmtId="0" fontId="52" fillId="11" borderId="5" applyNumberFormat="0" applyAlignment="0" applyProtection="0"/>
    <xf numFmtId="0" fontId="52" fillId="11" borderId="5" applyNumberFormat="0" applyAlignment="0" applyProtection="0"/>
    <xf numFmtId="0" fontId="52" fillId="11" borderId="5" applyNumberFormat="0" applyAlignment="0" applyProtection="0"/>
    <xf numFmtId="0" fontId="52" fillId="11" borderId="5" applyNumberFormat="0" applyAlignment="0" applyProtection="0"/>
    <xf numFmtId="0" fontId="38" fillId="24" borderId="3" applyNumberFormat="0" applyAlignment="0" applyProtection="0"/>
    <xf numFmtId="0" fontId="38" fillId="24" borderId="3" applyNumberFormat="0" applyAlignment="0" applyProtection="0"/>
    <xf numFmtId="0" fontId="38" fillId="24" borderId="3" applyNumberFormat="0" applyAlignment="0" applyProtection="0"/>
    <xf numFmtId="0" fontId="38" fillId="24" borderId="3" applyNumberFormat="0" applyAlignment="0" applyProtection="0"/>
    <xf numFmtId="0" fontId="20" fillId="24" borderId="5" applyNumberFormat="0" applyAlignment="0" applyProtection="0"/>
    <xf numFmtId="0" fontId="20" fillId="24" borderId="5" applyNumberFormat="0" applyAlignment="0" applyProtection="0"/>
    <xf numFmtId="0" fontId="20" fillId="24" borderId="5" applyNumberFormat="0" applyAlignment="0" applyProtection="0"/>
    <xf numFmtId="0" fontId="20" fillId="24" borderId="5" applyNumberFormat="0" applyAlignment="0" applyProtection="0"/>
    <xf numFmtId="0" fontId="53" fillId="27" borderId="18"/>
    <xf numFmtId="14" fontId="9" fillId="0" borderId="0">
      <alignment horizontal="right"/>
    </xf>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6" fontId="54" fillId="28" borderId="17"/>
    <xf numFmtId="0" fontId="2" fillId="0" borderId="1">
      <alignment horizontal="right"/>
    </xf>
    <xf numFmtId="0" fontId="2" fillId="0" borderId="1">
      <alignment horizontal="right"/>
    </xf>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2" fillId="0" borderId="0"/>
    <xf numFmtId="0" fontId="2" fillId="0" borderId="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49" fillId="0" borderId="0" applyNumberFormat="0" applyFill="0" applyBorder="0" applyAlignment="0" applyProtection="0"/>
    <xf numFmtId="0" fontId="2" fillId="0" borderId="1"/>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23" fillId="0" borderId="0"/>
    <xf numFmtId="0" fontId="14" fillId="0" borderId="0"/>
    <xf numFmtId="0" fontId="2" fillId="0" borderId="0"/>
    <xf numFmtId="0" fontId="2" fillId="0" borderId="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0" fontId="2" fillId="31" borderId="14" applyNumberFormat="0" applyFont="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23" fillId="0" borderId="0" applyNumberFormat="0" applyFont="0" applyFill="0" applyBorder="0" applyAlignment="0" applyProtection="0">
      <alignment vertical="top"/>
    </xf>
    <xf numFmtId="0" fontId="23" fillId="0" borderId="0" applyNumberFormat="0" applyFont="0" applyFill="0" applyBorder="0" applyAlignment="0" applyProtection="0">
      <alignment vertical="top"/>
    </xf>
    <xf numFmtId="0" fontId="3" fillId="0" borderId="0">
      <alignment vertical="justify"/>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38" fontId="3" fillId="0" borderId="0" applyFont="0" applyFill="0" applyBorder="0" applyAlignment="0" applyProtection="0"/>
    <xf numFmtId="44"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64" fontId="2" fillId="0" borderId="0" applyFont="0" applyFill="0" applyBorder="0" applyAlignment="0" applyProtection="0"/>
    <xf numFmtId="185" fontId="3" fillId="0" borderId="0" applyFont="0" applyFill="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4" fontId="2" fillId="0" borderId="1"/>
    <xf numFmtId="4" fontId="2" fillId="0" borderId="1"/>
    <xf numFmtId="44" fontId="10" fillId="0" borderId="0">
      <protection locked="0"/>
    </xf>
    <xf numFmtId="44" fontId="10" fillId="0" borderId="0">
      <protection locked="0"/>
    </xf>
    <xf numFmtId="44" fontId="11" fillId="0" borderId="0">
      <protection locked="0"/>
    </xf>
    <xf numFmtId="164" fontId="2" fillId="0" borderId="0" applyFont="0" applyFill="0" applyBorder="0" applyAlignment="0" applyProtection="0"/>
    <xf numFmtId="0" fontId="3" fillId="0" borderId="0"/>
    <xf numFmtId="0" fontId="2" fillId="0" borderId="0"/>
    <xf numFmtId="0" fontId="1" fillId="0" borderId="0"/>
    <xf numFmtId="0" fontId="2" fillId="0" borderId="0"/>
    <xf numFmtId="0" fontId="3" fillId="0" borderId="0"/>
    <xf numFmtId="185" fontId="3" fillId="0" borderId="0" applyFont="0" applyFill="0" applyBorder="0" applyAlignment="0" applyProtection="0"/>
    <xf numFmtId="0" fontId="2" fillId="0" borderId="0"/>
    <xf numFmtId="4" fontId="6" fillId="5" borderId="3" applyNumberFormat="0" applyProtection="0">
      <alignment horizontal="right" vertical="center"/>
    </xf>
    <xf numFmtId="0" fontId="2" fillId="0" borderId="0"/>
    <xf numFmtId="0" fontId="2" fillId="0" borderId="0"/>
    <xf numFmtId="0" fontId="2" fillId="4" borderId="3" applyNumberFormat="0" applyProtection="0">
      <alignment horizontal="left" vertical="center" indent="1"/>
    </xf>
    <xf numFmtId="0" fontId="3" fillId="0" borderId="0"/>
    <xf numFmtId="0" fontId="3" fillId="0" borderId="0"/>
    <xf numFmtId="0" fontId="2" fillId="0" borderId="0"/>
    <xf numFmtId="0" fontId="23" fillId="0" borderId="0"/>
    <xf numFmtId="0" fontId="3" fillId="0" borderId="0"/>
    <xf numFmtId="9"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0" fontId="2" fillId="4" borderId="3" applyNumberFormat="0" applyProtection="0">
      <alignment horizontal="left" vertical="center" indent="1"/>
    </xf>
    <xf numFmtId="0" fontId="2" fillId="0" borderId="0"/>
    <xf numFmtId="0" fontId="2" fillId="0" borderId="3" applyNumberFormat="0" applyProtection="0">
      <alignment horizontal="left" vertical="center"/>
    </xf>
    <xf numFmtId="0" fontId="2" fillId="0" borderId="0"/>
    <xf numFmtId="9" fontId="2" fillId="0" borderId="0" applyFont="0" applyFill="0" applyBorder="0" applyAlignment="0" applyProtection="0"/>
    <xf numFmtId="173" fontId="2" fillId="2" borderId="0" applyFont="0" applyFill="0" applyBorder="0" applyAlignment="0" applyProtection="0"/>
    <xf numFmtId="173" fontId="2" fillId="2" borderId="0" applyFont="0" applyFill="0" applyBorder="0" applyAlignment="0" applyProtection="0"/>
    <xf numFmtId="174" fontId="2" fillId="2" borderId="0" applyFont="0" applyFill="0" applyBorder="0" applyAlignment="0" applyProtection="0"/>
    <xf numFmtId="174" fontId="2" fillId="2" borderId="0" applyFont="0" applyFill="0" applyBorder="0" applyAlignment="0" applyProtection="0"/>
    <xf numFmtId="175" fontId="2" fillId="3" borderId="1" applyNumberFormat="0" applyFont="0" applyAlignment="0">
      <protection locked="0"/>
    </xf>
    <xf numFmtId="175" fontId="2" fillId="3" borderId="1" applyNumberFormat="0" applyFont="0" applyAlignment="0">
      <protection locked="0"/>
    </xf>
    <xf numFmtId="177" fontId="2" fillId="0" borderId="0"/>
    <xf numFmtId="178" fontId="2" fillId="2" borderId="0"/>
    <xf numFmtId="178" fontId="2" fillId="2" borderId="0"/>
    <xf numFmtId="179" fontId="2" fillId="0" borderId="0" applyFont="0" applyFill="0" applyBorder="0" applyAlignment="0" applyProtection="0"/>
    <xf numFmtId="179"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0" borderId="3" applyNumberFormat="0" applyProtection="0">
      <alignment horizontal="left" vertical="center"/>
    </xf>
    <xf numFmtId="0" fontId="2" fillId="4" borderId="3" applyNumberFormat="0" applyProtection="0">
      <alignment horizontal="left" vertical="center" indent="1"/>
    </xf>
    <xf numFmtId="0" fontId="2" fillId="0" borderId="3" applyNumberFormat="0" applyProtection="0">
      <alignment horizontal="left" vertical="center"/>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0" borderId="1">
      <alignment horizontal="right"/>
    </xf>
    <xf numFmtId="0" fontId="2" fillId="0" borderId="1">
      <alignment horizontal="right"/>
    </xf>
    <xf numFmtId="0" fontId="2" fillId="0" borderId="0"/>
    <xf numFmtId="0" fontId="2" fillId="0" borderId="0"/>
    <xf numFmtId="0" fontId="2" fillId="0" borderId="1"/>
    <xf numFmtId="0" fontId="2" fillId="0" borderId="0"/>
    <xf numFmtId="0" fontId="2" fillId="0" borderId="0"/>
    <xf numFmtId="0" fontId="2" fillId="31" borderId="1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4" fontId="2" fillId="0" borderId="1"/>
    <xf numFmtId="4" fontId="2" fillId="0" borderId="1"/>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4" borderId="3" applyNumberFormat="0" applyProtection="0">
      <alignment horizontal="left" vertical="center" indent="1"/>
    </xf>
    <xf numFmtId="0" fontId="1" fillId="0" borderId="0"/>
    <xf numFmtId="0" fontId="3" fillId="0" borderId="0"/>
    <xf numFmtId="0" fontId="3" fillId="0" borderId="0"/>
    <xf numFmtId="0" fontId="57" fillId="0" borderId="0"/>
    <xf numFmtId="0" fontId="3" fillId="0" borderId="0"/>
    <xf numFmtId="0" fontId="3" fillId="0" borderId="0"/>
    <xf numFmtId="0" fontId="1" fillId="0" borderId="0"/>
    <xf numFmtId="0" fontId="3" fillId="0" borderId="0"/>
    <xf numFmtId="0" fontId="2" fillId="0" borderId="0"/>
    <xf numFmtId="0" fontId="57" fillId="0" borderId="0"/>
    <xf numFmtId="43" fontId="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0" fontId="2" fillId="0" borderId="0"/>
    <xf numFmtId="9" fontId="14" fillId="0" borderId="0" applyFont="0" applyFill="0" applyBorder="0" applyAlignment="0" applyProtection="0"/>
    <xf numFmtId="0" fontId="3" fillId="0" borderId="0"/>
    <xf numFmtId="0" fontId="2" fillId="0" borderId="0"/>
    <xf numFmtId="0" fontId="3" fillId="0" borderId="0"/>
    <xf numFmtId="0" fontId="2"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57" fillId="0" borderId="0"/>
    <xf numFmtId="43" fontId="56" fillId="0" borderId="0" applyFont="0" applyFill="0" applyBorder="0" applyAlignment="0" applyProtection="0"/>
    <xf numFmtId="0" fontId="56" fillId="0" borderId="0"/>
    <xf numFmtId="0" fontId="1" fillId="0" borderId="0"/>
    <xf numFmtId="0" fontId="58" fillId="0" borderId="0"/>
    <xf numFmtId="0" fontId="3" fillId="0" borderId="0"/>
    <xf numFmtId="0" fontId="2" fillId="0" borderId="0"/>
    <xf numFmtId="0" fontId="1" fillId="0" borderId="0"/>
    <xf numFmtId="0" fontId="55" fillId="0" borderId="0"/>
    <xf numFmtId="164" fontId="2" fillId="0" borderId="0" applyFont="0" applyFill="0" applyBorder="0" applyAlignment="0" applyProtection="0"/>
    <xf numFmtId="0" fontId="1" fillId="0" borderId="0"/>
    <xf numFmtId="0" fontId="1" fillId="0" borderId="0"/>
    <xf numFmtId="0" fontId="1" fillId="0" borderId="0"/>
    <xf numFmtId="0" fontId="2" fillId="0" borderId="0"/>
    <xf numFmtId="175" fontId="2" fillId="3" borderId="1" applyNumberFormat="0" applyFont="0" applyAlignment="0">
      <protection locked="0"/>
    </xf>
    <xf numFmtId="0" fontId="11" fillId="0" borderId="4">
      <protection locked="0"/>
    </xf>
    <xf numFmtId="0" fontId="2" fillId="0" borderId="0"/>
    <xf numFmtId="186" fontId="10" fillId="0" borderId="0">
      <protection locked="0"/>
    </xf>
    <xf numFmtId="0" fontId="11" fillId="0" borderId="4">
      <protection locked="0"/>
    </xf>
    <xf numFmtId="0" fontId="2" fillId="0" borderId="0"/>
    <xf numFmtId="0" fontId="11" fillId="0" borderId="4">
      <protection locked="0"/>
    </xf>
    <xf numFmtId="0" fontId="5" fillId="0" borderId="0"/>
    <xf numFmtId="0" fontId="8" fillId="0" borderId="0"/>
    <xf numFmtId="175" fontId="2" fillId="3" borderId="1" applyNumberFormat="0" applyFont="0" applyAlignment="0">
      <protection locked="0"/>
    </xf>
    <xf numFmtId="186" fontId="10" fillId="0" borderId="0">
      <protection locked="0"/>
    </xf>
    <xf numFmtId="186" fontId="10" fillId="0" borderId="0">
      <protection locked="0"/>
    </xf>
    <xf numFmtId="0" fontId="12" fillId="0" borderId="0">
      <protection locked="0"/>
    </xf>
    <xf numFmtId="0" fontId="12" fillId="0" borderId="0">
      <protection locked="0"/>
    </xf>
    <xf numFmtId="0" fontId="3" fillId="2" borderId="1" applyNumberFormat="0" applyAlignment="0">
      <alignment horizontal="left"/>
    </xf>
    <xf numFmtId="0" fontId="3" fillId="2" borderId="1" applyNumberFormat="0" applyAlignment="0">
      <alignment horizontal="left"/>
    </xf>
    <xf numFmtId="38" fontId="62" fillId="0" borderId="19" applyBorder="0">
      <alignment horizontal="right"/>
      <protection locked="0"/>
    </xf>
    <xf numFmtId="0" fontId="2" fillId="4" borderId="3" applyNumberFormat="0" applyProtection="0">
      <alignment horizontal="left" vertical="center" indent="1"/>
    </xf>
    <xf numFmtId="0" fontId="22" fillId="0" borderId="0"/>
    <xf numFmtId="0" fontId="52" fillId="11" borderId="5" applyNumberFormat="0" applyAlignment="0" applyProtection="0"/>
    <xf numFmtId="175" fontId="2" fillId="3" borderId="1" applyNumberFormat="0" applyFont="0" applyAlignment="0">
      <protection locked="0"/>
    </xf>
    <xf numFmtId="0" fontId="61" fillId="0" borderId="0" applyNumberFormat="0" applyFill="0" applyBorder="0" applyAlignment="0" applyProtection="0">
      <alignment vertical="top"/>
      <protection locked="0"/>
    </xf>
    <xf numFmtId="175" fontId="2" fillId="3" borderId="1" applyNumberFormat="0" applyFont="0" applyAlignment="0">
      <protection locked="0"/>
    </xf>
    <xf numFmtId="0" fontId="42" fillId="48" borderId="0"/>
    <xf numFmtId="0" fontId="18" fillId="47" borderId="0"/>
    <xf numFmtId="41" fontId="9" fillId="46" borderId="18">
      <alignment vertical="center"/>
    </xf>
    <xf numFmtId="0" fontId="10" fillId="0" borderId="4">
      <protection locked="0"/>
    </xf>
    <xf numFmtId="186" fontId="10" fillId="0" borderId="0">
      <protection locked="0"/>
    </xf>
    <xf numFmtId="0" fontId="5" fillId="0" borderId="0"/>
    <xf numFmtId="0" fontId="10" fillId="0" borderId="0">
      <protection locked="0"/>
    </xf>
    <xf numFmtId="0" fontId="10" fillId="0" borderId="0">
      <protection locked="0"/>
    </xf>
    <xf numFmtId="0" fontId="10" fillId="0" borderId="4">
      <protection locked="0"/>
    </xf>
    <xf numFmtId="0" fontId="10" fillId="0" borderId="0">
      <protection locked="0"/>
    </xf>
    <xf numFmtId="0" fontId="5" fillId="0" borderId="0"/>
    <xf numFmtId="0" fontId="9" fillId="0" borderId="0"/>
    <xf numFmtId="0" fontId="9" fillId="0" borderId="0"/>
    <xf numFmtId="0" fontId="9" fillId="0" borderId="0"/>
    <xf numFmtId="0" fontId="10" fillId="0" borderId="0">
      <protection locked="0"/>
    </xf>
    <xf numFmtId="0" fontId="10" fillId="0" borderId="4">
      <protection locked="0"/>
    </xf>
    <xf numFmtId="0" fontId="10" fillId="0" borderId="0">
      <protection locked="0"/>
    </xf>
    <xf numFmtId="0" fontId="8" fillId="0" borderId="0"/>
    <xf numFmtId="0" fontId="9" fillId="0" borderId="0"/>
    <xf numFmtId="0" fontId="11" fillId="0" borderId="0">
      <protection locked="0"/>
    </xf>
    <xf numFmtId="0" fontId="11" fillId="0" borderId="0">
      <protection locked="0"/>
    </xf>
    <xf numFmtId="0" fontId="5" fillId="0" borderId="0"/>
    <xf numFmtId="0" fontId="5" fillId="0" borderId="0"/>
    <xf numFmtId="0" fontId="5" fillId="0" borderId="0"/>
    <xf numFmtId="0" fontId="9" fillId="0" borderId="0"/>
    <xf numFmtId="0" fontId="5" fillId="0" borderId="0"/>
    <xf numFmtId="0" fontId="5" fillId="0" borderId="0"/>
    <xf numFmtId="0" fontId="2" fillId="0" borderId="0"/>
    <xf numFmtId="0" fontId="2" fillId="0" borderId="0"/>
    <xf numFmtId="0" fontId="5" fillId="0" borderId="0"/>
    <xf numFmtId="0" fontId="8" fillId="0" borderId="0"/>
    <xf numFmtId="0" fontId="5" fillId="0" borderId="0"/>
    <xf numFmtId="0" fontId="5" fillId="0" borderId="0"/>
    <xf numFmtId="0" fontId="9" fillId="0" borderId="0"/>
    <xf numFmtId="0" fontId="9" fillId="0" borderId="0"/>
    <xf numFmtId="0" fontId="11" fillId="0" borderId="0">
      <protection locked="0"/>
    </xf>
    <xf numFmtId="0" fontId="5" fillId="0" borderId="0"/>
    <xf numFmtId="0" fontId="11" fillId="0" borderId="0">
      <protection locked="0"/>
    </xf>
    <xf numFmtId="0" fontId="10" fillId="0" borderId="0">
      <protection locked="0"/>
    </xf>
    <xf numFmtId="0" fontId="12" fillId="0" borderId="0">
      <protection locked="0"/>
    </xf>
    <xf numFmtId="0" fontId="12" fillId="0" borderId="0">
      <protection locked="0"/>
    </xf>
    <xf numFmtId="0" fontId="10" fillId="0" borderId="0">
      <protection locked="0"/>
    </xf>
    <xf numFmtId="0" fontId="10" fillId="0" borderId="4">
      <protection locked="0"/>
    </xf>
    <xf numFmtId="0" fontId="10" fillId="0" borderId="0">
      <protection locked="0"/>
    </xf>
    <xf numFmtId="0" fontId="9" fillId="0" borderId="0"/>
    <xf numFmtId="0" fontId="10" fillId="0" borderId="0">
      <protection locked="0"/>
    </xf>
    <xf numFmtId="0" fontId="10" fillId="0" borderId="0">
      <protection locked="0"/>
    </xf>
    <xf numFmtId="0" fontId="42" fillId="45" borderId="0"/>
    <xf numFmtId="0" fontId="5" fillId="0" borderId="0"/>
    <xf numFmtId="0" fontId="9" fillId="0" borderId="0"/>
    <xf numFmtId="0" fontId="11" fillId="0" borderId="0">
      <protection locked="0"/>
    </xf>
    <xf numFmtId="0" fontId="11" fillId="0" borderId="4">
      <protection locked="0"/>
    </xf>
    <xf numFmtId="0" fontId="10" fillId="0" borderId="0">
      <protection locked="0"/>
    </xf>
    <xf numFmtId="0" fontId="11" fillId="0" borderId="0">
      <protection locked="0"/>
    </xf>
    <xf numFmtId="0" fontId="11" fillId="0" borderId="0">
      <protection locked="0"/>
    </xf>
    <xf numFmtId="0" fontId="5" fillId="0" borderId="0"/>
    <xf numFmtId="0" fontId="23" fillId="0" borderId="0" applyNumberFormat="0" applyFont="0" applyFill="0" applyBorder="0" applyAlignment="0" applyProtection="0">
      <alignment vertical="top"/>
    </xf>
    <xf numFmtId="0" fontId="23" fillId="0" borderId="0" applyNumberFormat="0" applyFont="0" applyFill="0" applyBorder="0" applyAlignment="0" applyProtection="0">
      <alignment vertical="top"/>
    </xf>
    <xf numFmtId="3" fontId="60" fillId="0" borderId="0" applyFont="0" applyFill="0" applyBorder="0" applyAlignment="0">
      <alignment horizontal="right" vertical="center"/>
    </xf>
    <xf numFmtId="0" fontId="59" fillId="0" borderId="0"/>
    <xf numFmtId="41" fontId="9" fillId="46" borderId="18">
      <alignment vertical="center"/>
    </xf>
    <xf numFmtId="0" fontId="10" fillId="0" borderId="4">
      <protection locked="0"/>
    </xf>
    <xf numFmtId="186" fontId="10" fillId="0" borderId="0">
      <protection locked="0"/>
    </xf>
    <xf numFmtId="0" fontId="10" fillId="0" borderId="0">
      <protection locked="0"/>
    </xf>
    <xf numFmtId="0" fontId="5" fillId="0" borderId="0"/>
    <xf numFmtId="0" fontId="8" fillId="0" borderId="0"/>
    <xf numFmtId="0" fontId="10" fillId="0" borderId="0">
      <protection locked="0"/>
    </xf>
    <xf numFmtId="0" fontId="10" fillId="0" borderId="0">
      <protection locked="0"/>
    </xf>
    <xf numFmtId="0" fontId="11" fillId="0" borderId="0">
      <protection locked="0"/>
    </xf>
    <xf numFmtId="0" fontId="10" fillId="0" borderId="0">
      <protection locked="0"/>
    </xf>
    <xf numFmtId="0" fontId="11" fillId="0" borderId="0">
      <protection locked="0"/>
    </xf>
    <xf numFmtId="186" fontId="10" fillId="0" borderId="0">
      <protection locked="0"/>
    </xf>
    <xf numFmtId="0" fontId="11" fillId="0" borderId="0">
      <protection locked="0"/>
    </xf>
    <xf numFmtId="0" fontId="2" fillId="0" borderId="0"/>
    <xf numFmtId="0" fontId="10" fillId="0" borderId="4">
      <protection locked="0"/>
    </xf>
    <xf numFmtId="0" fontId="10" fillId="0" borderId="0">
      <protection locked="0"/>
    </xf>
    <xf numFmtId="0" fontId="11" fillId="0" borderId="0">
      <protection locked="0"/>
    </xf>
    <xf numFmtId="0" fontId="9" fillId="0" borderId="0"/>
    <xf numFmtId="0" fontId="11" fillId="0" borderId="0">
      <protection locked="0"/>
    </xf>
    <xf numFmtId="0" fontId="5" fillId="0" borderId="0"/>
    <xf numFmtId="0" fontId="9" fillId="0" borderId="0"/>
    <xf numFmtId="0" fontId="9" fillId="0" borderId="0"/>
    <xf numFmtId="0" fontId="9" fillId="0" borderId="0"/>
    <xf numFmtId="0" fontId="5" fillId="0" borderId="0"/>
    <xf numFmtId="0" fontId="5" fillId="0" borderId="0"/>
    <xf numFmtId="0" fontId="5" fillId="0" borderId="0"/>
    <xf numFmtId="0" fontId="11" fillId="0" borderId="0">
      <protection locked="0"/>
    </xf>
    <xf numFmtId="0" fontId="8" fillId="0" borderId="0"/>
    <xf numFmtId="0" fontId="5" fillId="0" borderId="0"/>
    <xf numFmtId="0" fontId="11" fillId="0" borderId="4">
      <protection locked="0"/>
    </xf>
    <xf numFmtId="0" fontId="11" fillId="0" borderId="0">
      <protection locked="0"/>
    </xf>
    <xf numFmtId="186" fontId="10" fillId="0" borderId="0">
      <protection locked="0"/>
    </xf>
    <xf numFmtId="0" fontId="10" fillId="0" borderId="4">
      <protection locked="0"/>
    </xf>
    <xf numFmtId="0" fontId="12" fillId="0" borderId="0">
      <protection locked="0"/>
    </xf>
    <xf numFmtId="0" fontId="18" fillId="45" borderId="0"/>
    <xf numFmtId="0" fontId="9" fillId="0" borderId="0"/>
    <xf numFmtId="0" fontId="12" fillId="0" borderId="0">
      <protection locked="0"/>
    </xf>
    <xf numFmtId="0" fontId="5" fillId="0" borderId="0"/>
    <xf numFmtId="0" fontId="11" fillId="0" borderId="0">
      <protection locked="0"/>
    </xf>
    <xf numFmtId="0" fontId="1" fillId="0" borderId="0"/>
    <xf numFmtId="0" fontId="3" fillId="0" borderId="0"/>
    <xf numFmtId="175" fontId="2" fillId="3" borderId="1" applyNumberFormat="0" applyFont="0" applyAlignment="0">
      <protection locked="0"/>
    </xf>
    <xf numFmtId="43" fontId="63" fillId="0" borderId="0" applyFont="0" applyFill="0" applyBorder="0" applyAlignment="0" applyProtection="0"/>
    <xf numFmtId="43" fontId="14" fillId="0" borderId="0" applyFont="0" applyFill="0" applyBorder="0" applyAlignment="0" applyProtection="0"/>
    <xf numFmtId="175" fontId="2" fillId="3" borderId="1" applyNumberFormat="0" applyFont="0" applyAlignment="0">
      <protection locked="0"/>
    </xf>
    <xf numFmtId="0" fontId="14" fillId="0" borderId="0"/>
    <xf numFmtId="0" fontId="1" fillId="0" borderId="0"/>
    <xf numFmtId="4" fontId="6" fillId="0" borderId="3" applyNumberFormat="0" applyProtection="0">
      <alignment horizontal="right" vertical="center"/>
    </xf>
    <xf numFmtId="0" fontId="2" fillId="0" borderId="0"/>
    <xf numFmtId="176" fontId="36" fillId="0" borderId="0"/>
    <xf numFmtId="0" fontId="2" fillId="0" borderId="3" applyNumberFormat="0" applyProtection="0">
      <alignment horizontal="left" vertical="center"/>
    </xf>
    <xf numFmtId="175" fontId="2" fillId="3" borderId="1" applyNumberFormat="0" applyFont="0" applyAlignment="0">
      <protection locked="0"/>
    </xf>
    <xf numFmtId="0" fontId="49" fillId="0" borderId="0" applyNumberFormat="0" applyFill="0" applyBorder="0" applyAlignment="0" applyProtection="0"/>
    <xf numFmtId="0" fontId="14" fillId="0" borderId="0"/>
    <xf numFmtId="0" fontId="3" fillId="0" borderId="0"/>
    <xf numFmtId="0" fontId="3" fillId="0" borderId="0"/>
    <xf numFmtId="0" fontId="2" fillId="0" borderId="0"/>
    <xf numFmtId="44" fontId="11" fillId="0" borderId="0">
      <protection locked="0"/>
    </xf>
    <xf numFmtId="44" fontId="10" fillId="0" borderId="0">
      <protection locked="0"/>
    </xf>
    <xf numFmtId="44" fontId="11" fillId="0" borderId="0">
      <protection locked="0"/>
    </xf>
    <xf numFmtId="44" fontId="10" fillId="0" borderId="0">
      <protection locked="0"/>
    </xf>
    <xf numFmtId="44" fontId="11" fillId="0" borderId="0">
      <protection locked="0"/>
    </xf>
    <xf numFmtId="44" fontId="10" fillId="0" borderId="0">
      <protection locked="0"/>
    </xf>
    <xf numFmtId="0" fontId="13" fillId="0" borderId="0">
      <protection locked="0"/>
    </xf>
    <xf numFmtId="0" fontId="12" fillId="0" borderId="0">
      <protection locked="0"/>
    </xf>
    <xf numFmtId="0" fontId="13" fillId="0" borderId="0">
      <protection locked="0"/>
    </xf>
    <xf numFmtId="0" fontId="12" fillId="0" borderId="0">
      <protection locked="0"/>
    </xf>
    <xf numFmtId="0" fontId="11" fillId="0" borderId="4">
      <protection locked="0"/>
    </xf>
    <xf numFmtId="0" fontId="10" fillId="0" borderId="4">
      <protection locked="0"/>
    </xf>
    <xf numFmtId="0" fontId="63" fillId="6" borderId="0" applyNumberFormat="0" applyBorder="0" applyAlignment="0" applyProtection="0"/>
    <xf numFmtId="0" fontId="63" fillId="13" borderId="0" applyNumberFormat="0" applyBorder="0" applyAlignment="0" applyProtection="0"/>
    <xf numFmtId="0" fontId="63" fillId="31" borderId="0" applyNumberFormat="0" applyBorder="0" applyAlignment="0" applyProtection="0"/>
    <xf numFmtId="0" fontId="63" fillId="49"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25" borderId="0" applyNumberFormat="0" applyBorder="0" applyAlignment="0" applyProtection="0"/>
    <xf numFmtId="0" fontId="63" fillId="13" borderId="0" applyNumberFormat="0" applyBorder="0" applyAlignment="0" applyProtection="0"/>
    <xf numFmtId="0" fontId="63" fillId="22"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11" borderId="0" applyNumberFormat="0" applyBorder="0" applyAlignment="0" applyProtection="0"/>
    <xf numFmtId="0" fontId="64" fillId="25" borderId="0" applyNumberFormat="0" applyBorder="0" applyAlignment="0" applyProtection="0"/>
    <xf numFmtId="0" fontId="64" fillId="13" borderId="0" applyNumberFormat="0" applyBorder="0" applyAlignment="0" applyProtection="0"/>
    <xf numFmtId="0" fontId="64" fillId="22" borderId="0" applyNumberFormat="0" applyBorder="0" applyAlignment="0" applyProtection="0"/>
    <xf numFmtId="0" fontId="64" fillId="24" borderId="0" applyNumberFormat="0" applyBorder="0" applyAlignment="0" applyProtection="0"/>
    <xf numFmtId="0" fontId="64" fillId="18" borderId="0" applyNumberFormat="0" applyBorder="0" applyAlignment="0" applyProtection="0"/>
    <xf numFmtId="0" fontId="64" fillId="11" borderId="0" applyNumberFormat="0" applyBorder="0" applyAlignment="0" applyProtection="0"/>
    <xf numFmtId="0" fontId="64" fillId="18"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50" borderId="0" applyNumberFormat="0" applyBorder="0" applyAlignment="0" applyProtection="0"/>
    <xf numFmtId="0" fontId="64" fillId="18" borderId="0" applyNumberFormat="0" applyBorder="0" applyAlignment="0" applyProtection="0"/>
    <xf numFmtId="0" fontId="64" fillId="15" borderId="0" applyNumberFormat="0" applyBorder="0" applyAlignment="0" applyProtection="0"/>
    <xf numFmtId="0" fontId="65" fillId="9" borderId="0" applyNumberFormat="0" applyBorder="0" applyAlignment="0" applyProtection="0"/>
    <xf numFmtId="168" fontId="19" fillId="0" borderId="0" applyFill="0" applyBorder="0" applyAlignment="0"/>
    <xf numFmtId="168" fontId="18" fillId="0" borderId="0" applyFill="0" applyBorder="0" applyAlignment="0"/>
    <xf numFmtId="169" fontId="19" fillId="0" borderId="0" applyFill="0" applyBorder="0" applyAlignment="0"/>
    <xf numFmtId="169" fontId="18" fillId="0" borderId="0" applyFill="0" applyBorder="0" applyAlignment="0"/>
    <xf numFmtId="170" fontId="19" fillId="0" borderId="0" applyFill="0" applyBorder="0" applyAlignment="0"/>
    <xf numFmtId="170" fontId="18" fillId="0" borderId="0" applyFill="0" applyBorder="0" applyAlignment="0"/>
    <xf numFmtId="0" fontId="66" fillId="49" borderId="5" applyNumberFormat="0" applyAlignment="0" applyProtection="0"/>
    <xf numFmtId="0" fontId="67" fillId="51" borderId="6" applyNumberFormat="0" applyAlignment="0" applyProtection="0"/>
    <xf numFmtId="170" fontId="19" fillId="0" borderId="0" applyFill="0" applyBorder="0" applyAlignment="0"/>
    <xf numFmtId="170" fontId="18" fillId="0" borderId="0" applyFill="0" applyBorder="0" applyAlignment="0"/>
    <xf numFmtId="0" fontId="68" fillId="0" borderId="0" applyNumberFormat="0" applyFill="0" applyBorder="0" applyAlignment="0" applyProtection="0"/>
    <xf numFmtId="0" fontId="69" fillId="52" borderId="0" applyNumberFormat="0" applyBorder="0" applyAlignment="0" applyProtection="0"/>
    <xf numFmtId="0" fontId="73" fillId="11" borderId="5" applyNumberFormat="0" applyAlignment="0" applyProtection="0"/>
    <xf numFmtId="0" fontId="70" fillId="0" borderId="20" applyNumberFormat="0" applyFill="0" applyAlignment="0" applyProtection="0"/>
    <xf numFmtId="0" fontId="71" fillId="0" borderId="21" applyNumberFormat="0" applyFill="0" applyAlignment="0" applyProtection="0"/>
    <xf numFmtId="0" fontId="72" fillId="0" borderId="22" applyNumberFormat="0" applyFill="0" applyAlignment="0" applyProtection="0"/>
    <xf numFmtId="0" fontId="72" fillId="0" borderId="0" applyNumberFormat="0" applyFill="0" applyBorder="0" applyAlignment="0" applyProtection="0"/>
    <xf numFmtId="0" fontId="73" fillId="11" borderId="5" applyNumberFormat="0" applyAlignment="0" applyProtection="0"/>
    <xf numFmtId="170" fontId="19" fillId="0" borderId="0" applyFill="0" applyBorder="0" applyAlignment="0"/>
    <xf numFmtId="170" fontId="18" fillId="0" borderId="0" applyFill="0" applyBorder="0" applyAlignment="0"/>
    <xf numFmtId="0" fontId="74" fillId="0" borderId="23" applyNumberFormat="0" applyFill="0" applyAlignment="0" applyProtection="0"/>
    <xf numFmtId="0" fontId="75" fillId="30" borderId="0" applyNumberFormat="0" applyBorder="0" applyAlignment="0" applyProtection="0"/>
    <xf numFmtId="0" fontId="22" fillId="31" borderId="5" applyNumberFormat="0" applyFont="0" applyAlignment="0" applyProtection="0"/>
    <xf numFmtId="0" fontId="76" fillId="49" borderId="3" applyNumberFormat="0" applyAlignment="0" applyProtection="0"/>
    <xf numFmtId="169" fontId="19" fillId="0" borderId="0" applyFont="0" applyFill="0" applyBorder="0" applyAlignment="0" applyProtection="0"/>
    <xf numFmtId="169" fontId="18" fillId="0" borderId="0" applyFont="0" applyFill="0" applyBorder="0" applyAlignment="0" applyProtection="0"/>
    <xf numFmtId="170" fontId="19" fillId="0" borderId="0" applyFill="0" applyBorder="0" applyAlignment="0"/>
    <xf numFmtId="170" fontId="18" fillId="0" borderId="0" applyFill="0" applyBorder="0" applyAlignment="0"/>
    <xf numFmtId="4" fontId="77" fillId="42" borderId="0" applyNumberFormat="0" applyProtection="0">
      <alignment horizontal="left" vertical="center" indent="1"/>
    </xf>
    <xf numFmtId="4" fontId="43" fillId="42" borderId="0" applyNumberFormat="0" applyProtection="0">
      <alignment horizontal="left" vertical="center" indent="1"/>
    </xf>
    <xf numFmtId="4" fontId="6" fillId="5" borderId="3" applyNumberFormat="0" applyProtection="0">
      <alignment horizontal="left" vertical="center" indent="1"/>
    </xf>
    <xf numFmtId="4" fontId="44" fillId="5" borderId="3" applyNumberFormat="0" applyProtection="0">
      <alignment horizontal="left" vertical="center" indent="1"/>
    </xf>
    <xf numFmtId="4" fontId="6" fillId="43" borderId="3" applyNumberFormat="0" applyProtection="0">
      <alignment horizontal="left" vertical="center" indent="1"/>
    </xf>
    <xf numFmtId="4" fontId="44" fillId="43" borderId="3" applyNumberFormat="0" applyProtection="0">
      <alignment horizontal="left" vertical="center" indent="1"/>
    </xf>
    <xf numFmtId="0" fontId="78" fillId="0" borderId="0"/>
    <xf numFmtId="0" fontId="45" fillId="0" borderId="0"/>
    <xf numFmtId="180" fontId="19" fillId="0" borderId="0" applyFill="0" applyBorder="0" applyAlignment="0"/>
    <xf numFmtId="180" fontId="18" fillId="0" borderId="0" applyFill="0" applyBorder="0" applyAlignment="0"/>
    <xf numFmtId="184" fontId="19" fillId="0" borderId="0" applyFill="0" applyBorder="0" applyAlignment="0"/>
    <xf numFmtId="184" fontId="18" fillId="0" borderId="0" applyFill="0" applyBorder="0" applyAlignment="0"/>
    <xf numFmtId="0" fontId="79" fillId="0" borderId="0" applyNumberFormat="0" applyFill="0" applyBorder="0" applyAlignment="0" applyProtection="0"/>
    <xf numFmtId="0" fontId="80" fillId="0" borderId="24" applyNumberFormat="0" applyFill="0" applyAlignment="0" applyProtection="0"/>
    <xf numFmtId="0" fontId="81" fillId="0" borderId="0" applyNumberFormat="0" applyFill="0" applyBorder="0" applyAlignment="0" applyProtection="0"/>
    <xf numFmtId="0" fontId="4" fillId="0" borderId="0"/>
    <xf numFmtId="0" fontId="4" fillId="0" borderId="0"/>
    <xf numFmtId="0" fontId="1" fillId="0" borderId="0"/>
    <xf numFmtId="9" fontId="1" fillId="0" borderId="0" applyFont="0" applyFill="0" applyBorder="0" applyAlignment="0" applyProtection="0"/>
    <xf numFmtId="187" fontId="3" fillId="0" borderId="0" applyFont="0" applyFill="0" applyBorder="0" applyAlignment="0" applyProtection="0"/>
    <xf numFmtId="44" fontId="11" fillId="0" borderId="0">
      <protection locked="0"/>
    </xf>
    <xf numFmtId="44" fontId="10" fillId="0" borderId="0">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5" fontId="2" fillId="3" borderId="1" applyNumberFormat="0" applyFont="0" applyAlignment="0">
      <protection locked="0"/>
    </xf>
    <xf numFmtId="175" fontId="2" fillId="3" borderId="1" applyNumberFormat="0" applyFont="0" applyAlignment="0">
      <protection locked="0"/>
    </xf>
    <xf numFmtId="175" fontId="2" fillId="3" borderId="1" applyNumberFormat="0" applyFont="0" applyAlignment="0">
      <protection locked="0"/>
    </xf>
    <xf numFmtId="0" fontId="3" fillId="0" borderId="0"/>
    <xf numFmtId="0" fontId="3" fillId="0" borderId="0"/>
    <xf numFmtId="0" fontId="5" fillId="0" borderId="0"/>
    <xf numFmtId="0" fontId="3" fillId="0" borderId="0"/>
    <xf numFmtId="0" fontId="5" fillId="0" borderId="0"/>
    <xf numFmtId="0" fontId="5" fillId="0" borderId="0"/>
    <xf numFmtId="0" fontId="3" fillId="0" borderId="0"/>
    <xf numFmtId="0" fontId="3" fillId="0" borderId="0"/>
    <xf numFmtId="0" fontId="3" fillId="0" borderId="0"/>
    <xf numFmtId="0" fontId="5" fillId="0" borderId="0"/>
    <xf numFmtId="0" fontId="3" fillId="0" borderId="0"/>
    <xf numFmtId="0" fontId="44" fillId="0" borderId="0"/>
    <xf numFmtId="0" fontId="5" fillId="0" borderId="0"/>
    <xf numFmtId="175" fontId="2" fillId="3" borderId="55" applyNumberFormat="0" applyFont="0" applyAlignment="0">
      <protection locked="0"/>
    </xf>
    <xf numFmtId="0" fontId="29" fillId="0" borderId="62">
      <alignment horizontal="left" vertical="center"/>
    </xf>
    <xf numFmtId="0" fontId="3" fillId="31" borderId="61" applyNumberFormat="0" applyFont="0" applyAlignment="0" applyProtection="0"/>
    <xf numFmtId="0" fontId="20" fillId="24" borderId="60" applyNumberFormat="0" applyAlignment="0" applyProtection="0"/>
    <xf numFmtId="0" fontId="38" fillId="24" borderId="59" applyNumberFormat="0" applyAlignment="0" applyProtection="0"/>
    <xf numFmtId="0" fontId="52" fillId="11" borderId="60" applyNumberFormat="0" applyAlignment="0" applyProtection="0"/>
    <xf numFmtId="0" fontId="2" fillId="4" borderId="59" applyNumberFormat="0" applyProtection="0">
      <alignment horizontal="left" vertical="center" indent="1"/>
    </xf>
    <xf numFmtId="4" fontId="41" fillId="5" borderId="59" applyNumberFormat="0" applyProtection="0">
      <alignment horizontal="right" vertical="center"/>
    </xf>
    <xf numFmtId="4" fontId="6" fillId="29"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3" fillId="31" borderId="61" applyNumberFormat="0" applyFont="0" applyAlignment="0" applyProtection="0"/>
    <xf numFmtId="0" fontId="2" fillId="0" borderId="55">
      <alignment horizontal="right"/>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4" fontId="44" fillId="5" borderId="59" applyNumberFormat="0" applyProtection="0">
      <alignment horizontal="left" vertical="center" indent="1"/>
    </xf>
    <xf numFmtId="4" fontId="44" fillId="5"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4" fontId="6" fillId="38" borderId="59" applyNumberFormat="0" applyProtection="0">
      <alignment horizontal="right" vertical="center"/>
    </xf>
    <xf numFmtId="4" fontId="6" fillId="33" borderId="59" applyNumberFormat="0" applyProtection="0">
      <alignment horizontal="right" vertical="center"/>
    </xf>
    <xf numFmtId="4" fontId="6" fillId="3" borderId="59" applyNumberFormat="0" applyProtection="0">
      <alignment horizontal="left" vertical="center" indent="1"/>
    </xf>
    <xf numFmtId="10" fontId="26" fillId="26" borderId="55" applyNumberFormat="0" applyFill="0" applyBorder="0" applyAlignment="0" applyProtection="0">
      <protection locked="0"/>
    </xf>
    <xf numFmtId="0" fontId="80" fillId="0" borderId="57" applyNumberFormat="0" applyFill="0" applyAlignment="0" applyProtection="0"/>
    <xf numFmtId="4" fontId="2" fillId="0" borderId="55"/>
    <xf numFmtId="4" fontId="2" fillId="0" borderId="55"/>
    <xf numFmtId="10" fontId="26" fillId="26" borderId="52" applyNumberFormat="0" applyFill="0" applyBorder="0" applyAlignment="0" applyProtection="0">
      <protection locked="0"/>
    </xf>
    <xf numFmtId="175" fontId="2" fillId="3" borderId="52" applyNumberFormat="0" applyFont="0" applyAlignment="0">
      <protection locked="0"/>
    </xf>
    <xf numFmtId="10" fontId="28" fillId="29" borderId="52" applyNumberFormat="0" applyBorder="0" applyAlignment="0" applyProtection="0"/>
    <xf numFmtId="175" fontId="2" fillId="3" borderId="52" applyNumberFormat="0" applyFont="0" applyAlignment="0">
      <protection locked="0"/>
    </xf>
    <xf numFmtId="175" fontId="2" fillId="3" borderId="55" applyNumberFormat="0" applyFont="0" applyAlignment="0">
      <protection locked="0"/>
    </xf>
    <xf numFmtId="4" fontId="6" fillId="3" borderId="59" applyNumberFormat="0" applyProtection="0">
      <alignment vertical="center"/>
    </xf>
    <xf numFmtId="0" fontId="2" fillId="43"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52" fillId="11" borderId="60" applyNumberFormat="0" applyAlignment="0" applyProtection="0"/>
    <xf numFmtId="0" fontId="2" fillId="0" borderId="55">
      <alignment horizontal="right"/>
    </xf>
    <xf numFmtId="0" fontId="3" fillId="31" borderId="61" applyNumberFormat="0" applyFont="0" applyAlignment="0" applyProtection="0"/>
    <xf numFmtId="4" fontId="2" fillId="0" borderId="55"/>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43" borderId="59" applyNumberFormat="0" applyProtection="0">
      <alignment horizontal="left" vertical="center" indent="1"/>
    </xf>
    <xf numFmtId="4" fontId="44"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3" fillId="31" borderId="61" applyNumberFormat="0" applyFont="0" applyAlignment="0" applyProtection="0"/>
    <xf numFmtId="0" fontId="3" fillId="31" borderId="61" applyNumberFormat="0" applyFont="0" applyAlignment="0" applyProtection="0"/>
    <xf numFmtId="0" fontId="3" fillId="31" borderId="61" applyNumberFormat="0" applyFont="0" applyAlignment="0" applyProtection="0"/>
    <xf numFmtId="4" fontId="2" fillId="0" borderId="55"/>
    <xf numFmtId="0" fontId="2" fillId="0" borderId="59" applyNumberFormat="0" applyProtection="0">
      <alignment horizontal="left" vertical="center"/>
    </xf>
    <xf numFmtId="175" fontId="2" fillId="3" borderId="55" applyNumberFormat="0" applyFont="0" applyAlignment="0">
      <protection locked="0"/>
    </xf>
    <xf numFmtId="175" fontId="2" fillId="3" borderId="55" applyNumberFormat="0" applyFont="0" applyAlignment="0">
      <protection locked="0"/>
    </xf>
    <xf numFmtId="4" fontId="6" fillId="0" borderId="59" applyNumberFormat="0" applyProtection="0">
      <alignment horizontal="right" vertical="center"/>
    </xf>
    <xf numFmtId="0" fontId="73" fillId="11" borderId="60" applyNumberFormat="0" applyAlignment="0" applyProtection="0"/>
    <xf numFmtId="175" fontId="2" fillId="3" borderId="55" applyNumberFormat="0" applyFont="0" applyAlignment="0">
      <protection locked="0"/>
    </xf>
    <xf numFmtId="4" fontId="6" fillId="0" borderId="3" applyNumberFormat="0" applyProtection="0">
      <alignment horizontal="right" vertical="center"/>
    </xf>
    <xf numFmtId="0" fontId="2" fillId="0" borderId="52">
      <alignment horizontal="right"/>
    </xf>
    <xf numFmtId="0" fontId="2" fillId="0" borderId="52">
      <alignment horizontal="right"/>
    </xf>
    <xf numFmtId="0" fontId="3" fillId="0" borderId="0"/>
    <xf numFmtId="0" fontId="3" fillId="0" borderId="0"/>
    <xf numFmtId="175" fontId="2" fillId="3" borderId="55" applyNumberFormat="0" applyFont="0" applyAlignment="0">
      <protection locked="0"/>
    </xf>
    <xf numFmtId="0" fontId="2" fillId="0" borderId="55">
      <alignment horizontal="right"/>
    </xf>
    <xf numFmtId="0" fontId="2" fillId="0" borderId="55">
      <alignment horizontal="right"/>
    </xf>
    <xf numFmtId="0" fontId="2" fillId="0" borderId="55"/>
    <xf numFmtId="4" fontId="2" fillId="0" borderId="55"/>
    <xf numFmtId="4" fontId="2" fillId="0" borderId="55"/>
    <xf numFmtId="175" fontId="2" fillId="3" borderId="55" applyNumberFormat="0" applyFont="0" applyAlignment="0">
      <protection locked="0"/>
    </xf>
    <xf numFmtId="0" fontId="3" fillId="2" borderId="55" applyNumberFormat="0" applyAlignment="0">
      <alignment horizontal="left"/>
    </xf>
    <xf numFmtId="175" fontId="2" fillId="3" borderId="55" applyNumberFormat="0" applyFont="0" applyAlignment="0">
      <protection locked="0"/>
    </xf>
    <xf numFmtId="175" fontId="2" fillId="3" borderId="55" applyNumberFormat="0" applyFont="0" applyAlignment="0">
      <protection locked="0"/>
    </xf>
    <xf numFmtId="175" fontId="2" fillId="3" borderId="55" applyNumberFormat="0" applyFont="0" applyAlignment="0">
      <protection locked="0"/>
    </xf>
    <xf numFmtId="0" fontId="80" fillId="0" borderId="57" applyNumberFormat="0" applyFill="0" applyAlignment="0" applyProtection="0"/>
    <xf numFmtId="10" fontId="28" fillId="29" borderId="55" applyNumberFormat="0" applyBorder="0" applyAlignment="0" applyProtection="0"/>
    <xf numFmtId="4" fontId="41" fillId="3" borderId="59" applyNumberFormat="0" applyProtection="0">
      <alignment vertical="center"/>
    </xf>
    <xf numFmtId="4" fontId="6" fillId="40" borderId="59" applyNumberFormat="0" applyProtection="0">
      <alignment horizontal="right" vertical="center"/>
    </xf>
    <xf numFmtId="4" fontId="44" fillId="5"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4" fontId="41" fillId="29" borderId="59" applyNumberFormat="0" applyProtection="0">
      <alignment vertical="center"/>
    </xf>
    <xf numFmtId="4" fontId="6" fillId="0" borderId="59" applyNumberFormat="0" applyProtection="0">
      <alignment horizontal="right" vertical="center"/>
    </xf>
    <xf numFmtId="0" fontId="2" fillId="4" borderId="59" applyNumberFormat="0" applyProtection="0">
      <alignment horizontal="left" vertical="center" indent="1"/>
    </xf>
    <xf numFmtId="0" fontId="52" fillId="11" borderId="60" applyNumberFormat="0" applyAlignment="0" applyProtection="0"/>
    <xf numFmtId="0" fontId="38" fillId="24" borderId="59" applyNumberFormat="0" applyAlignment="0" applyProtection="0"/>
    <xf numFmtId="0" fontId="3" fillId="31" borderId="61" applyNumberFormat="0" applyFont="0" applyAlignment="0" applyProtection="0"/>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3" fillId="31" borderId="61" applyNumberFormat="0" applyFont="0" applyAlignment="0" applyProtection="0"/>
    <xf numFmtId="185" fontId="3" fillId="0" borderId="0" applyFont="0" applyFill="0" applyBorder="0" applyAlignment="0" applyProtection="0"/>
    <xf numFmtId="0" fontId="2" fillId="0" borderId="59" applyNumberFormat="0" applyProtection="0">
      <alignment horizontal="left" vertical="center"/>
    </xf>
    <xf numFmtId="175" fontId="2" fillId="3" borderId="55" applyNumberFormat="0" applyFont="0" applyAlignment="0">
      <protection locked="0"/>
    </xf>
    <xf numFmtId="0" fontId="2" fillId="0" borderId="55">
      <alignment horizontal="right"/>
    </xf>
    <xf numFmtId="0" fontId="2" fillId="0" borderId="55"/>
    <xf numFmtId="175" fontId="2" fillId="3" borderId="55" applyNumberFormat="0" applyFont="0" applyAlignment="0">
      <protection locked="0"/>
    </xf>
    <xf numFmtId="4" fontId="2" fillId="0" borderId="52"/>
    <xf numFmtId="4" fontId="2" fillId="0" borderId="52"/>
    <xf numFmtId="0" fontId="12" fillId="0" borderId="0">
      <protection locked="0"/>
    </xf>
    <xf numFmtId="170" fontId="18" fillId="0" borderId="0" applyFill="0" applyBorder="0" applyAlignment="0"/>
    <xf numFmtId="172" fontId="23" fillId="0" borderId="0" applyFont="0" applyFill="0" applyBorder="0" applyAlignment="0" applyProtection="0"/>
    <xf numFmtId="184" fontId="18" fillId="0" borderId="0" applyFill="0" applyBorder="0" applyAlignment="0"/>
    <xf numFmtId="173" fontId="2" fillId="2" borderId="0" applyFont="0" applyFill="0" applyBorder="0" applyAlignment="0" applyProtection="0"/>
    <xf numFmtId="44" fontId="10" fillId="0" borderId="0">
      <protection locked="0"/>
    </xf>
    <xf numFmtId="44" fontId="10" fillId="0" borderId="0">
      <protection locked="0"/>
    </xf>
    <xf numFmtId="174" fontId="2" fillId="2" borderId="0" applyFont="0" applyFill="0" applyBorder="0" applyAlignment="0" applyProtection="0"/>
    <xf numFmtId="44" fontId="10" fillId="0" borderId="0">
      <protection locked="0"/>
    </xf>
    <xf numFmtId="0" fontId="12" fillId="0" borderId="0">
      <protection locked="0"/>
    </xf>
    <xf numFmtId="38" fontId="23" fillId="0" borderId="7">
      <alignment vertical="center"/>
    </xf>
    <xf numFmtId="0" fontId="12" fillId="0" borderId="0">
      <protection locked="0"/>
    </xf>
    <xf numFmtId="180" fontId="18" fillId="0" borderId="0" applyFill="0" applyBorder="0" applyAlignment="0"/>
    <xf numFmtId="0" fontId="10" fillId="0" borderId="4">
      <protection locked="0"/>
    </xf>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45" fillId="0" borderId="0"/>
    <xf numFmtId="0" fontId="2" fillId="4" borderId="3" applyNumberFormat="0" applyProtection="0">
      <alignment horizontal="left" vertical="center" indent="1"/>
    </xf>
    <xf numFmtId="0" fontId="2" fillId="4" borderId="3" applyNumberFormat="0" applyProtection="0">
      <alignment horizontal="left" vertical="center" indent="1"/>
    </xf>
    <xf numFmtId="170" fontId="18" fillId="0" borderId="0" applyFill="0" applyBorder="0" applyAlignment="0"/>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27" borderId="3" applyNumberFormat="0" applyProtection="0">
      <alignment horizontal="left" vertical="center" indent="1"/>
    </xf>
    <xf numFmtId="175" fontId="2" fillId="3" borderId="52" applyNumberFormat="0" applyFont="0" applyAlignment="0">
      <protection locked="0"/>
    </xf>
    <xf numFmtId="0" fontId="2" fillId="27"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43" borderId="3" applyNumberFormat="0" applyProtection="0">
      <alignment horizontal="left" vertical="center" indent="1"/>
    </xf>
    <xf numFmtId="168" fontId="18" fillId="0" borderId="0" applyFill="0" applyBorder="0" applyAlignment="0"/>
    <xf numFmtId="169" fontId="18" fillId="0" borderId="0" applyFill="0" applyBorder="0" applyAlignment="0"/>
    <xf numFmtId="0" fontId="2" fillId="43" borderId="3" applyNumberFormat="0" applyProtection="0">
      <alignment horizontal="left" vertical="center" indent="1"/>
    </xf>
    <xf numFmtId="170" fontId="18" fillId="0" borderId="0" applyFill="0" applyBorder="0" applyAlignment="0"/>
    <xf numFmtId="170" fontId="18" fillId="0" borderId="0" applyFill="0" applyBorder="0" applyAlignment="0"/>
    <xf numFmtId="4" fontId="44" fillId="43" borderId="3" applyNumberFormat="0" applyProtection="0">
      <alignment horizontal="left" vertical="center" indent="1"/>
    </xf>
    <xf numFmtId="4" fontId="44" fillId="5" borderId="3" applyNumberFormat="0" applyProtection="0">
      <alignment horizontal="left" vertical="center" indent="1"/>
    </xf>
    <xf numFmtId="172" fontId="23" fillId="0" borderId="0" applyFont="0" applyFill="0" applyBorder="0" applyAlignment="0" applyProtection="0"/>
    <xf numFmtId="0" fontId="2" fillId="4" borderId="3" applyNumberFormat="0" applyProtection="0">
      <alignment horizontal="left" vertical="center" indent="1"/>
    </xf>
    <xf numFmtId="4" fontId="43" fillId="42" borderId="0" applyNumberFormat="0" applyProtection="0">
      <alignment horizontal="left" vertical="center" indent="1"/>
    </xf>
    <xf numFmtId="0" fontId="2" fillId="0" borderId="55">
      <alignment horizontal="right"/>
    </xf>
    <xf numFmtId="38" fontId="23" fillId="0" borderId="7">
      <alignment vertical="center"/>
    </xf>
    <xf numFmtId="178" fontId="2" fillId="2" borderId="0"/>
    <xf numFmtId="179" fontId="2" fillId="0" borderId="0" applyFont="0" applyFill="0" applyBorder="0" applyAlignment="0" applyProtection="0"/>
    <xf numFmtId="170" fontId="18" fillId="0" borderId="0" applyFill="0" applyBorder="0" applyAlignment="0"/>
    <xf numFmtId="169" fontId="18" fillId="0" borderId="0" applyFont="0" applyFill="0" applyBorder="0" applyAlignment="0" applyProtection="0"/>
    <xf numFmtId="10" fontId="2" fillId="0" borderId="0" applyFont="0" applyFill="0" applyBorder="0" applyAlignment="0" applyProtection="0"/>
    <xf numFmtId="0" fontId="2" fillId="4" borderId="3" applyNumberFormat="0" applyProtection="0">
      <alignment horizontal="left" vertical="center" indent="1"/>
    </xf>
    <xf numFmtId="175" fontId="2" fillId="3" borderId="52" applyNumberFormat="0" applyFont="0" applyAlignment="0">
      <protection locked="0"/>
    </xf>
    <xf numFmtId="170" fontId="18" fillId="0" borderId="0" applyFill="0" applyBorder="0" applyAlignment="0"/>
    <xf numFmtId="170" fontId="18" fillId="0" borderId="0" applyFill="0" applyBorder="0" applyAlignment="0"/>
    <xf numFmtId="170" fontId="18" fillId="0" borderId="0" applyFill="0" applyBorder="0" applyAlignment="0"/>
    <xf numFmtId="0" fontId="2" fillId="4" borderId="59" applyNumberFormat="0" applyProtection="0">
      <alignment horizontal="left" vertical="center" indent="1"/>
    </xf>
    <xf numFmtId="4" fontId="6" fillId="29" borderId="59" applyNumberFormat="0" applyProtection="0">
      <alignment vertical="center"/>
    </xf>
    <xf numFmtId="169" fontId="18" fillId="0" borderId="0" applyFont="0" applyFill="0" applyBorder="0" applyAlignment="0" applyProtection="0"/>
    <xf numFmtId="10" fontId="2" fillId="0" borderId="0" applyFont="0" applyFill="0" applyBorder="0" applyAlignment="0" applyProtection="0"/>
    <xf numFmtId="0" fontId="2" fillId="4" borderId="3" applyNumberFormat="0" applyProtection="0">
      <alignment horizontal="left" vertical="center" indent="1"/>
    </xf>
    <xf numFmtId="169" fontId="18" fillId="0" borderId="0" applyFont="0" applyFill="0" applyBorder="0" applyAlignment="0" applyProtection="0"/>
    <xf numFmtId="179" fontId="2" fillId="0" borderId="0" applyFont="0" applyFill="0" applyBorder="0" applyAlignment="0" applyProtection="0"/>
    <xf numFmtId="170" fontId="18" fillId="0" borderId="0" applyFill="0" applyBorder="0" applyAlignment="0"/>
    <xf numFmtId="178" fontId="2" fillId="2" borderId="0"/>
    <xf numFmtId="170" fontId="18" fillId="0" borderId="0" applyFill="0" applyBorder="0" applyAlignment="0"/>
    <xf numFmtId="4" fontId="43" fillId="42" borderId="0" applyNumberFormat="0" applyProtection="0">
      <alignment horizontal="left" vertical="center" indent="1"/>
    </xf>
    <xf numFmtId="175" fontId="2" fillId="3" borderId="52" applyNumberFormat="0" applyFont="0" applyAlignment="0">
      <protection locked="0"/>
    </xf>
    <xf numFmtId="0" fontId="2" fillId="4" borderId="3" applyNumberFormat="0" applyProtection="0">
      <alignment horizontal="left" vertical="center" indent="1"/>
    </xf>
    <xf numFmtId="4" fontId="44" fillId="5" borderId="3" applyNumberFormat="0" applyProtection="0">
      <alignment horizontal="left" vertical="center" indent="1"/>
    </xf>
    <xf numFmtId="4" fontId="44" fillId="43" borderId="3" applyNumberFormat="0" applyProtection="0">
      <alignment horizontal="left" vertical="center" indent="1"/>
    </xf>
    <xf numFmtId="4" fontId="43" fillId="42" borderId="0" applyNumberFormat="0" applyProtection="0">
      <alignment horizontal="left" vertical="center" indent="1"/>
    </xf>
    <xf numFmtId="0" fontId="2" fillId="43" borderId="3" applyNumberFormat="0" applyProtection="0">
      <alignment horizontal="left" vertical="center" indent="1"/>
    </xf>
    <xf numFmtId="4" fontId="44" fillId="5" borderId="3" applyNumberFormat="0" applyProtection="0">
      <alignment horizontal="left" vertical="center" indent="1"/>
    </xf>
    <xf numFmtId="170" fontId="18" fillId="0" borderId="0" applyFill="0" applyBorder="0" applyAlignment="0"/>
    <xf numFmtId="4" fontId="44" fillId="43" borderId="3" applyNumberFormat="0" applyProtection="0">
      <alignment horizontal="left" vertical="center" indent="1"/>
    </xf>
    <xf numFmtId="0" fontId="2" fillId="43" borderId="3" applyNumberFormat="0" applyProtection="0">
      <alignment horizontal="left" vertical="center" indent="1"/>
    </xf>
    <xf numFmtId="0" fontId="2" fillId="44" borderId="3" applyNumberFormat="0" applyProtection="0">
      <alignment horizontal="left" vertical="center" indent="1"/>
    </xf>
    <xf numFmtId="38" fontId="23" fillId="0" borderId="7">
      <alignment vertical="center"/>
    </xf>
    <xf numFmtId="0" fontId="2" fillId="44" borderId="3" applyNumberFormat="0" applyProtection="0">
      <alignment horizontal="left" vertical="center" indent="1"/>
    </xf>
    <xf numFmtId="174" fontId="2" fillId="2" borderId="0" applyFont="0" applyFill="0" applyBorder="0" applyAlignment="0" applyProtection="0"/>
    <xf numFmtId="0" fontId="2" fillId="27" borderId="3" applyNumberFormat="0" applyProtection="0">
      <alignment horizontal="left" vertical="center" indent="1"/>
    </xf>
    <xf numFmtId="173" fontId="2" fillId="2" borderId="0" applyFont="0" applyFill="0" applyBorder="0" applyAlignment="0" applyProtection="0"/>
    <xf numFmtId="0" fontId="2" fillId="27" borderId="3" applyNumberFormat="0" applyProtection="0">
      <alignment horizontal="left" vertical="center" indent="1"/>
    </xf>
    <xf numFmtId="172" fontId="23" fillId="0" borderId="0" applyFont="0" applyFill="0" applyBorder="0" applyAlignment="0" applyProtection="0"/>
    <xf numFmtId="0" fontId="2" fillId="4" borderId="3" applyNumberFormat="0" applyProtection="0">
      <alignment horizontal="left" vertical="center" indent="1"/>
    </xf>
    <xf numFmtId="170" fontId="18" fillId="0" borderId="0" applyFill="0" applyBorder="0" applyAlignment="0"/>
    <xf numFmtId="0" fontId="2" fillId="4" borderId="3" applyNumberFormat="0" applyProtection="0">
      <alignment horizontal="left" vertical="center" indent="1"/>
    </xf>
    <xf numFmtId="0" fontId="45" fillId="0" borderId="0"/>
    <xf numFmtId="169" fontId="18" fillId="0" borderId="0" applyFill="0" applyBorder="0" applyAlignment="0"/>
    <xf numFmtId="168" fontId="18" fillId="0" borderId="0" applyFill="0" applyBorder="0" applyAlignment="0"/>
    <xf numFmtId="180" fontId="18" fillId="0" borderId="0" applyFill="0" applyBorder="0" applyAlignment="0"/>
    <xf numFmtId="184" fontId="18" fillId="0" borderId="0" applyFill="0" applyBorder="0" applyAlignment="0"/>
    <xf numFmtId="0" fontId="2" fillId="4" borderId="3" applyNumberFormat="0" applyProtection="0">
      <alignment horizontal="left" vertical="center" indent="1"/>
    </xf>
    <xf numFmtId="0" fontId="2" fillId="4" borderId="3" applyNumberFormat="0" applyProtection="0">
      <alignment horizontal="left" vertical="center" indent="1"/>
    </xf>
    <xf numFmtId="0" fontId="45" fillId="0" borderId="0"/>
    <xf numFmtId="180" fontId="18" fillId="0" borderId="0" applyFill="0" applyBorder="0" applyAlignment="0"/>
    <xf numFmtId="184" fontId="18" fillId="0" borderId="0" applyFill="0" applyBorder="0" applyAlignment="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2" fillId="0" borderId="52">
      <alignment horizontal="right"/>
    </xf>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0" fillId="0" borderId="4">
      <protection locked="0"/>
    </xf>
    <xf numFmtId="0" fontId="12" fillId="0" borderId="0">
      <protection locked="0"/>
    </xf>
    <xf numFmtId="44" fontId="10" fillId="0" borderId="0">
      <protection locked="0"/>
    </xf>
    <xf numFmtId="44" fontId="10" fillId="0" borderId="0">
      <protection locked="0"/>
    </xf>
    <xf numFmtId="44" fontId="10" fillId="0" borderId="0">
      <protection locked="0"/>
    </xf>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175" fontId="2" fillId="3" borderId="55" applyNumberFormat="0" applyFont="0" applyAlignment="0">
      <protection locked="0"/>
    </xf>
    <xf numFmtId="175" fontId="2" fillId="3" borderId="55" applyNumberFormat="0" applyFont="0" applyAlignment="0">
      <protection locked="0"/>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4" fillId="9" borderId="0" applyNumberFormat="0" applyBorder="0" applyAlignment="0" applyProtection="0"/>
    <xf numFmtId="0" fontId="23" fillId="0" borderId="0" applyNumberFormat="0" applyFont="0" applyFill="0" applyBorder="0" applyAlignment="0" applyProtection="0">
      <alignment vertical="top"/>
    </xf>
    <xf numFmtId="38"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31" borderId="61" applyNumberFormat="0" applyFont="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4" fontId="2" fillId="0" borderId="52"/>
    <xf numFmtId="44" fontId="10" fillId="0" borderId="0">
      <protection locked="0"/>
    </xf>
    <xf numFmtId="0" fontId="3" fillId="0" borderId="0"/>
    <xf numFmtId="169" fontId="18" fillId="0" borderId="0" applyFill="0" applyBorder="0" applyAlignment="0"/>
    <xf numFmtId="168" fontId="18" fillId="0" borderId="0" applyFill="0" applyBorder="0" applyAlignment="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2" fillId="0" borderId="52">
      <alignment horizontal="right"/>
    </xf>
    <xf numFmtId="0" fontId="14" fillId="13"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2" fillId="0" borderId="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0" fillId="0" borderId="4">
      <protection locked="0"/>
    </xf>
    <xf numFmtId="0" fontId="12" fillId="0" borderId="0">
      <protection locked="0"/>
    </xf>
    <xf numFmtId="0" fontId="12" fillId="0" borderId="0">
      <protection locked="0"/>
    </xf>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10" fillId="0" borderId="0">
      <protection locked="0"/>
    </xf>
    <xf numFmtId="44" fontId="10" fillId="0" borderId="0">
      <protection locked="0"/>
    </xf>
    <xf numFmtId="44" fontId="10" fillId="0" borderId="0">
      <protection locked="0"/>
    </xf>
    <xf numFmtId="0" fontId="23" fillId="0" borderId="0" applyNumberFormat="0" applyFont="0" applyFill="0" applyBorder="0" applyAlignment="0" applyProtection="0">
      <alignment vertical="top"/>
    </xf>
    <xf numFmtId="38"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4" fontId="2" fillId="0" borderId="52"/>
    <xf numFmtId="44" fontId="10" fillId="0" borderId="0">
      <protection locked="0"/>
    </xf>
    <xf numFmtId="0" fontId="14" fillId="6"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 fillId="0" borderId="52">
      <alignment horizontal="right"/>
    </xf>
    <xf numFmtId="0" fontId="2" fillId="0" borderId="0"/>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3" fillId="0" borderId="0" applyNumberFormat="0" applyFont="0" applyFill="0" applyBorder="0" applyAlignment="0" applyProtection="0">
      <alignment vertical="top"/>
    </xf>
    <xf numFmtId="38"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4" fontId="2" fillId="0" borderId="52"/>
    <xf numFmtId="44" fontId="10" fillId="0" borderId="0">
      <protection locked="0"/>
    </xf>
    <xf numFmtId="175" fontId="2" fillId="3" borderId="55" applyNumberFormat="0" applyFont="0" applyAlignment="0">
      <protection locked="0"/>
    </xf>
    <xf numFmtId="164" fontId="3" fillId="0" borderId="0" applyFont="0" applyFill="0" applyBorder="0" applyAlignment="0" applyProtection="0"/>
    <xf numFmtId="4" fontId="2" fillId="0" borderId="55"/>
    <xf numFmtId="0" fontId="1" fillId="0" borderId="0"/>
    <xf numFmtId="10" fontId="28" fillId="29" borderId="55" applyNumberFormat="0" applyBorder="0" applyAlignment="0" applyProtection="0"/>
    <xf numFmtId="175" fontId="2" fillId="3" borderId="55" applyNumberFormat="0" applyFont="0" applyAlignment="0">
      <protection locked="0"/>
    </xf>
    <xf numFmtId="164" fontId="2" fillId="0" borderId="0" applyFont="0" applyFill="0" applyBorder="0" applyAlignment="0" applyProtection="0"/>
    <xf numFmtId="0" fontId="2" fillId="0" borderId="0"/>
    <xf numFmtId="0" fontId="22" fillId="31" borderId="60" applyNumberFormat="0" applyFont="0" applyAlignment="0" applyProtection="0"/>
    <xf numFmtId="0" fontId="1" fillId="0" borderId="0"/>
    <xf numFmtId="0" fontId="2" fillId="0" borderId="3" applyNumberFormat="0" applyProtection="0">
      <alignment horizontal="left" vertical="center"/>
    </xf>
    <xf numFmtId="4" fontId="6" fillId="5" borderId="3" applyNumberFormat="0" applyProtection="0">
      <alignment horizontal="right" vertical="center"/>
    </xf>
    <xf numFmtId="0" fontId="2" fillId="4" borderId="59" applyNumberFormat="0" applyProtection="0">
      <alignment horizontal="left" vertical="center" indent="1"/>
    </xf>
    <xf numFmtId="9" fontId="2" fillId="0" borderId="0" applyFont="0" applyFill="0" applyBorder="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2" fillId="0" borderId="53">
      <alignment horizontal="right"/>
    </xf>
    <xf numFmtId="0" fontId="2" fillId="0" borderId="53">
      <alignment horizontal="right"/>
    </xf>
    <xf numFmtId="0" fontId="3" fillId="31" borderId="61" applyNumberFormat="0" applyFont="0" applyAlignment="0" applyProtection="0"/>
    <xf numFmtId="0" fontId="3" fillId="31" borderId="61" applyNumberFormat="0" applyFont="0" applyAlignment="0" applyProtection="0"/>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4" fontId="44" fillId="5" borderId="59" applyNumberFormat="0" applyProtection="0">
      <alignment horizontal="left" vertical="center" indent="1"/>
    </xf>
    <xf numFmtId="4" fontId="6" fillId="37" borderId="59" applyNumberFormat="0" applyProtection="0">
      <alignment horizontal="right" vertical="center"/>
    </xf>
    <xf numFmtId="4" fontId="6" fillId="3" borderId="59" applyNumberFormat="0" applyProtection="0">
      <alignment horizontal="left" vertical="center" indent="1"/>
    </xf>
    <xf numFmtId="0" fontId="50" fillId="0" borderId="16" applyNumberFormat="0" applyFill="0" applyAlignment="0" applyProtection="0"/>
    <xf numFmtId="175" fontId="2" fillId="3" borderId="55" applyNumberFormat="0" applyFont="0" applyAlignment="0">
      <protection locked="0"/>
    </xf>
    <xf numFmtId="0" fontId="66" fillId="49" borderId="60" applyNumberFormat="0" applyAlignment="0" applyProtection="0"/>
    <xf numFmtId="0" fontId="2" fillId="0" borderId="55">
      <alignment horizontal="right"/>
    </xf>
    <xf numFmtId="0" fontId="2" fillId="0" borderId="55">
      <alignment horizontal="right"/>
    </xf>
    <xf numFmtId="0" fontId="52" fillId="11" borderId="60" applyNumberFormat="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4" borderId="59" applyNumberFormat="0" applyProtection="0">
      <alignment horizontal="left" vertical="center" indent="1"/>
    </xf>
    <xf numFmtId="0" fontId="50" fillId="0" borderId="58" applyNumberFormat="0" applyFill="0" applyAlignment="0" applyProtection="0"/>
    <xf numFmtId="4" fontId="6" fillId="5" borderId="15" applyNumberFormat="0" applyProtection="0">
      <alignment horizontal="left" vertical="center" indent="1"/>
    </xf>
    <xf numFmtId="10" fontId="26" fillId="26" borderId="53" applyNumberFormat="0" applyFill="0" applyBorder="0" applyAlignment="0" applyProtection="0">
      <protection locked="0"/>
    </xf>
    <xf numFmtId="0" fontId="29" fillId="0" borderId="2">
      <alignment horizontal="left" vertical="center"/>
    </xf>
    <xf numFmtId="175" fontId="2" fillId="3" borderId="53" applyNumberFormat="0" applyFont="0" applyAlignment="0">
      <protection locked="0"/>
    </xf>
    <xf numFmtId="10" fontId="28" fillId="29" borderId="53" applyNumberFormat="0" applyBorder="0" applyAlignment="0" applyProtection="0"/>
    <xf numFmtId="175" fontId="2" fillId="3" borderId="53" applyNumberFormat="0" applyFont="0" applyAlignment="0">
      <protection locked="0"/>
    </xf>
    <xf numFmtId="0" fontId="2" fillId="4" borderId="59" applyNumberFormat="0" applyProtection="0">
      <alignment horizontal="left" vertical="center" indent="1"/>
    </xf>
    <xf numFmtId="0" fontId="38" fillId="24" borderId="59" applyNumberFormat="0" applyAlignment="0" applyProtection="0"/>
    <xf numFmtId="175" fontId="2" fillId="3" borderId="55" applyNumberFormat="0" applyFont="0" applyAlignment="0">
      <protection locked="0"/>
    </xf>
    <xf numFmtId="175" fontId="2" fillId="3" borderId="53" applyNumberFormat="0" applyFont="0" applyAlignment="0">
      <protection locked="0"/>
    </xf>
    <xf numFmtId="10" fontId="28" fillId="29" borderId="53" applyNumberFormat="0" applyBorder="0" applyAlignment="0" applyProtection="0"/>
    <xf numFmtId="175" fontId="2" fillId="3" borderId="53" applyNumberFormat="0" applyFont="0" applyAlignment="0">
      <protection locked="0"/>
    </xf>
    <xf numFmtId="10" fontId="26" fillId="26" borderId="53" applyNumberFormat="0" applyFill="0" applyBorder="0" applyAlignment="0" applyProtection="0">
      <protection locked="0"/>
    </xf>
    <xf numFmtId="0" fontId="2" fillId="0" borderId="3" applyNumberFormat="0" applyProtection="0">
      <alignment horizontal="left" vertical="center"/>
    </xf>
    <xf numFmtId="0" fontId="2" fillId="0" borderId="53">
      <alignment horizontal="right"/>
    </xf>
    <xf numFmtId="0" fontId="2" fillId="0" borderId="53">
      <alignment horizontal="right"/>
    </xf>
    <xf numFmtId="0" fontId="2" fillId="0" borderId="53"/>
    <xf numFmtId="0" fontId="2" fillId="0" borderId="0"/>
    <xf numFmtId="175" fontId="2" fillId="3" borderId="55" applyNumberFormat="0" applyFont="0" applyAlignment="0">
      <protection locked="0"/>
    </xf>
    <xf numFmtId="9" fontId="2" fillId="0" borderId="0" applyFont="0" applyFill="0" applyBorder="0" applyAlignment="0" applyProtection="0"/>
    <xf numFmtId="175" fontId="2" fillId="3" borderId="55" applyNumberFormat="0" applyFont="0" applyAlignment="0">
      <protection locked="0"/>
    </xf>
    <xf numFmtId="43" fontId="1" fillId="0" borderId="0" applyFont="0" applyFill="0" applyBorder="0" applyAlignment="0" applyProtection="0"/>
    <xf numFmtId="164" fontId="2" fillId="0" borderId="0" applyFont="0" applyFill="0" applyBorder="0" applyAlignment="0" applyProtection="0"/>
    <xf numFmtId="4" fontId="2" fillId="0" borderId="53"/>
    <xf numFmtId="4" fontId="2" fillId="0" borderId="53"/>
    <xf numFmtId="175" fontId="2" fillId="3" borderId="55" applyNumberFormat="0" applyFont="0" applyAlignment="0">
      <protection locked="0"/>
    </xf>
    <xf numFmtId="185" fontId="3" fillId="0" borderId="0" applyFont="0" applyFill="0" applyBorder="0" applyAlignment="0" applyProtection="0"/>
    <xf numFmtId="0" fontId="2" fillId="43" borderId="59" applyNumberFormat="0" applyProtection="0">
      <alignment horizontal="left" vertical="center" indent="1"/>
    </xf>
    <xf numFmtId="164" fontId="2" fillId="0" borderId="0" applyFont="0" applyFill="0" applyBorder="0" applyAlignment="0" applyProtection="0"/>
    <xf numFmtId="0" fontId="76" fillId="49" borderId="59" applyNumberFormat="0" applyAlignment="0" applyProtection="0"/>
    <xf numFmtId="9" fontId="2" fillId="0" borderId="0" applyFont="0" applyFill="0" applyBorder="0" applyAlignment="0" applyProtection="0"/>
    <xf numFmtId="175" fontId="2" fillId="3" borderId="53" applyNumberFormat="0" applyFont="0" applyAlignment="0">
      <protection locked="0"/>
    </xf>
    <xf numFmtId="175" fontId="2" fillId="3" borderId="53" applyNumberFormat="0" applyFont="0" applyAlignment="0">
      <protection locked="0"/>
    </xf>
    <xf numFmtId="0" fontId="2" fillId="0" borderId="55">
      <alignment horizontal="right"/>
    </xf>
    <xf numFmtId="4" fontId="6" fillId="34" borderId="59" applyNumberFormat="0" applyProtection="0">
      <alignment horizontal="right" vertical="center"/>
    </xf>
    <xf numFmtId="4" fontId="6" fillId="5" borderId="59" applyNumberFormat="0" applyProtection="0">
      <alignment horizontal="right" vertical="center"/>
    </xf>
    <xf numFmtId="0" fontId="2" fillId="0" borderId="55">
      <alignment horizontal="right"/>
    </xf>
    <xf numFmtId="0" fontId="2" fillId="0" borderId="3" applyNumberFormat="0" applyProtection="0">
      <alignment horizontal="left" vertical="center"/>
    </xf>
    <xf numFmtId="0" fontId="2" fillId="0" borderId="53">
      <alignment horizontal="right"/>
    </xf>
    <xf numFmtId="0" fontId="2" fillId="0" borderId="53">
      <alignment horizontal="right"/>
    </xf>
    <xf numFmtId="0" fontId="2" fillId="0" borderId="53"/>
    <xf numFmtId="0" fontId="3" fillId="2" borderId="55" applyNumberFormat="0" applyAlignment="0">
      <alignment horizontal="left"/>
    </xf>
    <xf numFmtId="9" fontId="2" fillId="0" borderId="0" applyFont="0" applyFill="0" applyBorder="0" applyAlignment="0" applyProtection="0"/>
    <xf numFmtId="175" fontId="2" fillId="3" borderId="55" applyNumberFormat="0" applyFont="0" applyAlignment="0">
      <protection locked="0"/>
    </xf>
    <xf numFmtId="164" fontId="2" fillId="0" borderId="0" applyFont="0" applyFill="0" applyBorder="0" applyAlignment="0" applyProtection="0"/>
    <xf numFmtId="4" fontId="2" fillId="0" borderId="53"/>
    <xf numFmtId="4" fontId="2" fillId="0" borderId="53"/>
    <xf numFmtId="175" fontId="2" fillId="3" borderId="55" applyNumberFormat="0" applyFont="0" applyAlignment="0">
      <protection locked="0"/>
    </xf>
    <xf numFmtId="175" fontId="2" fillId="3" borderId="55" applyNumberFormat="0" applyFont="0" applyAlignment="0">
      <protection locked="0"/>
    </xf>
    <xf numFmtId="0" fontId="2" fillId="0" borderId="55">
      <alignment horizontal="right"/>
    </xf>
    <xf numFmtId="175" fontId="2" fillId="3" borderId="55" applyNumberFormat="0" applyFont="0" applyAlignment="0">
      <protection locked="0"/>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2" fillId="4" borderId="59" applyNumberFormat="0" applyProtection="0">
      <alignment horizontal="left" vertical="center" indent="1"/>
    </xf>
    <xf numFmtId="43" fontId="14" fillId="0" borderId="0" applyFont="0" applyFill="0" applyBorder="0" applyAlignment="0" applyProtection="0"/>
    <xf numFmtId="0" fontId="2" fillId="27" borderId="59" applyNumberFormat="0" applyProtection="0">
      <alignment horizontal="left" vertical="center" indent="1"/>
    </xf>
    <xf numFmtId="0" fontId="2" fillId="4" borderId="59" applyNumberFormat="0" applyProtection="0">
      <alignment horizontal="left" vertical="center" indent="1"/>
    </xf>
    <xf numFmtId="4" fontId="6" fillId="35" borderId="59" applyNumberFormat="0" applyProtection="0">
      <alignment horizontal="right" vertical="center"/>
    </xf>
    <xf numFmtId="9" fontId="14" fillId="0" borderId="0" applyFont="0" applyFill="0" applyBorder="0" applyAlignment="0" applyProtection="0"/>
    <xf numFmtId="175" fontId="2" fillId="3" borderId="55" applyNumberFormat="0" applyFont="0" applyAlignment="0">
      <protection locked="0"/>
    </xf>
    <xf numFmtId="175" fontId="2" fillId="3" borderId="53" applyNumberFormat="0" applyFont="0" applyAlignment="0">
      <protection locked="0"/>
    </xf>
    <xf numFmtId="0" fontId="2" fillId="0" borderId="55"/>
    <xf numFmtId="0" fontId="1" fillId="0" borderId="0"/>
    <xf numFmtId="0" fontId="2" fillId="4" borderId="59" applyNumberFormat="0" applyProtection="0">
      <alignment horizontal="left" vertical="center" indent="1"/>
    </xf>
    <xf numFmtId="0" fontId="56" fillId="0" borderId="0"/>
    <xf numFmtId="0" fontId="2" fillId="0" borderId="55"/>
    <xf numFmtId="164" fontId="2" fillId="0" borderId="0" applyFont="0" applyFill="0" applyBorder="0" applyAlignment="0" applyProtection="0"/>
    <xf numFmtId="0" fontId="1" fillId="0" borderId="0"/>
    <xf numFmtId="0" fontId="2" fillId="4" borderId="59" applyNumberFormat="0" applyProtection="0">
      <alignment horizontal="left" vertical="center" indent="1"/>
    </xf>
    <xf numFmtId="175" fontId="2" fillId="3" borderId="53" applyNumberFormat="0" applyFont="0" applyAlignment="0">
      <protection locked="0"/>
    </xf>
    <xf numFmtId="0" fontId="2" fillId="0" borderId="59" applyNumberFormat="0" applyProtection="0">
      <alignment horizontal="left" vertical="center"/>
    </xf>
    <xf numFmtId="4" fontId="6" fillId="5" borderId="59" applyNumberFormat="0" applyProtection="0">
      <alignment horizontal="right" vertical="center"/>
    </xf>
    <xf numFmtId="175" fontId="2" fillId="3" borderId="53" applyNumberFormat="0" applyFont="0" applyAlignment="0">
      <protection locked="0"/>
    </xf>
    <xf numFmtId="0" fontId="3" fillId="31" borderId="61" applyNumberFormat="0" applyFont="0" applyAlignment="0" applyProtection="0"/>
    <xf numFmtId="0" fontId="20" fillId="24" borderId="60" applyNumberFormat="0" applyAlignment="0" applyProtection="0"/>
    <xf numFmtId="0" fontId="3" fillId="2" borderId="53" applyNumberFormat="0" applyAlignment="0">
      <alignment horizontal="left"/>
    </xf>
    <xf numFmtId="0" fontId="3" fillId="2" borderId="53" applyNumberFormat="0" applyAlignment="0">
      <alignment horizontal="left"/>
    </xf>
    <xf numFmtId="4" fontId="6" fillId="39" borderId="59" applyNumberFormat="0" applyProtection="0">
      <alignment horizontal="right" vertical="center"/>
    </xf>
    <xf numFmtId="175" fontId="2" fillId="3" borderId="53" applyNumberFormat="0" applyFont="0" applyAlignment="0">
      <protection locked="0"/>
    </xf>
    <xf numFmtId="175" fontId="2" fillId="3" borderId="53" applyNumberFormat="0" applyFont="0" applyAlignment="0">
      <protection locked="0"/>
    </xf>
    <xf numFmtId="4" fontId="2" fillId="0" borderId="55"/>
    <xf numFmtId="4" fontId="6" fillId="43" borderId="59" applyNumberFormat="0" applyProtection="0">
      <alignment horizontal="left" vertical="center" indent="1"/>
    </xf>
    <xf numFmtId="175" fontId="2" fillId="3" borderId="55" applyNumberFormat="0" applyFont="0" applyAlignment="0">
      <protection locked="0"/>
    </xf>
    <xf numFmtId="0" fontId="2" fillId="43" borderId="59" applyNumberFormat="0" applyProtection="0">
      <alignment horizontal="left" vertical="center" indent="1"/>
    </xf>
    <xf numFmtId="175" fontId="2" fillId="3" borderId="55" applyNumberFormat="0" applyFont="0" applyAlignment="0">
      <protection locked="0"/>
    </xf>
    <xf numFmtId="4" fontId="2" fillId="0" borderId="55"/>
    <xf numFmtId="4" fontId="2" fillId="0" borderId="55"/>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4" fontId="2" fillId="0" borderId="55"/>
    <xf numFmtId="4" fontId="44" fillId="43" borderId="59" applyNumberFormat="0" applyProtection="0">
      <alignment horizontal="left" vertical="center" indent="1"/>
    </xf>
    <xf numFmtId="175" fontId="2" fillId="3" borderId="55" applyNumberFormat="0" applyFont="0" applyAlignment="0">
      <protection locked="0"/>
    </xf>
    <xf numFmtId="4" fontId="2" fillId="0" borderId="55"/>
    <xf numFmtId="0" fontId="2" fillId="0" borderId="59" applyNumberFormat="0" applyProtection="0">
      <alignment horizontal="left" vertical="center"/>
    </xf>
    <xf numFmtId="0" fontId="2" fillId="0" borderId="55">
      <alignment horizontal="right"/>
    </xf>
    <xf numFmtId="4" fontId="2" fillId="0" borderId="55"/>
    <xf numFmtId="0" fontId="2" fillId="0" borderId="55">
      <alignment horizontal="right"/>
    </xf>
    <xf numFmtId="4" fontId="44" fillId="43" borderId="59" applyNumberFormat="0" applyProtection="0">
      <alignment horizontal="left" vertical="center" indent="1"/>
    </xf>
    <xf numFmtId="0" fontId="2" fillId="4" borderId="59" applyNumberFormat="0" applyProtection="0">
      <alignment horizontal="left" vertical="center" indent="1"/>
    </xf>
    <xf numFmtId="175" fontId="2" fillId="3" borderId="55" applyNumberFormat="0" applyFont="0" applyAlignment="0">
      <protection locked="0"/>
    </xf>
    <xf numFmtId="175" fontId="2" fillId="3" borderId="55" applyNumberFormat="0" applyFont="0" applyAlignment="0">
      <protection locked="0"/>
    </xf>
    <xf numFmtId="175" fontId="2" fillId="3" borderId="53" applyNumberFormat="0" applyFont="0" applyAlignment="0">
      <protection locked="0"/>
    </xf>
    <xf numFmtId="175" fontId="2" fillId="3" borderId="55"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44" fontId="11" fillId="0" borderId="0">
      <protection locked="0"/>
    </xf>
    <xf numFmtId="44" fontId="11" fillId="0" borderId="0">
      <protection locked="0"/>
    </xf>
    <xf numFmtId="44" fontId="11" fillId="0" borderId="0">
      <protection locked="0"/>
    </xf>
    <xf numFmtId="0" fontId="13" fillId="0" borderId="0">
      <protection locked="0"/>
    </xf>
    <xf numFmtId="0" fontId="13" fillId="0" borderId="0">
      <protection locked="0"/>
    </xf>
    <xf numFmtId="0" fontId="11" fillId="0" borderId="4">
      <protection locked="0"/>
    </xf>
    <xf numFmtId="0" fontId="3" fillId="31" borderId="61" applyNumberFormat="0" applyFont="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4" fontId="42" fillId="41" borderId="59" applyNumberFormat="0" applyProtection="0">
      <alignment horizontal="left" vertical="center" indent="1"/>
    </xf>
    <xf numFmtId="4" fontId="6" fillId="32" borderId="59" applyNumberFormat="0" applyProtection="0">
      <alignment horizontal="right" vertical="center"/>
    </xf>
    <xf numFmtId="175" fontId="2" fillId="3" borderId="55" applyNumberFormat="0" applyFont="0" applyAlignment="0">
      <protection locked="0"/>
    </xf>
    <xf numFmtId="10" fontId="28" fillId="29" borderId="55" applyNumberFormat="0" applyBorder="0" applyAlignment="0" applyProtection="0"/>
    <xf numFmtId="0" fontId="2" fillId="0" borderId="55">
      <alignment horizontal="right"/>
    </xf>
    <xf numFmtId="0" fontId="3" fillId="31" borderId="61" applyNumberFormat="0" applyFont="0" applyAlignment="0" applyProtection="0"/>
    <xf numFmtId="0" fontId="38" fillId="24" borderId="59" applyNumberFormat="0" applyAlignment="0" applyProtection="0"/>
    <xf numFmtId="4" fontId="46" fillId="5" borderId="59" applyNumberFormat="0" applyProtection="0">
      <alignment horizontal="right" vertical="center"/>
    </xf>
    <xf numFmtId="4" fontId="6" fillId="29"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168" fontId="19" fillId="0" borderId="0" applyFill="0" applyBorder="0" applyAlignment="0"/>
    <xf numFmtId="169"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4" fontId="44" fillId="43" borderId="59" applyNumberFormat="0" applyProtection="0">
      <alignment horizontal="left" vertical="center" indent="1"/>
    </xf>
    <xf numFmtId="169" fontId="19" fillId="0" borderId="0" applyFont="0" applyFill="0" applyBorder="0" applyAlignment="0" applyProtection="0"/>
    <xf numFmtId="0" fontId="20" fillId="24" borderId="60" applyNumberFormat="0" applyAlignment="0" applyProtection="0"/>
    <xf numFmtId="170" fontId="19" fillId="0" borderId="0" applyFill="0" applyBorder="0" applyAlignment="0"/>
    <xf numFmtId="0" fontId="2" fillId="43" borderId="59" applyNumberFormat="0" applyProtection="0">
      <alignment horizontal="left" vertical="center" indent="1"/>
    </xf>
    <xf numFmtId="0" fontId="2" fillId="0" borderId="55">
      <alignment horizontal="right"/>
    </xf>
    <xf numFmtId="175" fontId="2" fillId="3" borderId="55" applyNumberFormat="0" applyFont="0" applyAlignment="0">
      <protection locked="0"/>
    </xf>
    <xf numFmtId="180" fontId="19" fillId="0" borderId="0" applyFill="0" applyBorder="0" applyAlignment="0"/>
    <xf numFmtId="184" fontId="19" fillId="0" borderId="0" applyFill="0" applyBorder="0" applyAlignment="0"/>
    <xf numFmtId="175" fontId="2" fillId="3" borderId="55" applyNumberFormat="0" applyFont="0" applyAlignment="0">
      <protection locked="0"/>
    </xf>
    <xf numFmtId="9" fontId="1" fillId="0" borderId="0" applyFont="0" applyFill="0" applyBorder="0" applyAlignment="0" applyProtection="0"/>
    <xf numFmtId="187" fontId="3" fillId="0" borderId="0" applyFont="0" applyFill="0" applyBorder="0" applyAlignment="0" applyProtection="0"/>
    <xf numFmtId="44" fontId="11" fillId="0" borderId="0">
      <protection locked="0"/>
    </xf>
    <xf numFmtId="0" fontId="3" fillId="31" borderId="61" applyNumberFormat="0" applyFont="0" applyAlignment="0" applyProtection="0"/>
    <xf numFmtId="43" fontId="2" fillId="0" borderId="0" applyFont="0" applyFill="0" applyBorder="0" applyAlignment="0" applyProtection="0"/>
    <xf numFmtId="175" fontId="2" fillId="3" borderId="55" applyNumberFormat="0" applyFont="0" applyAlignment="0">
      <protection locked="0"/>
    </xf>
    <xf numFmtId="43" fontId="2" fillId="0" borderId="0" applyFont="0" applyFill="0" applyBorder="0" applyAlignment="0" applyProtection="0"/>
    <xf numFmtId="10" fontId="26" fillId="26" borderId="55" applyNumberFormat="0" applyFill="0" applyBorder="0" applyAlignment="0" applyProtection="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0" fontId="2" fillId="0" borderId="53"/>
    <xf numFmtId="4" fontId="2" fillId="0" borderId="53"/>
    <xf numFmtId="4" fontId="2" fillId="0" borderId="53"/>
    <xf numFmtId="175" fontId="2" fillId="3" borderId="53" applyNumberFormat="0" applyFont="0" applyAlignment="0">
      <protection locked="0"/>
    </xf>
    <xf numFmtId="175" fontId="2" fillId="3" borderId="53" applyNumberFormat="0" applyFont="0" applyAlignment="0">
      <protection locked="0"/>
    </xf>
    <xf numFmtId="0" fontId="2" fillId="0" borderId="53">
      <alignment horizontal="right"/>
    </xf>
    <xf numFmtId="0" fontId="2" fillId="0" borderId="53">
      <alignment horizontal="right"/>
    </xf>
    <xf numFmtId="0" fontId="2" fillId="0" borderId="53"/>
    <xf numFmtId="4" fontId="2" fillId="0" borderId="53"/>
    <xf numFmtId="4" fontId="2" fillId="0" borderId="53"/>
    <xf numFmtId="175" fontId="2" fillId="3" borderId="53" applyNumberFormat="0" applyFont="0" applyAlignment="0">
      <protection locked="0"/>
    </xf>
    <xf numFmtId="175" fontId="2" fillId="3" borderId="53" applyNumberFormat="0" applyFont="0" applyAlignment="0">
      <protection locked="0"/>
    </xf>
    <xf numFmtId="0" fontId="3" fillId="2" borderId="53" applyNumberFormat="0" applyAlignment="0">
      <alignment horizontal="left"/>
    </xf>
    <xf numFmtId="0" fontId="3" fillId="2" borderId="53" applyNumberFormat="0" applyAlignment="0">
      <alignment horizontal="left"/>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0" fontId="80" fillId="0" borderId="24" applyNumberFormat="0" applyFill="0" applyAlignment="0" applyProtection="0"/>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0" fontId="14" fillId="6" borderId="0" applyNumberFormat="0" applyBorder="0" applyAlignment="0" applyProtection="0"/>
    <xf numFmtId="0" fontId="14" fillId="7" borderId="0" applyNumberFormat="0" applyBorder="0" applyAlignment="0" applyProtection="0"/>
    <xf numFmtId="175" fontId="2" fillId="3" borderId="53" applyNumberFormat="0" applyFont="0" applyAlignment="0">
      <protection locked="0"/>
    </xf>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3" fillId="2" borderId="53" applyNumberFormat="0" applyAlignment="0">
      <alignment horizontal="left"/>
    </xf>
    <xf numFmtId="0" fontId="14" fillId="12" borderId="0" applyNumberFormat="0" applyBorder="0" applyAlignment="0" applyProtection="0"/>
    <xf numFmtId="0" fontId="2" fillId="0" borderId="53"/>
    <xf numFmtId="0" fontId="14" fillId="15" borderId="0" applyNumberFormat="0" applyBorder="0" applyAlignment="0" applyProtection="0"/>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0" fontId="26" fillId="26" borderId="54" applyNumberFormat="0" applyFill="0" applyBorder="0" applyAlignment="0" applyProtection="0">
      <protection locked="0"/>
    </xf>
    <xf numFmtId="175" fontId="2" fillId="3" borderId="54" applyNumberFormat="0" applyFont="0" applyAlignment="0">
      <protection locked="0"/>
    </xf>
    <xf numFmtId="10" fontId="28" fillId="29" borderId="54" applyNumberFormat="0" applyBorder="0" applyAlignment="0" applyProtection="0"/>
    <xf numFmtId="175" fontId="2" fillId="3" borderId="54" applyNumberFormat="0" applyFont="0" applyAlignment="0">
      <protection locked="0"/>
    </xf>
    <xf numFmtId="4" fontId="2" fillId="0" borderId="53"/>
    <xf numFmtId="4" fontId="6" fillId="3" borderId="3" applyNumberFormat="0" applyProtection="0">
      <alignment vertical="center"/>
    </xf>
    <xf numFmtId="4" fontId="41" fillId="3" borderId="3" applyNumberFormat="0" applyProtection="0">
      <alignment vertical="center"/>
    </xf>
    <xf numFmtId="4" fontId="6" fillId="3" borderId="3" applyNumberFormat="0" applyProtection="0">
      <alignment horizontal="left" vertical="center" indent="1"/>
    </xf>
    <xf numFmtId="4" fontId="6" fillId="3"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4" fontId="6" fillId="32" borderId="3" applyNumberFormat="0" applyProtection="0">
      <alignment horizontal="right" vertical="center"/>
    </xf>
    <xf numFmtId="4" fontId="6" fillId="33" borderId="3" applyNumberFormat="0" applyProtection="0">
      <alignment horizontal="right" vertical="center"/>
    </xf>
    <xf numFmtId="4" fontId="6" fillId="34" borderId="3" applyNumberFormat="0" applyProtection="0">
      <alignment horizontal="right" vertical="center"/>
    </xf>
    <xf numFmtId="4" fontId="6" fillId="35" borderId="3" applyNumberFormat="0" applyProtection="0">
      <alignment horizontal="right" vertical="center"/>
    </xf>
    <xf numFmtId="4" fontId="6" fillId="36" borderId="3" applyNumberFormat="0" applyProtection="0">
      <alignment horizontal="right" vertical="center"/>
    </xf>
    <xf numFmtId="4" fontId="6" fillId="37" borderId="3" applyNumberFormat="0" applyProtection="0">
      <alignment horizontal="right" vertical="center"/>
    </xf>
    <xf numFmtId="4" fontId="6" fillId="38" borderId="3" applyNumberFormat="0" applyProtection="0">
      <alignment horizontal="right" vertical="center"/>
    </xf>
    <xf numFmtId="4" fontId="6" fillId="39" borderId="3" applyNumberFormat="0" applyProtection="0">
      <alignment horizontal="right" vertical="center"/>
    </xf>
    <xf numFmtId="4" fontId="6" fillId="40" borderId="3" applyNumberFormat="0" applyProtection="0">
      <alignment horizontal="right" vertical="center"/>
    </xf>
    <xf numFmtId="4" fontId="42" fillId="41"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4" fontId="44" fillId="5" borderId="3" applyNumberFormat="0" applyProtection="0">
      <alignment horizontal="left" vertical="center" indent="1"/>
    </xf>
    <xf numFmtId="4" fontId="44" fillId="5" borderId="3" applyNumberFormat="0" applyProtection="0">
      <alignment horizontal="left" vertical="center" indent="1"/>
    </xf>
    <xf numFmtId="4" fontId="44" fillId="43" borderId="3" applyNumberFormat="0" applyProtection="0">
      <alignment horizontal="left" vertical="center" indent="1"/>
    </xf>
    <xf numFmtId="4" fontId="44" fillId="43"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4" fontId="6" fillId="29" borderId="3" applyNumberFormat="0" applyProtection="0">
      <alignment vertical="center"/>
    </xf>
    <xf numFmtId="4" fontId="41" fillId="29" borderId="3" applyNumberFormat="0" applyProtection="0">
      <alignment vertical="center"/>
    </xf>
    <xf numFmtId="4" fontId="6" fillId="29" borderId="3" applyNumberFormat="0" applyProtection="0">
      <alignment horizontal="left" vertical="center" indent="1"/>
    </xf>
    <xf numFmtId="4" fontId="6" fillId="29" borderId="3" applyNumberFormat="0" applyProtection="0">
      <alignment horizontal="left" vertical="center" indent="1"/>
    </xf>
    <xf numFmtId="4" fontId="6" fillId="5" borderId="3" applyNumberFormat="0" applyProtection="0">
      <alignment horizontal="right" vertical="center"/>
    </xf>
    <xf numFmtId="4" fontId="6" fillId="0" borderId="3" applyNumberFormat="0" applyProtection="0">
      <alignment horizontal="right" vertical="center"/>
    </xf>
    <xf numFmtId="4" fontId="6" fillId="0" borderId="3" applyNumberFormat="0" applyProtection="0">
      <alignment horizontal="right" vertical="center"/>
    </xf>
    <xf numFmtId="4" fontId="41" fillId="5" borderId="3" applyNumberFormat="0" applyProtection="0">
      <alignment horizontal="right" vertical="center"/>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4" fontId="46" fillId="5" borderId="3" applyNumberFormat="0" applyProtection="0">
      <alignment horizontal="right" vertical="center"/>
    </xf>
    <xf numFmtId="0" fontId="52" fillId="11" borderId="5" applyNumberFormat="0" applyAlignment="0" applyProtection="0"/>
    <xf numFmtId="0" fontId="52" fillId="11" borderId="5" applyNumberFormat="0" applyAlignment="0" applyProtection="0"/>
    <xf numFmtId="0" fontId="52" fillId="11" borderId="5" applyNumberFormat="0" applyAlignment="0" applyProtection="0"/>
    <xf numFmtId="0" fontId="52" fillId="11" borderId="5" applyNumberFormat="0" applyAlignment="0" applyProtection="0"/>
    <xf numFmtId="0" fontId="38" fillId="24" borderId="3" applyNumberFormat="0" applyAlignment="0" applyProtection="0"/>
    <xf numFmtId="0" fontId="38" fillId="24" borderId="3" applyNumberFormat="0" applyAlignment="0" applyProtection="0"/>
    <xf numFmtId="0" fontId="38" fillId="24" borderId="3" applyNumberFormat="0" applyAlignment="0" applyProtection="0"/>
    <xf numFmtId="0" fontId="38" fillId="24" borderId="3" applyNumberFormat="0" applyAlignment="0" applyProtection="0"/>
    <xf numFmtId="0" fontId="20" fillId="24" borderId="5" applyNumberFormat="0" applyAlignment="0" applyProtection="0"/>
    <xf numFmtId="0" fontId="20" fillId="24" borderId="5" applyNumberFormat="0" applyAlignment="0" applyProtection="0"/>
    <xf numFmtId="0" fontId="20" fillId="24" borderId="5" applyNumberFormat="0" applyAlignment="0" applyProtection="0"/>
    <xf numFmtId="0" fontId="20" fillId="24" borderId="5" applyNumberFormat="0" applyAlignment="0" applyProtection="0"/>
    <xf numFmtId="0" fontId="2" fillId="0" borderId="54">
      <alignment horizontal="right"/>
    </xf>
    <xf numFmtId="0" fontId="2" fillId="0" borderId="54">
      <alignment horizontal="right"/>
    </xf>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0" fontId="29" fillId="0" borderId="2">
      <alignment horizontal="left" vertical="center"/>
    </xf>
    <xf numFmtId="185" fontId="3" fillId="0" borderId="0" applyFont="0" applyFill="0" applyBorder="0" applyAlignment="0" applyProtection="0"/>
    <xf numFmtId="4" fontId="2" fillId="0" borderId="54"/>
    <xf numFmtId="4" fontId="2" fillId="0" borderId="54"/>
    <xf numFmtId="0" fontId="1" fillId="0" borderId="0"/>
    <xf numFmtId="0" fontId="2" fillId="0" borderId="0"/>
    <xf numFmtId="0" fontId="2" fillId="0" borderId="0"/>
    <xf numFmtId="0" fontId="2" fillId="0" borderId="0"/>
    <xf numFmtId="0" fontId="2" fillId="0" borderId="0"/>
    <xf numFmtId="0" fontId="2" fillId="0" borderId="53">
      <alignment horizontal="right"/>
    </xf>
    <xf numFmtId="0" fontId="2" fillId="0" borderId="53">
      <alignment horizontal="right"/>
    </xf>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175" fontId="2" fillId="3" borderId="53" applyNumberFormat="0" applyFont="0" applyAlignment="0">
      <protection locked="0"/>
    </xf>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3" fillId="2" borderId="53" applyNumberFormat="0" applyAlignment="0">
      <alignment horizontal="left"/>
    </xf>
    <xf numFmtId="0" fontId="20" fillId="24" borderId="5" applyNumberFormat="0" applyAlignment="0" applyProtection="0"/>
    <xf numFmtId="175" fontId="2" fillId="3" borderId="54" applyNumberFormat="0" applyFont="0" applyAlignment="0">
      <protection locked="0"/>
    </xf>
    <xf numFmtId="175" fontId="2" fillId="3" borderId="54" applyNumberFormat="0" applyFont="0" applyAlignment="0">
      <protection locked="0"/>
    </xf>
    <xf numFmtId="175" fontId="2" fillId="3" borderId="54" applyNumberFormat="0" applyFont="0" applyAlignment="0">
      <protection locked="0"/>
    </xf>
    <xf numFmtId="177" fontId="2" fillId="0" borderId="0"/>
    <xf numFmtId="0" fontId="3" fillId="31" borderId="14" applyNumberFormat="0" applyFont="0" applyAlignment="0" applyProtection="0"/>
    <xf numFmtId="0" fontId="38" fillId="24" borderId="3" applyNumberFormat="0" applyAlignment="0" applyProtection="0"/>
    <xf numFmtId="4" fontId="6" fillId="5" borderId="3" applyNumberFormat="0" applyProtection="0">
      <alignment horizontal="right" vertical="center"/>
    </xf>
    <xf numFmtId="0" fontId="2" fillId="0" borderId="3" applyNumberFormat="0" applyProtection="0">
      <alignment horizontal="left" vertical="center"/>
    </xf>
    <xf numFmtId="0" fontId="2" fillId="0" borderId="3" applyNumberFormat="0" applyProtection="0">
      <alignment horizontal="left" vertical="center"/>
    </xf>
    <xf numFmtId="0" fontId="2" fillId="0" borderId="3" applyNumberFormat="0" applyProtection="0">
      <alignment horizontal="left" vertical="center"/>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0" borderId="54"/>
    <xf numFmtId="0" fontId="2" fillId="0" borderId="54"/>
    <xf numFmtId="0" fontId="1" fillId="0" borderId="0"/>
    <xf numFmtId="0" fontId="2" fillId="0" borderId="0"/>
    <xf numFmtId="0" fontId="2" fillId="0" borderId="0"/>
    <xf numFmtId="0" fontId="23" fillId="0" borderId="0"/>
    <xf numFmtId="9" fontId="2" fillId="0" borderId="0" applyFont="0" applyFill="0" applyBorder="0" applyAlignment="0" applyProtection="0"/>
    <xf numFmtId="0" fontId="3" fillId="2" borderId="54" applyNumberFormat="0" applyAlignment="0">
      <alignment horizontal="left"/>
    </xf>
    <xf numFmtId="0" fontId="3" fillId="2" borderId="54" applyNumberFormat="0" applyAlignment="0">
      <alignment horizontal="left"/>
    </xf>
    <xf numFmtId="43" fontId="2"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164" fontId="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175" fontId="2" fillId="3" borderId="53" applyNumberFormat="0" applyFont="0" applyAlignment="0">
      <protection locked="0"/>
    </xf>
    <xf numFmtId="0" fontId="2" fillId="0" borderId="53"/>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27" borderId="3" applyNumberFormat="0" applyProtection="0">
      <alignment horizontal="left" vertical="center" indent="1"/>
    </xf>
    <xf numFmtId="175" fontId="2" fillId="3" borderId="54" applyNumberFormat="0" applyFont="0" applyAlignment="0">
      <protection locked="0"/>
    </xf>
    <xf numFmtId="0" fontId="2" fillId="27"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4" fontId="44" fillId="43" borderId="3" applyNumberFormat="0" applyProtection="0">
      <alignment horizontal="left" vertical="center" indent="1"/>
    </xf>
    <xf numFmtId="4" fontId="44" fillId="5"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175" fontId="2" fillId="3" borderId="54" applyNumberFormat="0" applyFont="0" applyAlignment="0">
      <protection locked="0"/>
    </xf>
    <xf numFmtId="4" fontId="2" fillId="0" borderId="53"/>
    <xf numFmtId="0" fontId="2" fillId="4" borderId="3" applyNumberFormat="0" applyProtection="0">
      <alignment horizontal="left" vertical="center" indent="1"/>
    </xf>
    <xf numFmtId="0" fontId="2" fillId="4" borderId="3" applyNumberFormat="0" applyProtection="0">
      <alignment horizontal="left" vertical="center" indent="1"/>
    </xf>
    <xf numFmtId="175" fontId="2" fillId="3" borderId="54" applyNumberFormat="0" applyFont="0" applyAlignment="0">
      <protection locked="0"/>
    </xf>
    <xf numFmtId="0" fontId="2" fillId="4" borderId="3" applyNumberFormat="0" applyProtection="0">
      <alignment horizontal="left" vertical="center" indent="1"/>
    </xf>
    <xf numFmtId="4" fontId="44" fillId="5" borderId="3" applyNumberFormat="0" applyProtection="0">
      <alignment horizontal="left" vertical="center" indent="1"/>
    </xf>
    <xf numFmtId="4" fontId="44" fillId="43" borderId="3" applyNumberFormat="0" applyProtection="0">
      <alignment horizontal="left" vertical="center" indent="1"/>
    </xf>
    <xf numFmtId="0" fontId="2" fillId="4" borderId="3" applyNumberFormat="0" applyProtection="0">
      <alignment horizontal="left" vertical="center" indent="1"/>
    </xf>
    <xf numFmtId="0" fontId="2" fillId="43" borderId="3" applyNumberFormat="0" applyProtection="0">
      <alignment horizontal="left" vertical="center" indent="1"/>
    </xf>
    <xf numFmtId="4" fontId="44" fillId="5" borderId="3" applyNumberFormat="0" applyProtection="0">
      <alignment horizontal="left" vertical="center" indent="1"/>
    </xf>
    <xf numFmtId="4" fontId="44" fillId="43"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4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0" borderId="54">
      <alignment horizontal="right"/>
    </xf>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185" fontId="3" fillId="0" borderId="0" applyFont="0" applyFill="0" applyBorder="0" applyAlignment="0" applyProtection="0"/>
    <xf numFmtId="4" fontId="2" fillId="0" borderId="54"/>
    <xf numFmtId="0" fontId="3" fillId="0" borderId="0"/>
    <xf numFmtId="0" fontId="2" fillId="0" borderId="54">
      <alignment horizontal="right"/>
    </xf>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10" fontId="26" fillId="26" borderId="53" applyNumberFormat="0" applyFill="0" applyBorder="0" applyAlignment="0" applyProtection="0">
      <protection locked="0"/>
    </xf>
    <xf numFmtId="4" fontId="2" fillId="0" borderId="54"/>
    <xf numFmtId="0" fontId="2" fillId="0" borderId="54">
      <alignment horizontal="right"/>
    </xf>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10" fontId="28" fillId="29" borderId="53" applyNumberFormat="0" applyBorder="0" applyAlignment="0" applyProtection="0"/>
    <xf numFmtId="4" fontId="2" fillId="0" borderId="54"/>
    <xf numFmtId="0" fontId="1" fillId="0" borderId="0"/>
    <xf numFmtId="0" fontId="1" fillId="0" borderId="0"/>
    <xf numFmtId="0" fontId="2" fillId="0" borderId="0"/>
    <xf numFmtId="0" fontId="2" fillId="0" borderId="3" applyNumberFormat="0" applyProtection="0">
      <alignment horizontal="left" vertical="center"/>
    </xf>
    <xf numFmtId="43" fontId="1" fillId="0" borderId="0" applyFont="0" applyFill="0" applyBorder="0" applyAlignment="0" applyProtection="0"/>
    <xf numFmtId="0" fontId="2" fillId="0" borderId="54">
      <alignment horizontal="right"/>
    </xf>
    <xf numFmtId="0" fontId="2" fillId="0" borderId="54">
      <alignment horizontal="right"/>
    </xf>
    <xf numFmtId="0" fontId="2" fillId="0" borderId="53">
      <alignment horizontal="right"/>
    </xf>
    <xf numFmtId="10" fontId="26" fillId="26" borderId="54" applyNumberFormat="0" applyFill="0" applyBorder="0" applyAlignment="0" applyProtection="0">
      <protection locked="0"/>
    </xf>
    <xf numFmtId="175" fontId="2" fillId="3" borderId="54" applyNumberFormat="0" applyFont="0" applyAlignment="0">
      <protection locked="0"/>
    </xf>
    <xf numFmtId="10" fontId="28" fillId="29" borderId="54" applyNumberFormat="0" applyBorder="0" applyAlignment="0" applyProtection="0"/>
    <xf numFmtId="175" fontId="2" fillId="3" borderId="54" applyNumberFormat="0" applyFont="0" applyAlignment="0">
      <protection locked="0"/>
    </xf>
    <xf numFmtId="175" fontId="2" fillId="3" borderId="54" applyNumberFormat="0" applyFont="0" applyAlignment="0">
      <protection locked="0"/>
    </xf>
    <xf numFmtId="10" fontId="28" fillId="29" borderId="54" applyNumberFormat="0" applyBorder="0" applyAlignment="0" applyProtection="0"/>
    <xf numFmtId="175" fontId="2" fillId="3" borderId="54" applyNumberFormat="0" applyFont="0" applyAlignment="0">
      <protection locked="0"/>
    </xf>
    <xf numFmtId="10" fontId="26" fillId="26" borderId="54" applyNumberFormat="0" applyFill="0" applyBorder="0" applyAlignment="0" applyProtection="0">
      <protection locked="0"/>
    </xf>
    <xf numFmtId="0" fontId="2" fillId="0" borderId="3" applyNumberFormat="0" applyProtection="0">
      <alignment horizontal="left" vertical="center"/>
    </xf>
    <xf numFmtId="0" fontId="2" fillId="0" borderId="3" applyNumberFormat="0" applyProtection="0">
      <alignment horizontal="left" vertical="center"/>
    </xf>
    <xf numFmtId="0" fontId="2" fillId="4" borderId="3" applyNumberFormat="0" applyProtection="0">
      <alignment horizontal="left" vertical="center" indent="1"/>
    </xf>
    <xf numFmtId="0" fontId="2" fillId="0" borderId="54">
      <alignment horizontal="right"/>
    </xf>
    <xf numFmtId="0" fontId="2" fillId="0" borderId="54">
      <alignment horizontal="right"/>
    </xf>
    <xf numFmtId="0" fontId="2" fillId="31" borderId="14" applyNumberFormat="0" applyFont="0" applyAlignment="0" applyProtection="0"/>
    <xf numFmtId="9" fontId="2" fillId="0" borderId="0" applyFont="0" applyFill="0" applyBorder="0" applyAlignment="0" applyProtection="0"/>
    <xf numFmtId="43" fontId="1" fillId="0" borderId="0" applyFont="0" applyFill="0" applyBorder="0" applyAlignment="0" applyProtection="0"/>
    <xf numFmtId="4" fontId="2" fillId="0" borderId="54"/>
    <xf numFmtId="4" fontId="2" fillId="0" borderId="54"/>
    <xf numFmtId="164" fontId="2" fillId="0" borderId="0" applyFont="0" applyFill="0" applyBorder="0" applyAlignment="0" applyProtection="0"/>
    <xf numFmtId="0" fontId="1" fillId="0" borderId="0"/>
    <xf numFmtId="0" fontId="3" fillId="0" borderId="0"/>
    <xf numFmtId="4" fontId="6" fillId="5" borderId="3" applyNumberFormat="0" applyProtection="0">
      <alignment horizontal="right" vertical="center"/>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0" borderId="3" applyNumberFormat="0" applyProtection="0">
      <alignment horizontal="left" vertical="center"/>
    </xf>
    <xf numFmtId="175" fontId="2" fillId="3" borderId="54" applyNumberFormat="0" applyFont="0" applyAlignment="0">
      <protection locked="0"/>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4" borderId="3" applyNumberFormat="0" applyProtection="0">
      <alignment horizontal="left" vertical="center" indent="1"/>
    </xf>
    <xf numFmtId="0" fontId="2" fillId="0" borderId="3" applyNumberFormat="0" applyProtection="0">
      <alignment horizontal="left" vertical="center"/>
    </xf>
    <xf numFmtId="0" fontId="2" fillId="4" borderId="3" applyNumberFormat="0" applyProtection="0">
      <alignment horizontal="left" vertical="center" indent="1"/>
    </xf>
    <xf numFmtId="0" fontId="2" fillId="0" borderId="3" applyNumberFormat="0" applyProtection="0">
      <alignment horizontal="left" vertical="center"/>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0" borderId="54">
      <alignment horizontal="right"/>
    </xf>
    <xf numFmtId="0" fontId="2" fillId="0" borderId="54">
      <alignment horizontal="right"/>
    </xf>
    <xf numFmtId="0" fontId="2" fillId="0" borderId="54"/>
    <xf numFmtId="0" fontId="2" fillId="31" borderId="14" applyNumberFormat="0" applyFont="0" applyAlignment="0" applyProtection="0"/>
    <xf numFmtId="175" fontId="2" fillId="3" borderId="53" applyNumberFormat="0" applyFont="0" applyAlignment="0">
      <protection locked="0"/>
    </xf>
    <xf numFmtId="4" fontId="2" fillId="0" borderId="54"/>
    <xf numFmtId="4" fontId="2" fillId="0" borderId="54"/>
    <xf numFmtId="0" fontId="2" fillId="4" borderId="3" applyNumberFormat="0" applyProtection="0">
      <alignment horizontal="left" vertical="center" indent="1"/>
    </xf>
    <xf numFmtId="0" fontId="1" fillId="0" borderId="0"/>
    <xf numFmtId="0" fontId="3" fillId="0" borderId="0"/>
    <xf numFmtId="0" fontId="1" fillId="0" borderId="0"/>
    <xf numFmtId="0" fontId="2" fillId="0" borderId="0"/>
    <xf numFmtId="175" fontId="2" fillId="3" borderId="53" applyNumberFormat="0" applyFon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2" fillId="3" borderId="54" applyNumberFormat="0" applyFont="0" applyAlignment="0">
      <protection locked="0"/>
    </xf>
    <xf numFmtId="0" fontId="2" fillId="4" borderId="3" applyNumberFormat="0" applyProtection="0">
      <alignment horizontal="left" vertical="center" indent="1"/>
    </xf>
    <xf numFmtId="175" fontId="2" fillId="3" borderId="54" applyNumberFormat="0" applyFont="0" applyAlignment="0">
      <protection locked="0"/>
    </xf>
    <xf numFmtId="0" fontId="1" fillId="0" borderId="0"/>
    <xf numFmtId="175" fontId="2" fillId="3" borderId="54" applyNumberFormat="0" applyFont="0" applyAlignment="0">
      <protection locked="0"/>
    </xf>
    <xf numFmtId="43" fontId="14" fillId="0" borderId="0" applyFont="0" applyFill="0" applyBorder="0" applyAlignment="0" applyProtection="0"/>
    <xf numFmtId="175" fontId="2" fillId="3" borderId="54" applyNumberFormat="0" applyFont="0" applyAlignment="0">
      <protection locked="0"/>
    </xf>
    <xf numFmtId="0" fontId="1" fillId="0" borderId="0"/>
    <xf numFmtId="4" fontId="6" fillId="0" borderId="3" applyNumberFormat="0" applyProtection="0">
      <alignment horizontal="right" vertical="center"/>
    </xf>
    <xf numFmtId="176" fontId="36" fillId="0" borderId="0"/>
    <xf numFmtId="0" fontId="2" fillId="0" borderId="3" applyNumberFormat="0" applyProtection="0">
      <alignment horizontal="left" vertical="center"/>
    </xf>
    <xf numFmtId="175" fontId="2" fillId="3" borderId="54" applyNumberFormat="0" applyFont="0" applyAlignment="0">
      <protection locked="0"/>
    </xf>
    <xf numFmtId="0" fontId="49" fillId="0" borderId="0" applyNumberFormat="0" applyFill="0" applyBorder="0" applyAlignment="0" applyProtection="0"/>
    <xf numFmtId="4" fontId="2" fillId="0" borderId="53"/>
    <xf numFmtId="0" fontId="63" fillId="6" borderId="0" applyNumberFormat="0" applyBorder="0" applyAlignment="0" applyProtection="0"/>
    <xf numFmtId="0" fontId="63" fillId="13" borderId="0" applyNumberFormat="0" applyBorder="0" applyAlignment="0" applyProtection="0"/>
    <xf numFmtId="0" fontId="63" fillId="31" borderId="0" applyNumberFormat="0" applyBorder="0" applyAlignment="0" applyProtection="0"/>
    <xf numFmtId="0" fontId="63" fillId="49"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25" borderId="0" applyNumberFormat="0" applyBorder="0" applyAlignment="0" applyProtection="0"/>
    <xf numFmtId="0" fontId="63" fillId="13" borderId="0" applyNumberFormat="0" applyBorder="0" applyAlignment="0" applyProtection="0"/>
    <xf numFmtId="0" fontId="63" fillId="22"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11" borderId="0" applyNumberFormat="0" applyBorder="0" applyAlignment="0" applyProtection="0"/>
    <xf numFmtId="0" fontId="66" fillId="49" borderId="5" applyNumberFormat="0" applyAlignment="0" applyProtection="0"/>
    <xf numFmtId="0" fontId="73" fillId="11" borderId="5" applyNumberFormat="0" applyAlignment="0" applyProtection="0"/>
    <xf numFmtId="0" fontId="73" fillId="11" borderId="5" applyNumberFormat="0" applyAlignment="0" applyProtection="0"/>
    <xf numFmtId="0" fontId="22" fillId="31" borderId="5" applyNumberFormat="0" applyFont="0" applyAlignment="0" applyProtection="0"/>
    <xf numFmtId="0" fontId="76" fillId="49" borderId="3" applyNumberFormat="0" applyAlignment="0" applyProtection="0"/>
    <xf numFmtId="4" fontId="6" fillId="5" borderId="3" applyNumberFormat="0" applyProtection="0">
      <alignment horizontal="left" vertical="center" indent="1"/>
    </xf>
    <xf numFmtId="4" fontId="44" fillId="5" borderId="3" applyNumberFormat="0" applyProtection="0">
      <alignment horizontal="left" vertical="center" indent="1"/>
    </xf>
    <xf numFmtId="4" fontId="6" fillId="43" borderId="3" applyNumberFormat="0" applyProtection="0">
      <alignment horizontal="left" vertical="center" indent="1"/>
    </xf>
    <xf numFmtId="4" fontId="44" fillId="43" borderId="3" applyNumberFormat="0" applyProtection="0">
      <alignment horizontal="left" vertical="center" indent="1"/>
    </xf>
    <xf numFmtId="0" fontId="1" fillId="0" borderId="0"/>
    <xf numFmtId="9" fontId="1" fillId="0" borderId="0" applyFont="0" applyFill="0" applyBorder="0" applyAlignment="0" applyProtection="0"/>
    <xf numFmtId="175" fontId="2" fillId="3" borderId="54" applyNumberFormat="0" applyFont="0" applyAlignment="0">
      <protection locked="0"/>
    </xf>
    <xf numFmtId="175" fontId="2" fillId="3" borderId="54" applyNumberFormat="0" applyFont="0" applyAlignment="0">
      <protection locked="0"/>
    </xf>
    <xf numFmtId="175" fontId="2" fillId="3" borderId="54" applyNumberFormat="0" applyFont="0" applyAlignment="0">
      <protection locked="0"/>
    </xf>
    <xf numFmtId="0" fontId="2" fillId="0" borderId="54"/>
    <xf numFmtId="4" fontId="2" fillId="0" borderId="54"/>
    <xf numFmtId="4" fontId="2" fillId="0" borderId="54"/>
    <xf numFmtId="175" fontId="2" fillId="3" borderId="54" applyNumberFormat="0" applyFont="0" applyAlignment="0">
      <protection locked="0"/>
    </xf>
    <xf numFmtId="175" fontId="2" fillId="3" borderId="54" applyNumberFormat="0" applyFont="0" applyAlignment="0">
      <protection locked="0"/>
    </xf>
    <xf numFmtId="0" fontId="2" fillId="0" borderId="54">
      <alignment horizontal="right"/>
    </xf>
    <xf numFmtId="0" fontId="2" fillId="0" borderId="54">
      <alignment horizontal="right"/>
    </xf>
    <xf numFmtId="0" fontId="2" fillId="0" borderId="54"/>
    <xf numFmtId="4" fontId="2" fillId="0" borderId="54"/>
    <xf numFmtId="4" fontId="2" fillId="0" borderId="54"/>
    <xf numFmtId="175" fontId="2" fillId="3" borderId="54" applyNumberFormat="0" applyFont="0" applyAlignment="0">
      <protection locked="0"/>
    </xf>
    <xf numFmtId="175" fontId="2" fillId="3" borderId="54" applyNumberFormat="0" applyFont="0" applyAlignment="0">
      <protection locked="0"/>
    </xf>
    <xf numFmtId="0" fontId="3" fillId="2" borderId="54" applyNumberFormat="0" applyAlignment="0">
      <alignment horizontal="left"/>
    </xf>
    <xf numFmtId="0" fontId="3" fillId="2" borderId="54" applyNumberFormat="0" applyAlignment="0">
      <alignment horizontal="left"/>
    </xf>
    <xf numFmtId="175" fontId="2" fillId="3" borderId="54" applyNumberFormat="0" applyFont="0" applyAlignment="0">
      <protection locked="0"/>
    </xf>
    <xf numFmtId="175" fontId="2" fillId="3" borderId="54" applyNumberFormat="0" applyFont="0" applyAlignment="0">
      <protection locked="0"/>
    </xf>
    <xf numFmtId="175" fontId="2" fillId="3" borderId="54" applyNumberFormat="0" applyFont="0" applyAlignment="0">
      <protection locked="0"/>
    </xf>
    <xf numFmtId="175" fontId="2" fillId="3" borderId="54" applyNumberFormat="0" applyFont="0" applyAlignment="0">
      <protection locked="0"/>
    </xf>
    <xf numFmtId="175" fontId="2" fillId="3" borderId="54" applyNumberFormat="0" applyFont="0" applyAlignment="0">
      <protection locked="0"/>
    </xf>
    <xf numFmtId="175" fontId="2" fillId="3" borderId="54" applyNumberFormat="0" applyFont="0" applyAlignment="0">
      <protection locked="0"/>
    </xf>
    <xf numFmtId="0" fontId="2" fillId="0" borderId="53">
      <alignment horizontal="right"/>
    </xf>
    <xf numFmtId="175" fontId="2" fillId="3" borderId="54" applyNumberFormat="0" applyFont="0" applyAlignment="0">
      <protection locked="0"/>
    </xf>
    <xf numFmtId="175" fontId="2" fillId="3" borderId="54" applyNumberFormat="0" applyFont="0" applyAlignment="0">
      <protection locked="0"/>
    </xf>
    <xf numFmtId="175" fontId="2" fillId="3" borderId="54" applyNumberFormat="0" applyFont="0" applyAlignment="0">
      <protection locked="0"/>
    </xf>
    <xf numFmtId="4" fontId="2" fillId="0" borderId="53"/>
    <xf numFmtId="0" fontId="2" fillId="0" borderId="53">
      <alignment horizontal="right"/>
    </xf>
    <xf numFmtId="4" fontId="2" fillId="0" borderId="53"/>
    <xf numFmtId="0" fontId="2" fillId="0" borderId="53">
      <alignment horizontal="right"/>
    </xf>
    <xf numFmtId="0" fontId="2" fillId="0" borderId="53">
      <alignment horizontal="right"/>
    </xf>
    <xf numFmtId="10" fontId="26" fillId="26" borderId="53" applyNumberFormat="0" applyFill="0" applyBorder="0" applyAlignment="0" applyProtection="0">
      <protection locked="0"/>
    </xf>
    <xf numFmtId="175" fontId="2" fillId="3" borderId="53" applyNumberFormat="0" applyFont="0" applyAlignment="0">
      <protection locked="0"/>
    </xf>
    <xf numFmtId="10" fontId="28" fillId="29" borderId="53" applyNumberFormat="0" applyBorder="0" applyAlignment="0" applyProtection="0"/>
    <xf numFmtId="175" fontId="2" fillId="3" borderId="53" applyNumberFormat="0" applyFont="0" applyAlignment="0">
      <protection locked="0"/>
    </xf>
    <xf numFmtId="175" fontId="2" fillId="3" borderId="53" applyNumberFormat="0" applyFont="0" applyAlignment="0">
      <protection locked="0"/>
    </xf>
    <xf numFmtId="10" fontId="28" fillId="29" borderId="53" applyNumberFormat="0" applyBorder="0" applyAlignment="0" applyProtection="0"/>
    <xf numFmtId="175" fontId="2" fillId="3" borderId="53" applyNumberFormat="0" applyFont="0" applyAlignment="0">
      <protection locked="0"/>
    </xf>
    <xf numFmtId="10" fontId="26" fillId="26" borderId="53" applyNumberFormat="0" applyFill="0" applyBorder="0" applyAlignment="0" applyProtection="0">
      <protection locked="0"/>
    </xf>
    <xf numFmtId="0" fontId="2" fillId="0" borderId="53">
      <alignment horizontal="right"/>
    </xf>
    <xf numFmtId="0" fontId="2" fillId="0" borderId="53">
      <alignment horizontal="right"/>
    </xf>
    <xf numFmtId="4" fontId="2" fillId="0" borderId="53"/>
    <xf numFmtId="4" fontId="2" fillId="0" borderId="53"/>
    <xf numFmtId="175" fontId="2" fillId="3" borderId="53" applyNumberFormat="0" applyFont="0" applyAlignment="0">
      <protection locked="0"/>
    </xf>
    <xf numFmtId="0" fontId="2" fillId="0" borderId="53">
      <alignment horizontal="right"/>
    </xf>
    <xf numFmtId="0" fontId="2" fillId="0" borderId="53">
      <alignment horizontal="right"/>
    </xf>
    <xf numFmtId="0" fontId="2" fillId="0" borderId="53"/>
    <xf numFmtId="4" fontId="2" fillId="0" borderId="53"/>
    <xf numFmtId="4" fontId="2" fillId="0" borderId="53"/>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0" fontId="2" fillId="0" borderId="53"/>
    <xf numFmtId="4" fontId="2" fillId="0" borderId="53"/>
    <xf numFmtId="4" fontId="2" fillId="0" borderId="53"/>
    <xf numFmtId="175" fontId="2" fillId="3" borderId="53" applyNumberFormat="0" applyFont="0" applyAlignment="0">
      <protection locked="0"/>
    </xf>
    <xf numFmtId="175" fontId="2" fillId="3" borderId="53" applyNumberFormat="0" applyFont="0" applyAlignment="0">
      <protection locked="0"/>
    </xf>
    <xf numFmtId="0" fontId="2" fillId="0" borderId="53">
      <alignment horizontal="right"/>
    </xf>
    <xf numFmtId="0" fontId="2" fillId="0" borderId="53">
      <alignment horizontal="right"/>
    </xf>
    <xf numFmtId="0" fontId="2" fillId="0" borderId="53"/>
    <xf numFmtId="4" fontId="2" fillId="0" borderId="53"/>
    <xf numFmtId="4" fontId="2" fillId="0" borderId="53"/>
    <xf numFmtId="175" fontId="2" fillId="3" borderId="53" applyNumberFormat="0" applyFont="0" applyAlignment="0">
      <protection locked="0"/>
    </xf>
    <xf numFmtId="175" fontId="2" fillId="3" borderId="53" applyNumberFormat="0" applyFont="0" applyAlignment="0">
      <protection locked="0"/>
    </xf>
    <xf numFmtId="0" fontId="3" fillId="2" borderId="53" applyNumberFormat="0" applyAlignment="0">
      <alignment horizontal="left"/>
    </xf>
    <xf numFmtId="0" fontId="3" fillId="2" borderId="53" applyNumberFormat="0" applyAlignment="0">
      <alignment horizontal="left"/>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3" applyNumberFormat="0" applyFont="0" applyAlignment="0">
      <protection locked="0"/>
    </xf>
    <xf numFmtId="175" fontId="2" fillId="3" borderId="55" applyNumberFormat="0" applyFont="0" applyAlignment="0">
      <protection locked="0"/>
    </xf>
    <xf numFmtId="175" fontId="2" fillId="3" borderId="55" applyNumberFormat="0" applyFont="0" applyAlignment="0">
      <protection locked="0"/>
    </xf>
    <xf numFmtId="175" fontId="2" fillId="3" borderId="55" applyNumberFormat="0" applyFont="0" applyAlignment="0">
      <protection locked="0"/>
    </xf>
    <xf numFmtId="175" fontId="2" fillId="3" borderId="55" applyNumberFormat="0" applyFont="0" applyAlignment="0">
      <protection locked="0"/>
    </xf>
    <xf numFmtId="175" fontId="2" fillId="3" borderId="55" applyNumberFormat="0" applyFont="0" applyAlignment="0">
      <protection locked="0"/>
    </xf>
    <xf numFmtId="0" fontId="2" fillId="4" borderId="59" applyNumberFormat="0" applyProtection="0">
      <alignment horizontal="left" vertical="center" indent="1"/>
    </xf>
    <xf numFmtId="0" fontId="2" fillId="0" borderId="59" applyNumberFormat="0" applyProtection="0">
      <alignment horizontal="left" vertical="center"/>
    </xf>
    <xf numFmtId="175" fontId="2" fillId="3" borderId="55" applyNumberFormat="0" applyFont="0" applyAlignment="0">
      <protection locked="0"/>
    </xf>
    <xf numFmtId="175" fontId="2" fillId="3" borderId="55" applyNumberFormat="0" applyFont="0" applyAlignment="0">
      <protection locked="0"/>
    </xf>
    <xf numFmtId="175" fontId="2" fillId="3" borderId="55" applyNumberFormat="0" applyFont="0" applyAlignment="0">
      <protection locked="0"/>
    </xf>
    <xf numFmtId="175" fontId="2" fillId="3" borderId="55" applyNumberFormat="0" applyFont="0" applyAlignment="0">
      <protection locked="0"/>
    </xf>
    <xf numFmtId="0" fontId="2" fillId="4" borderId="59" applyNumberFormat="0" applyProtection="0">
      <alignment horizontal="left" vertical="center" indent="1"/>
    </xf>
    <xf numFmtId="175" fontId="2" fillId="3" borderId="55"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4" fontId="2" fillId="0" borderId="55"/>
    <xf numFmtId="0" fontId="2" fillId="44" borderId="59" applyNumberFormat="0" applyProtection="0">
      <alignment horizontal="left" vertical="center" indent="1"/>
    </xf>
    <xf numFmtId="4" fontId="2" fillId="0" borderId="55"/>
    <xf numFmtId="0" fontId="2" fillId="4" borderId="59" applyNumberFormat="0" applyProtection="0">
      <alignment horizontal="left" vertical="center" indent="1"/>
    </xf>
    <xf numFmtId="0" fontId="2" fillId="0" borderId="55">
      <alignment horizontal="right"/>
    </xf>
    <xf numFmtId="0" fontId="3" fillId="2" borderId="55" applyNumberFormat="0" applyAlignment="0">
      <alignment horizontal="left"/>
    </xf>
    <xf numFmtId="0" fontId="2" fillId="0" borderId="55">
      <alignment horizontal="right"/>
    </xf>
    <xf numFmtId="4" fontId="6" fillId="5" borderId="59" applyNumberFormat="0" applyProtection="0">
      <alignment horizontal="left" vertical="center" indent="1"/>
    </xf>
    <xf numFmtId="0" fontId="2" fillId="0" borderId="59" applyNumberFormat="0" applyProtection="0">
      <alignment horizontal="left" vertical="center"/>
    </xf>
    <xf numFmtId="175" fontId="2" fillId="3" borderId="55" applyNumberFormat="0" applyFont="0" applyAlignment="0">
      <protection locked="0"/>
    </xf>
    <xf numFmtId="0" fontId="2" fillId="0" borderId="55"/>
    <xf numFmtId="4" fontId="2" fillId="0" borderId="55"/>
    <xf numFmtId="0" fontId="2" fillId="27" borderId="59" applyNumberFormat="0" applyProtection="0">
      <alignment horizontal="left" vertical="center" indent="1"/>
    </xf>
    <xf numFmtId="175" fontId="2" fillId="3" borderId="55" applyNumberFormat="0" applyFont="0" applyAlignment="0">
      <protection locked="0"/>
    </xf>
    <xf numFmtId="4" fontId="2" fillId="0" borderId="55"/>
    <xf numFmtId="0" fontId="2" fillId="31" borderId="61" applyNumberFormat="0" applyFont="0" applyAlignment="0" applyProtection="0"/>
    <xf numFmtId="0" fontId="2" fillId="27" borderId="59" applyNumberFormat="0" applyProtection="0">
      <alignment horizontal="left" vertical="center" indent="1"/>
    </xf>
    <xf numFmtId="0" fontId="3" fillId="2" borderId="55" applyNumberFormat="0" applyAlignment="0">
      <alignment horizontal="left"/>
    </xf>
    <xf numFmtId="0" fontId="2" fillId="43" borderId="59" applyNumberFormat="0" applyProtection="0">
      <alignment horizontal="left" vertical="center" indent="1"/>
    </xf>
    <xf numFmtId="0" fontId="2" fillId="44" borderId="59" applyNumberFormat="0" applyProtection="0">
      <alignment horizontal="left" vertical="center" indent="1"/>
    </xf>
    <xf numFmtId="0" fontId="3" fillId="2" borderId="55" applyNumberFormat="0" applyAlignment="0">
      <alignment horizontal="left"/>
    </xf>
    <xf numFmtId="175" fontId="2" fillId="3" borderId="55" applyNumberFormat="0" applyFont="0" applyAlignment="0">
      <protection locked="0"/>
    </xf>
    <xf numFmtId="175" fontId="2" fillId="3" borderId="55" applyNumberFormat="0" applyFont="0" applyAlignment="0">
      <protection locked="0"/>
    </xf>
    <xf numFmtId="0" fontId="2" fillId="0" borderId="55"/>
    <xf numFmtId="4" fontId="44" fillId="5" borderId="59" applyNumberFormat="0" applyProtection="0">
      <alignment horizontal="left" vertical="center" indent="1"/>
    </xf>
    <xf numFmtId="0" fontId="73" fillId="11" borderId="60" applyNumberFormat="0" applyAlignment="0" applyProtection="0"/>
    <xf numFmtId="175" fontId="2" fillId="3" borderId="55"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5">
      <alignment horizontal="right"/>
    </xf>
    <xf numFmtId="10" fontId="26" fillId="26" borderId="55" applyNumberFormat="0" applyFill="0" applyBorder="0" applyAlignment="0" applyProtection="0">
      <protection locked="0"/>
    </xf>
    <xf numFmtId="0" fontId="2" fillId="0" borderId="55"/>
    <xf numFmtId="0" fontId="2" fillId="0" borderId="59" applyNumberFormat="0" applyProtection="0">
      <alignment horizontal="left" vertical="center"/>
    </xf>
    <xf numFmtId="0" fontId="38" fillId="24" borderId="59" applyNumberFormat="0" applyAlignment="0" applyProtection="0"/>
    <xf numFmtId="175" fontId="2" fillId="3" borderId="55" applyNumberFormat="0" applyFont="0" applyAlignment="0">
      <protection locked="0"/>
    </xf>
    <xf numFmtId="4" fontId="2" fillId="0" borderId="55"/>
    <xf numFmtId="0" fontId="2" fillId="0" borderId="55"/>
    <xf numFmtId="175" fontId="2" fillId="3" borderId="55" applyNumberFormat="0" applyFont="0" applyAlignment="0">
      <protection locked="0"/>
    </xf>
    <xf numFmtId="175" fontId="2" fillId="3" borderId="55" applyNumberFormat="0" applyFont="0" applyAlignment="0">
      <protection locked="0"/>
    </xf>
    <xf numFmtId="4" fontId="2" fillId="0" borderId="55"/>
    <xf numFmtId="175" fontId="2" fillId="3" borderId="53" applyNumberFormat="0" applyFont="0" applyAlignment="0">
      <protection locked="0"/>
    </xf>
    <xf numFmtId="175" fontId="2" fillId="3" borderId="55" applyNumberFormat="0" applyFont="0" applyAlignment="0">
      <protection locked="0"/>
    </xf>
    <xf numFmtId="0" fontId="3" fillId="2" borderId="55" applyNumberFormat="0" applyAlignment="0">
      <alignment horizontal="left"/>
    </xf>
    <xf numFmtId="0" fontId="3" fillId="31" borderId="61" applyNumberFormat="0" applyFont="0" applyAlignment="0" applyProtection="0"/>
    <xf numFmtId="0" fontId="3" fillId="31" borderId="61" applyNumberFormat="0" applyFont="0" applyAlignment="0" applyProtection="0"/>
    <xf numFmtId="0" fontId="2" fillId="44" borderId="59" applyNumberFormat="0" applyProtection="0">
      <alignment horizontal="left" vertical="center" indent="1"/>
    </xf>
    <xf numFmtId="175" fontId="2" fillId="3" borderId="55" applyNumberFormat="0" applyFont="0" applyAlignment="0">
      <protection locked="0"/>
    </xf>
    <xf numFmtId="0" fontId="20" fillId="24" borderId="60" applyNumberFormat="0" applyAlignment="0" applyProtection="0"/>
    <xf numFmtId="4" fontId="6" fillId="0" borderId="59" applyNumberFormat="0" applyProtection="0">
      <alignment horizontal="right" vertical="center"/>
    </xf>
    <xf numFmtId="0" fontId="2" fillId="44" borderId="59" applyNumberFormat="0" applyProtection="0">
      <alignment horizontal="left" vertical="center" indent="1"/>
    </xf>
    <xf numFmtId="4" fontId="6" fillId="36" borderId="59" applyNumberFormat="0" applyProtection="0">
      <alignment horizontal="right" vertical="center"/>
    </xf>
    <xf numFmtId="0" fontId="2" fillId="0" borderId="55">
      <alignment horizontal="right"/>
    </xf>
    <xf numFmtId="175" fontId="2" fillId="3" borderId="55" applyNumberFormat="0" applyFont="0" applyAlignment="0">
      <protection locked="0"/>
    </xf>
    <xf numFmtId="175" fontId="2" fillId="3" borderId="55" applyNumberFormat="0" applyFont="0" applyAlignment="0">
      <protection locked="0"/>
    </xf>
    <xf numFmtId="10" fontId="28" fillId="29" borderId="55" applyNumberFormat="0" applyBorder="0" applyAlignment="0" applyProtection="0"/>
    <xf numFmtId="0" fontId="50" fillId="0" borderId="58" applyNumberFormat="0" applyFill="0" applyAlignment="0" applyProtection="0"/>
    <xf numFmtId="0" fontId="50" fillId="0" borderId="58" applyNumberFormat="0" applyFill="0" applyAlignment="0" applyProtection="0"/>
    <xf numFmtId="175" fontId="2" fillId="3" borderId="55" applyNumberFormat="0" applyFont="0" applyAlignment="0">
      <protection locked="0"/>
    </xf>
    <xf numFmtId="4" fontId="6" fillId="5" borderId="59" applyNumberFormat="0" applyProtection="0">
      <alignment horizontal="right" vertical="center"/>
    </xf>
    <xf numFmtId="4" fontId="2" fillId="0" borderId="55"/>
    <xf numFmtId="0" fontId="2" fillId="31" borderId="61" applyNumberFormat="0" applyFont="0" applyAlignment="0" applyProtection="0"/>
    <xf numFmtId="0" fontId="2" fillId="0" borderId="59" applyNumberFormat="0" applyProtection="0">
      <alignment horizontal="left" vertical="center"/>
    </xf>
    <xf numFmtId="10" fontId="28" fillId="29" borderId="55" applyNumberFormat="0" applyBorder="0" applyAlignment="0" applyProtection="0"/>
    <xf numFmtId="0" fontId="3" fillId="2" borderId="55" applyNumberFormat="0" applyAlignment="0">
      <alignment horizontal="left"/>
    </xf>
    <xf numFmtId="0" fontId="2" fillId="4" borderId="59" applyNumberFormat="0" applyProtection="0">
      <alignment horizontal="left" vertical="center" indent="1"/>
    </xf>
    <xf numFmtId="0" fontId="2" fillId="0" borderId="59" applyNumberFormat="0" applyProtection="0">
      <alignment horizontal="left" vertical="center"/>
    </xf>
    <xf numFmtId="0" fontId="20" fillId="24" borderId="60" applyNumberFormat="0" applyAlignment="0" applyProtection="0"/>
    <xf numFmtId="0" fontId="50" fillId="0" borderId="58" applyNumberFormat="0" applyFill="0" applyAlignment="0" applyProtection="0"/>
    <xf numFmtId="0" fontId="29" fillId="0" borderId="56">
      <alignment horizontal="left" vertical="center"/>
    </xf>
    <xf numFmtId="4" fontId="2" fillId="0" borderId="55"/>
    <xf numFmtId="10" fontId="26" fillId="26" borderId="55" applyNumberFormat="0" applyFill="0" applyBorder="0" applyAlignment="0" applyProtection="0">
      <protection locked="0"/>
    </xf>
    <xf numFmtId="0" fontId="2" fillId="0" borderId="55">
      <alignment horizontal="right"/>
    </xf>
    <xf numFmtId="0" fontId="2" fillId="0" borderId="55">
      <alignment horizontal="right"/>
    </xf>
    <xf numFmtId="0" fontId="50" fillId="0" borderId="58" applyNumberFormat="0" applyFill="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55" applyNumberFormat="0" applyFont="0" applyAlignment="0">
      <protection locked="0"/>
    </xf>
    <xf numFmtId="0" fontId="3" fillId="2" borderId="55" applyNumberFormat="0" applyAlignment="0">
      <alignment horizontal="left"/>
    </xf>
    <xf numFmtId="0" fontId="2" fillId="0" borderId="55"/>
    <xf numFmtId="0" fontId="2" fillId="0" borderId="59" applyNumberFormat="0" applyProtection="0">
      <alignment horizontal="left" vertical="center"/>
    </xf>
    <xf numFmtId="0" fontId="3" fillId="31" borderId="61" applyNumberFormat="0" applyFont="0" applyAlignment="0" applyProtection="0"/>
    <xf numFmtId="175" fontId="2" fillId="3" borderId="55" applyNumberFormat="0" applyFont="0" applyAlignment="0">
      <protection locked="0"/>
    </xf>
    <xf numFmtId="10" fontId="26" fillId="26" borderId="55" applyNumberFormat="0" applyFill="0" applyBorder="0" applyAlignment="0" applyProtection="0">
      <protection locked="0"/>
    </xf>
    <xf numFmtId="175" fontId="2" fillId="3" borderId="55" applyNumberFormat="0" applyFont="0" applyAlignment="0">
      <protection locked="0"/>
    </xf>
    <xf numFmtId="175" fontId="2" fillId="3" borderId="55" applyNumberFormat="0" applyFont="0" applyAlignment="0">
      <protection locked="0"/>
    </xf>
    <xf numFmtId="0" fontId="3" fillId="2" borderId="73" applyNumberFormat="0" applyAlignment="0">
      <alignment horizontal="left"/>
    </xf>
    <xf numFmtId="175" fontId="2" fillId="3" borderId="73" applyNumberFormat="0" applyFont="0" applyAlignment="0">
      <protection locked="0"/>
    </xf>
    <xf numFmtId="175" fontId="2" fillId="3" borderId="73" applyNumberFormat="0" applyFont="0" applyAlignment="0">
      <protection locked="0"/>
    </xf>
    <xf numFmtId="0" fontId="3" fillId="31" borderId="71" applyNumberFormat="0" applyFont="0" applyAlignment="0" applyProtection="0"/>
    <xf numFmtId="0" fontId="3" fillId="31" borderId="71" applyNumberFormat="0" applyFont="0" applyAlignment="0" applyProtection="0"/>
    <xf numFmtId="0" fontId="20" fillId="24" borderId="69" applyNumberFormat="0" applyAlignment="0" applyProtection="0"/>
    <xf numFmtId="0" fontId="20" fillId="24" borderId="69" applyNumberFormat="0" applyAlignment="0" applyProtection="0"/>
    <xf numFmtId="0" fontId="73" fillId="11" borderId="69" applyNumberFormat="0" applyAlignment="0" applyProtection="0"/>
    <xf numFmtId="0" fontId="73" fillId="11" borderId="69" applyNumberFormat="0" applyAlignment="0" applyProtection="0"/>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31" borderId="71" applyNumberFormat="0" applyFont="0" applyAlignment="0" applyProtection="0"/>
    <xf numFmtId="0" fontId="2" fillId="4" borderId="67" applyNumberFormat="0" applyProtection="0">
      <alignment horizontal="left" vertical="center" indent="1"/>
    </xf>
    <xf numFmtId="10" fontId="26" fillId="26" borderId="63" applyNumberFormat="0" applyFill="0" applyBorder="0" applyAlignment="0" applyProtection="0">
      <protection locked="0"/>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9" fillId="0" borderId="66">
      <alignment horizontal="left" vertical="center"/>
    </xf>
    <xf numFmtId="4" fontId="6" fillId="5" borderId="64" applyNumberFormat="0" applyProtection="0">
      <alignment horizontal="left" vertical="center" indent="1"/>
    </xf>
    <xf numFmtId="0" fontId="2" fillId="0" borderId="67" applyNumberFormat="0" applyProtection="0">
      <alignment horizontal="left" vertical="center"/>
    </xf>
    <xf numFmtId="0" fontId="3" fillId="31" borderId="71" applyNumberFormat="0" applyFont="0" applyAlignment="0" applyProtection="0"/>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3">
      <alignment horizontal="right"/>
    </xf>
    <xf numFmtId="0" fontId="2" fillId="0" borderId="63">
      <alignment horizontal="right"/>
    </xf>
    <xf numFmtId="0" fontId="50" fillId="0" borderId="70" applyNumberFormat="0" applyFill="0" applyAlignment="0" applyProtection="0"/>
    <xf numFmtId="4" fontId="4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1" fillId="29" borderId="67" applyNumberFormat="0" applyProtection="0">
      <alignment vertical="center"/>
    </xf>
    <xf numFmtId="0" fontId="2" fillId="27" borderId="67" applyNumberFormat="0" applyProtection="0">
      <alignment horizontal="left" vertical="center" indent="1"/>
    </xf>
    <xf numFmtId="0" fontId="2" fillId="43" borderId="67" applyNumberFormat="0" applyProtection="0">
      <alignment horizontal="left" vertical="center" indent="1"/>
    </xf>
    <xf numFmtId="4" fontId="6" fillId="39" borderId="67" applyNumberFormat="0" applyProtection="0">
      <alignment horizontal="right" vertical="center"/>
    </xf>
    <xf numFmtId="0" fontId="2" fillId="4" borderId="67" applyNumberFormat="0" applyProtection="0">
      <alignment horizontal="left" vertical="center" indent="1"/>
    </xf>
    <xf numFmtId="175" fontId="2" fillId="3" borderId="63" applyNumberFormat="0" applyFont="0" applyAlignment="0">
      <protection locked="0"/>
    </xf>
    <xf numFmtId="4" fontId="2" fillId="0" borderId="63"/>
    <xf numFmtId="4" fontId="2" fillId="0" borderId="63"/>
    <xf numFmtId="0" fontId="2" fillId="0" borderId="73">
      <alignment horizontal="right"/>
    </xf>
    <xf numFmtId="0" fontId="2" fillId="44" borderId="67" applyNumberFormat="0" applyProtection="0">
      <alignment horizontal="left" vertical="center" indent="1"/>
    </xf>
    <xf numFmtId="0" fontId="20" fillId="24" borderId="69" applyNumberFormat="0" applyAlignment="0" applyProtection="0"/>
    <xf numFmtId="0" fontId="3" fillId="31" borderId="71" applyNumberFormat="0" applyFont="0" applyAlignment="0" applyProtection="0"/>
    <xf numFmtId="0" fontId="2" fillId="4" borderId="67" applyNumberFormat="0" applyProtection="0">
      <alignment horizontal="left" vertical="center" indent="1"/>
    </xf>
    <xf numFmtId="0" fontId="80" fillId="0" borderId="72" applyNumberFormat="0" applyFill="0" applyAlignment="0" applyProtection="0"/>
    <xf numFmtId="4" fontId="44" fillId="43"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175" fontId="2" fillId="3" borderId="63" applyNumberFormat="0" applyFont="0" applyAlignment="0">
      <protection locked="0"/>
    </xf>
    <xf numFmtId="175" fontId="2" fillId="3" borderId="63" applyNumberFormat="0" applyFont="0" applyAlignment="0">
      <protection locked="0"/>
    </xf>
    <xf numFmtId="0" fontId="20" fillId="24" borderId="69" applyNumberFormat="0" applyAlignment="0" applyProtection="0"/>
    <xf numFmtId="0" fontId="38" fillId="24" borderId="67" applyNumberFormat="0" applyAlignment="0" applyProtection="0"/>
    <xf numFmtId="175" fontId="2" fillId="3" borderId="63" applyNumberFormat="0" applyFont="0" applyAlignment="0">
      <protection locked="0"/>
    </xf>
    <xf numFmtId="0" fontId="3" fillId="31" borderId="71" applyNumberFormat="0" applyFont="0" applyAlignment="0" applyProtection="0"/>
    <xf numFmtId="0" fontId="2" fillId="27" borderId="67" applyNumberFormat="0" applyProtection="0">
      <alignment horizontal="left" vertical="center" indent="1"/>
    </xf>
    <xf numFmtId="0" fontId="2" fillId="44" borderId="67" applyNumberFormat="0" applyProtection="0">
      <alignment horizontal="left" vertical="center" indent="1"/>
    </xf>
    <xf numFmtId="0" fontId="66" fillId="49" borderId="69" applyNumberFormat="0" applyAlignment="0" applyProtection="0"/>
    <xf numFmtId="0" fontId="76" fillId="49" borderId="67" applyNumberFormat="0" applyAlignment="0" applyProtection="0"/>
    <xf numFmtId="4" fontId="6" fillId="43" borderId="67" applyNumberFormat="0" applyProtection="0">
      <alignment horizontal="left" vertical="center" indent="1"/>
    </xf>
    <xf numFmtId="0" fontId="2" fillId="0" borderId="63">
      <alignment horizontal="right"/>
    </xf>
    <xf numFmtId="4" fontId="2" fillId="0" borderId="73"/>
    <xf numFmtId="4" fontId="41" fillId="5" borderId="67" applyNumberFormat="0" applyProtection="0">
      <alignment horizontal="right" vertical="center"/>
    </xf>
    <xf numFmtId="4" fontId="6" fillId="29" borderId="67" applyNumberFormat="0" applyProtection="0">
      <alignment vertical="center"/>
    </xf>
    <xf numFmtId="0" fontId="2" fillId="27" borderId="67" applyNumberFormat="0" applyProtection="0">
      <alignment horizontal="left" vertical="center" indent="1"/>
    </xf>
    <xf numFmtId="0" fontId="2" fillId="43" borderId="67" applyNumberFormat="0" applyProtection="0">
      <alignment horizontal="left" vertical="center" indent="1"/>
    </xf>
    <xf numFmtId="4" fontId="6" fillId="38" borderId="67" applyNumberFormat="0" applyProtection="0">
      <alignment horizontal="right" vertical="center"/>
    </xf>
    <xf numFmtId="4" fontId="6" fillId="3" borderId="67" applyNumberFormat="0" applyProtection="0">
      <alignment horizontal="left" vertical="center" indent="1"/>
    </xf>
    <xf numFmtId="4" fontId="2" fillId="0" borderId="63"/>
    <xf numFmtId="0" fontId="38" fillId="24" borderId="67" applyNumberFormat="0" applyAlignment="0" applyProtection="0"/>
    <xf numFmtId="0" fontId="2" fillId="0" borderId="63">
      <alignment horizontal="right"/>
    </xf>
    <xf numFmtId="0" fontId="2" fillId="0" borderId="67" applyNumberFormat="0" applyProtection="0">
      <alignment horizontal="left" vertical="center"/>
    </xf>
    <xf numFmtId="0" fontId="22" fillId="31" borderId="69" applyNumberFormat="0" applyFont="0" applyAlignment="0" applyProtection="0"/>
    <xf numFmtId="4" fontId="44" fillId="5" borderId="67" applyNumberFormat="0" applyProtection="0">
      <alignment horizontal="left" vertical="center" indent="1"/>
    </xf>
    <xf numFmtId="0" fontId="2" fillId="0" borderId="73">
      <alignment horizontal="right"/>
    </xf>
    <xf numFmtId="4" fontId="6" fillId="0"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5" borderId="67" applyNumberFormat="0" applyProtection="0">
      <alignment horizontal="right" vertical="center"/>
    </xf>
    <xf numFmtId="4" fontId="6" fillId="3" borderId="67" applyNumberFormat="0" applyProtection="0">
      <alignment vertical="center"/>
    </xf>
    <xf numFmtId="0" fontId="3" fillId="31" borderId="71" applyNumberFormat="0" applyFont="0" applyAlignment="0" applyProtection="0"/>
    <xf numFmtId="0" fontId="29" fillId="0" borderId="66">
      <alignment horizontal="left" vertical="center"/>
    </xf>
    <xf numFmtId="4" fontId="2" fillId="0" borderId="63"/>
    <xf numFmtId="0" fontId="2" fillId="0" borderId="63">
      <alignment horizontal="right"/>
    </xf>
    <xf numFmtId="4" fontId="6" fillId="5"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4" fontId="6" fillId="33" borderId="67" applyNumberFormat="0" applyProtection="0">
      <alignment horizontal="right" vertical="center"/>
    </xf>
    <xf numFmtId="4" fontId="2" fillId="0" borderId="63"/>
    <xf numFmtId="0" fontId="50" fillId="0" borderId="70" applyNumberFormat="0" applyFill="0" applyAlignment="0" applyProtection="0"/>
    <xf numFmtId="0" fontId="3" fillId="31" borderId="71" applyNumberFormat="0" applyFont="0" applyAlignment="0" applyProtection="0"/>
    <xf numFmtId="0" fontId="2" fillId="0" borderId="63">
      <alignment horizontal="right"/>
    </xf>
    <xf numFmtId="0" fontId="2" fillId="0" borderId="63">
      <alignment horizontal="right"/>
    </xf>
    <xf numFmtId="0" fontId="52" fillId="11" borderId="69" applyNumberFormat="0" applyAlignment="0" applyProtection="0"/>
    <xf numFmtId="0" fontId="20" fillId="24" borderId="69" applyNumberFormat="0" applyAlignment="0" applyProtection="0"/>
    <xf numFmtId="10" fontId="28" fillId="29" borderId="73" applyNumberFormat="0" applyBorder="0" applyAlignment="0" applyProtection="0"/>
    <xf numFmtId="175" fontId="2" fillId="3" borderId="63" applyNumberFormat="0" applyFont="0" applyAlignment="0">
      <protection locked="0"/>
    </xf>
    <xf numFmtId="4" fontId="6" fillId="5" borderId="64"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10" fontId="26" fillId="26" borderId="63" applyNumberFormat="0" applyFill="0" applyBorder="0" applyAlignment="0" applyProtection="0">
      <protection locked="0"/>
    </xf>
    <xf numFmtId="0" fontId="2" fillId="27" borderId="67" applyNumberFormat="0" applyProtection="0">
      <alignment horizontal="left" vertical="center" indent="1"/>
    </xf>
    <xf numFmtId="0" fontId="29" fillId="0" borderId="62">
      <alignment horizontal="left" vertical="center"/>
    </xf>
    <xf numFmtId="0" fontId="2" fillId="4" borderId="67" applyNumberFormat="0" applyProtection="0">
      <alignment horizontal="left" vertical="center" indent="1"/>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4" fontId="6" fillId="5" borderId="67" applyNumberFormat="0" applyProtection="0">
      <alignment horizontal="right" vertical="center"/>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0" fontId="26" fillId="26" borderId="63" applyNumberFormat="0" applyFill="0" applyBorder="0" applyAlignment="0" applyProtection="0">
      <protection locked="0"/>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0" fontId="2" fillId="0" borderId="63">
      <alignment horizontal="right"/>
    </xf>
    <xf numFmtId="0" fontId="2" fillId="0" borderId="63">
      <alignment horizontal="right"/>
    </xf>
    <xf numFmtId="0" fontId="2" fillId="0" borderId="63"/>
    <xf numFmtId="0" fontId="2" fillId="4" borderId="67" applyNumberFormat="0" applyProtection="0">
      <alignment horizontal="left" vertical="center" indent="1"/>
    </xf>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3" fillId="31" borderId="71" applyNumberFormat="0" applyFont="0" applyAlignment="0" applyProtection="0"/>
    <xf numFmtId="0" fontId="2" fillId="0" borderId="63">
      <alignment horizontal="right"/>
    </xf>
    <xf numFmtId="0" fontId="2" fillId="0" borderId="63">
      <alignment horizontal="right"/>
    </xf>
    <xf numFmtId="0" fontId="2" fillId="0" borderId="63"/>
    <xf numFmtId="0" fontId="52" fillId="11" borderId="69" applyNumberFormat="0" applyAlignment="0" applyProtection="0"/>
    <xf numFmtId="4" fontId="6" fillId="32" borderId="67" applyNumberFormat="0" applyProtection="0">
      <alignment horizontal="right" vertical="center"/>
    </xf>
    <xf numFmtId="4" fontId="2" fillId="0" borderId="63"/>
    <xf numFmtId="4" fontId="2" fillId="0" borderId="63"/>
    <xf numFmtId="0" fontId="3" fillId="31" borderId="71" applyNumberFormat="0" applyFont="0" applyAlignment="0" applyProtection="0"/>
    <xf numFmtId="4" fontId="6" fillId="34" borderId="67" applyNumberFormat="0" applyProtection="0">
      <alignment horizontal="right" vertical="center"/>
    </xf>
    <xf numFmtId="0" fontId="52" fillId="11" borderId="69" applyNumberFormat="0" applyAlignment="0" applyProtection="0"/>
    <xf numFmtId="0" fontId="38" fillId="24" borderId="67" applyNumberFormat="0" applyAlignment="0" applyProtection="0"/>
    <xf numFmtId="0" fontId="20" fillId="24" borderId="69" applyNumberFormat="0" applyAlignment="0" applyProtection="0"/>
    <xf numFmtId="0" fontId="20" fillId="24" borderId="69" applyNumberFormat="0" applyAlignment="0" applyProtection="0"/>
    <xf numFmtId="0" fontId="3" fillId="31" borderId="71" applyNumberFormat="0" applyFont="0" applyAlignment="0" applyProtection="0"/>
    <xf numFmtId="0" fontId="38" fillId="24" borderId="67" applyNumberFormat="0" applyAlignment="0" applyProtection="0"/>
    <xf numFmtId="0" fontId="3" fillId="31" borderId="71" applyNumberFormat="0" applyFont="0" applyAlignment="0" applyProtection="0"/>
    <xf numFmtId="175" fontId="2" fillId="3" borderId="63" applyNumberFormat="0" applyFont="0" applyAlignment="0">
      <protection locked="0"/>
    </xf>
    <xf numFmtId="0" fontId="2" fillId="0" borderId="73"/>
    <xf numFmtId="175" fontId="2" fillId="3" borderId="63" applyNumberFormat="0" applyFont="0" applyAlignment="0">
      <protection locked="0"/>
    </xf>
    <xf numFmtId="0" fontId="3" fillId="2" borderId="63" applyNumberFormat="0" applyAlignment="0">
      <alignment horizontal="left"/>
    </xf>
    <xf numFmtId="0" fontId="3" fillId="2" borderId="63" applyNumberFormat="0" applyAlignment="0">
      <alignment horizontal="left"/>
    </xf>
    <xf numFmtId="0" fontId="50" fillId="0" borderId="70" applyNumberFormat="0" applyFill="0" applyAlignment="0" applyProtection="0"/>
    <xf numFmtId="175" fontId="2" fillId="3" borderId="63" applyNumberFormat="0" applyFont="0" applyAlignment="0">
      <protection locked="0"/>
    </xf>
    <xf numFmtId="175" fontId="2" fillId="3" borderId="63" applyNumberFormat="0" applyFont="0" applyAlignment="0">
      <protection locked="0"/>
    </xf>
    <xf numFmtId="0" fontId="3" fillId="2" borderId="73" applyNumberFormat="0" applyAlignment="0">
      <alignment horizontal="left"/>
    </xf>
    <xf numFmtId="175" fontId="2" fillId="3" borderId="73" applyNumberFormat="0" applyFont="0" applyAlignment="0">
      <protection locked="0"/>
    </xf>
    <xf numFmtId="0" fontId="52" fillId="11" borderId="69" applyNumberFormat="0" applyAlignment="0" applyProtection="0"/>
    <xf numFmtId="0" fontId="52" fillId="11" borderId="69" applyNumberFormat="0" applyAlignment="0" applyProtection="0"/>
    <xf numFmtId="175" fontId="2" fillId="3" borderId="73" applyNumberFormat="0" applyFont="0" applyAlignment="0">
      <protection locked="0"/>
    </xf>
    <xf numFmtId="4" fontId="44" fillId="43" borderId="67" applyNumberFormat="0" applyProtection="0">
      <alignment horizontal="left" vertical="center" indent="1"/>
    </xf>
    <xf numFmtId="0" fontId="2" fillId="0" borderId="73"/>
    <xf numFmtId="175" fontId="2" fillId="3" borderId="7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50" fillId="0" borderId="70" applyNumberFormat="0" applyFill="0" applyAlignment="0" applyProtection="0"/>
    <xf numFmtId="175" fontId="2" fillId="3" borderId="73" applyNumberFormat="0" applyFont="0" applyAlignment="0">
      <protection locked="0"/>
    </xf>
    <xf numFmtId="4" fontId="2" fillId="0" borderId="73"/>
    <xf numFmtId="0" fontId="3" fillId="31" borderId="71" applyNumberFormat="0" applyFont="0" applyAlignment="0" applyProtection="0"/>
    <xf numFmtId="0" fontId="3" fillId="31" borderId="71" applyNumberFormat="0" applyFont="0" applyAlignment="0" applyProtection="0"/>
    <xf numFmtId="0" fontId="20" fillId="24" borderId="69" applyNumberFormat="0" applyAlignment="0" applyProtection="0"/>
    <xf numFmtId="0" fontId="52" fillId="11" borderId="69" applyNumberFormat="0" applyAlignment="0" applyProtection="0"/>
    <xf numFmtId="175" fontId="2" fillId="3" borderId="73" applyNumberFormat="0" applyFont="0" applyAlignment="0">
      <protection locked="0"/>
    </xf>
    <xf numFmtId="0" fontId="2" fillId="0" borderId="67" applyNumberFormat="0" applyProtection="0">
      <alignment horizontal="left" vertical="center"/>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0" borderId="67" applyNumberFormat="0" applyProtection="0">
      <alignment horizontal="left" vertical="center"/>
    </xf>
    <xf numFmtId="0" fontId="2" fillId="31" borderId="71" applyNumberFormat="0" applyFont="0" applyAlignment="0" applyProtection="0"/>
    <xf numFmtId="0" fontId="3" fillId="31" borderId="71" applyNumberFormat="0" applyFont="0" applyAlignment="0" applyProtection="0"/>
    <xf numFmtId="0" fontId="3" fillId="31" borderId="71" applyNumberFormat="0" applyFont="0" applyAlignment="0" applyProtection="0"/>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3" borderId="67" applyNumberFormat="0" applyProtection="0">
      <alignment horizontal="left" vertical="center" indent="1"/>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4" borderId="67" applyNumberFormat="0" applyProtection="0">
      <alignment horizontal="left" vertical="center" indent="1"/>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80" fillId="0" borderId="72" applyNumberFormat="0" applyFill="0" applyAlignment="0" applyProtection="0"/>
    <xf numFmtId="175" fontId="2" fillId="3" borderId="63" applyNumberFormat="0" applyFont="0" applyAlignment="0">
      <protection locked="0"/>
    </xf>
    <xf numFmtId="4" fontId="6" fillId="5" borderId="67" applyNumberFormat="0" applyProtection="0">
      <alignment horizontal="left" vertical="center" indent="1"/>
    </xf>
    <xf numFmtId="0" fontId="3" fillId="2" borderId="63" applyNumberFormat="0" applyAlignment="0">
      <alignment horizontal="left"/>
    </xf>
    <xf numFmtId="0" fontId="2" fillId="0" borderId="63"/>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0" fontId="26" fillId="26" borderId="65" applyNumberFormat="0" applyFill="0" applyBorder="0" applyAlignment="0" applyProtection="0">
      <protection locked="0"/>
    </xf>
    <xf numFmtId="175" fontId="2" fillId="3" borderId="65" applyNumberFormat="0" applyFont="0" applyAlignment="0">
      <protection locked="0"/>
    </xf>
    <xf numFmtId="10" fontId="28" fillId="29" borderId="65" applyNumberFormat="0" applyBorder="0" applyAlignment="0" applyProtection="0"/>
    <xf numFmtId="175" fontId="2" fillId="3" borderId="65" applyNumberFormat="0" applyFont="0" applyAlignment="0">
      <protection locked="0"/>
    </xf>
    <xf numFmtId="4" fontId="2" fillId="0" borderId="63"/>
    <xf numFmtId="4" fontId="6" fillId="5" borderId="67" applyNumberFormat="0" applyProtection="0">
      <alignment horizontal="right" vertical="center"/>
    </xf>
    <xf numFmtId="0" fontId="3" fillId="31" borderId="71" applyNumberFormat="0" applyFont="0" applyAlignment="0" applyProtection="0"/>
    <xf numFmtId="0" fontId="3" fillId="31" borderId="71" applyNumberFormat="0" applyFont="0" applyAlignment="0" applyProtection="0"/>
    <xf numFmtId="0" fontId="3" fillId="31" borderId="71" applyNumberFormat="0" applyFont="0" applyAlignment="0" applyProtection="0"/>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5">
      <alignment horizontal="right"/>
    </xf>
    <xf numFmtId="0" fontId="2" fillId="0" borderId="65">
      <alignment horizontal="right"/>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40" borderId="67" applyNumberFormat="0" applyProtection="0">
      <alignment horizontal="right" vertical="center"/>
    </xf>
    <xf numFmtId="0" fontId="2" fillId="43" borderId="67" applyNumberFormat="0" applyProtection="0">
      <alignment horizontal="left" vertical="center" indent="1"/>
    </xf>
    <xf numFmtId="4" fontId="2" fillId="0" borderId="65"/>
    <xf numFmtId="4" fontId="2" fillId="0" borderId="65"/>
    <xf numFmtId="0" fontId="2" fillId="0" borderId="63">
      <alignment horizontal="right"/>
    </xf>
    <xf numFmtId="0" fontId="2" fillId="0" borderId="63">
      <alignment horizontal="right"/>
    </xf>
    <xf numFmtId="175" fontId="2" fillId="3" borderId="7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175" fontId="2" fillId="3" borderId="65" applyNumberFormat="0" applyFont="0" applyAlignment="0">
      <protection locked="0"/>
    </xf>
    <xf numFmtId="175" fontId="2" fillId="3" borderId="65" applyNumberFormat="0" applyFont="0" applyAlignment="0">
      <protection locked="0"/>
    </xf>
    <xf numFmtId="175" fontId="2" fillId="3" borderId="65" applyNumberFormat="0" applyFont="0" applyAlignment="0">
      <protection locked="0"/>
    </xf>
    <xf numFmtId="0" fontId="2" fillId="4" borderId="67" applyNumberFormat="0" applyProtection="0">
      <alignment horizontal="left" vertical="center" indent="1"/>
    </xf>
    <xf numFmtId="0" fontId="3" fillId="31" borderId="71" applyNumberFormat="0" applyFont="0" applyAlignment="0" applyProtection="0"/>
    <xf numFmtId="0" fontId="2" fillId="0" borderId="65"/>
    <xf numFmtId="0" fontId="2" fillId="0" borderId="65"/>
    <xf numFmtId="0" fontId="52" fillId="11" borderId="69" applyNumberFormat="0" applyAlignment="0" applyProtection="0"/>
    <xf numFmtId="4" fontId="6" fillId="36" borderId="67" applyNumberFormat="0" applyProtection="0">
      <alignment horizontal="right" vertical="center"/>
    </xf>
    <xf numFmtId="0" fontId="3" fillId="2" borderId="65" applyNumberFormat="0" applyAlignment="0">
      <alignment horizontal="left"/>
    </xf>
    <xf numFmtId="0" fontId="3" fillId="2" borderId="65" applyNumberFormat="0" applyAlignment="0">
      <alignment horizontal="left"/>
    </xf>
    <xf numFmtId="175" fontId="2" fillId="3" borderId="63" applyNumberFormat="0" applyFont="0" applyAlignment="0">
      <protection locked="0"/>
    </xf>
    <xf numFmtId="0" fontId="2" fillId="0" borderId="63"/>
    <xf numFmtId="175" fontId="2" fillId="3" borderId="65" applyNumberFormat="0" applyFont="0" applyAlignment="0">
      <protection locked="0"/>
    </xf>
    <xf numFmtId="175" fontId="2" fillId="3" borderId="65" applyNumberFormat="0" applyFont="0" applyAlignment="0">
      <protection locked="0"/>
    </xf>
    <xf numFmtId="4" fontId="2" fillId="0" borderId="63"/>
    <xf numFmtId="175" fontId="2" fillId="3" borderId="65" applyNumberFormat="0" applyFont="0" applyAlignment="0">
      <protection locked="0"/>
    </xf>
    <xf numFmtId="0" fontId="3" fillId="31" borderId="71" applyNumberFormat="0" applyFont="0" applyAlignment="0" applyProtection="0"/>
    <xf numFmtId="0" fontId="2" fillId="0" borderId="65">
      <alignment horizontal="right"/>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7" borderId="67" applyNumberFormat="0" applyProtection="0">
      <alignment horizontal="right" vertical="center"/>
    </xf>
    <xf numFmtId="4" fontId="41" fillId="3" borderId="67" applyNumberFormat="0" applyProtection="0">
      <alignment vertical="center"/>
    </xf>
    <xf numFmtId="4" fontId="2" fillId="0" borderId="65"/>
    <xf numFmtId="0" fontId="2" fillId="0" borderId="65">
      <alignment horizontal="right"/>
    </xf>
    <xf numFmtId="4" fontId="6" fillId="0"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10" fontId="26" fillId="26" borderId="63" applyNumberFormat="0" applyFill="0" applyBorder="0" applyAlignment="0" applyProtection="0">
      <protection locked="0"/>
    </xf>
    <xf numFmtId="4" fontId="2" fillId="0" borderId="65"/>
    <xf numFmtId="0" fontId="2" fillId="0" borderId="65">
      <alignment horizontal="right"/>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10" fontId="28" fillId="29" borderId="63" applyNumberFormat="0" applyBorder="0" applyAlignment="0" applyProtection="0"/>
    <xf numFmtId="4" fontId="2" fillId="0" borderId="65"/>
    <xf numFmtId="0" fontId="50" fillId="0" borderId="70" applyNumberFormat="0" applyFill="0" applyAlignment="0" applyProtection="0"/>
    <xf numFmtId="0" fontId="2" fillId="0" borderId="65">
      <alignment horizontal="right"/>
    </xf>
    <xf numFmtId="0" fontId="2" fillId="0" borderId="65">
      <alignment horizontal="right"/>
    </xf>
    <xf numFmtId="0" fontId="2" fillId="0" borderId="63">
      <alignment horizontal="right"/>
    </xf>
    <xf numFmtId="10" fontId="26" fillId="26" borderId="65" applyNumberFormat="0" applyFill="0" applyBorder="0" applyAlignment="0" applyProtection="0">
      <protection locked="0"/>
    </xf>
    <xf numFmtId="175" fontId="2" fillId="3" borderId="65" applyNumberFormat="0" applyFont="0" applyAlignment="0">
      <protection locked="0"/>
    </xf>
    <xf numFmtId="10" fontId="28" fillId="29" borderId="65" applyNumberFormat="0" applyBorder="0" applyAlignment="0" applyProtection="0"/>
    <xf numFmtId="175" fontId="2" fillId="3" borderId="65" applyNumberFormat="0" applyFont="0" applyAlignment="0">
      <protection locked="0"/>
    </xf>
    <xf numFmtId="175" fontId="2" fillId="3" borderId="65" applyNumberFormat="0" applyFont="0" applyAlignment="0">
      <protection locked="0"/>
    </xf>
    <xf numFmtId="10" fontId="28" fillId="29" borderId="65" applyNumberFormat="0" applyBorder="0" applyAlignment="0" applyProtection="0"/>
    <xf numFmtId="175" fontId="2" fillId="3" borderId="65" applyNumberFormat="0" applyFont="0" applyAlignment="0">
      <protection locked="0"/>
    </xf>
    <xf numFmtId="10" fontId="26" fillId="26" borderId="65" applyNumberFormat="0" applyFill="0" applyBorder="0" applyAlignment="0" applyProtection="0">
      <protection locked="0"/>
    </xf>
    <xf numFmtId="0" fontId="2" fillId="0" borderId="65">
      <alignment horizontal="right"/>
    </xf>
    <xf numFmtId="0" fontId="2" fillId="0" borderId="65">
      <alignment horizontal="right"/>
    </xf>
    <xf numFmtId="4" fontId="42" fillId="41" borderId="67" applyNumberFormat="0" applyProtection="0">
      <alignment horizontal="left" vertical="center" indent="1"/>
    </xf>
    <xf numFmtId="4" fontId="2" fillId="0" borderId="65"/>
    <xf numFmtId="4" fontId="2" fillId="0" borderId="65"/>
    <xf numFmtId="175" fontId="2" fillId="3" borderId="65" applyNumberFormat="0" applyFont="0" applyAlignment="0">
      <protection locked="0"/>
    </xf>
    <xf numFmtId="0" fontId="2" fillId="0" borderId="65">
      <alignment horizontal="right"/>
    </xf>
    <xf numFmtId="0" fontId="2" fillId="0" borderId="65">
      <alignment horizontal="right"/>
    </xf>
    <xf numFmtId="0" fontId="2" fillId="0" borderId="65"/>
    <xf numFmtId="4" fontId="6" fillId="5" borderId="68" applyNumberFormat="0" applyProtection="0">
      <alignment horizontal="left" vertical="center" indent="1"/>
    </xf>
    <xf numFmtId="175" fontId="2" fillId="3" borderId="63" applyNumberFormat="0" applyFont="0" applyAlignment="0">
      <protection locked="0"/>
    </xf>
    <xf numFmtId="4" fontId="2" fillId="0" borderId="65"/>
    <xf numFmtId="4" fontId="2" fillId="0" borderId="65"/>
    <xf numFmtId="175" fontId="2" fillId="3" borderId="63" applyNumberFormat="0" applyFont="0" applyAlignment="0">
      <protection locked="0"/>
    </xf>
    <xf numFmtId="0" fontId="52" fillId="11" borderId="69" applyNumberFormat="0" applyAlignment="0" applyProtection="0"/>
    <xf numFmtId="0" fontId="38" fillId="24" borderId="67" applyNumberFormat="0" applyAlignment="0" applyProtection="0"/>
    <xf numFmtId="0" fontId="20" fillId="24" borderId="69" applyNumberFormat="0" applyAlignment="0" applyProtection="0"/>
    <xf numFmtId="0" fontId="20" fillId="24" borderId="69" applyNumberFormat="0" applyAlignment="0" applyProtection="0"/>
    <xf numFmtId="0" fontId="3" fillId="31" borderId="71" applyNumberFormat="0" applyFont="0" applyAlignment="0" applyProtection="0"/>
    <xf numFmtId="175" fontId="2" fillId="3" borderId="65" applyNumberFormat="0" applyFont="0" applyAlignment="0">
      <protection locked="0"/>
    </xf>
    <xf numFmtId="175" fontId="2" fillId="3" borderId="65" applyNumberFormat="0" applyFont="0" applyAlignment="0">
      <protection locked="0"/>
    </xf>
    <xf numFmtId="175" fontId="2" fillId="3" borderId="65" applyNumberFormat="0" applyFont="0" applyAlignment="0">
      <protection locked="0"/>
    </xf>
    <xf numFmtId="175" fontId="2" fillId="3" borderId="65" applyNumberFormat="0" applyFont="0" applyAlignment="0">
      <protection locked="0"/>
    </xf>
    <xf numFmtId="175" fontId="2" fillId="3" borderId="65" applyNumberFormat="0" applyFont="0" applyAlignment="0">
      <protection locked="0"/>
    </xf>
    <xf numFmtId="4" fontId="2" fillId="0" borderId="63"/>
    <xf numFmtId="10" fontId="26" fillId="26" borderId="73" applyNumberFormat="0" applyFill="0" applyBorder="0" applyAlignment="0" applyProtection="0">
      <protection locked="0"/>
    </xf>
    <xf numFmtId="0" fontId="3" fillId="31" borderId="71" applyNumberFormat="0" applyFont="0" applyAlignment="0" applyProtection="0"/>
    <xf numFmtId="0" fontId="3" fillId="31" borderId="71" applyNumberFormat="0" applyFont="0" applyAlignment="0" applyProtection="0"/>
    <xf numFmtId="175" fontId="2" fillId="3" borderId="65" applyNumberFormat="0" applyFont="0" applyAlignment="0">
      <protection locked="0"/>
    </xf>
    <xf numFmtId="175" fontId="2" fillId="3" borderId="65" applyNumberFormat="0" applyFont="0" applyAlignment="0">
      <protection locked="0"/>
    </xf>
    <xf numFmtId="175" fontId="2" fillId="3" borderId="65" applyNumberFormat="0" applyFont="0" applyAlignment="0">
      <protection locked="0"/>
    </xf>
    <xf numFmtId="0" fontId="2" fillId="0" borderId="65"/>
    <xf numFmtId="4" fontId="2" fillId="0" borderId="65"/>
    <xf numFmtId="4" fontId="2" fillId="0" borderId="65"/>
    <xf numFmtId="175" fontId="2" fillId="3" borderId="65" applyNumberFormat="0" applyFont="0" applyAlignment="0">
      <protection locked="0"/>
    </xf>
    <xf numFmtId="175" fontId="2" fillId="3" borderId="65" applyNumberFormat="0" applyFont="0" applyAlignment="0">
      <protection locked="0"/>
    </xf>
    <xf numFmtId="0" fontId="2" fillId="0" borderId="65">
      <alignment horizontal="right"/>
    </xf>
    <xf numFmtId="0" fontId="2" fillId="0" borderId="65">
      <alignment horizontal="right"/>
    </xf>
    <xf numFmtId="0" fontId="2" fillId="0" borderId="65"/>
    <xf numFmtId="4" fontId="2" fillId="0" borderId="65"/>
    <xf numFmtId="4" fontId="2" fillId="0" borderId="65"/>
    <xf numFmtId="175" fontId="2" fillId="3" borderId="65" applyNumberFormat="0" applyFont="0" applyAlignment="0">
      <protection locked="0"/>
    </xf>
    <xf numFmtId="175" fontId="2" fillId="3" borderId="65" applyNumberFormat="0" applyFont="0" applyAlignment="0">
      <protection locked="0"/>
    </xf>
    <xf numFmtId="0" fontId="3" fillId="2" borderId="65" applyNumberFormat="0" applyAlignment="0">
      <alignment horizontal="left"/>
    </xf>
    <xf numFmtId="0" fontId="3" fillId="2" borderId="65" applyNumberFormat="0" applyAlignment="0">
      <alignment horizontal="left"/>
    </xf>
    <xf numFmtId="175" fontId="2" fillId="3" borderId="65" applyNumberFormat="0" applyFont="0" applyAlignment="0">
      <protection locked="0"/>
    </xf>
    <xf numFmtId="175" fontId="2" fillId="3" borderId="65" applyNumberFormat="0" applyFont="0" applyAlignment="0">
      <protection locked="0"/>
    </xf>
    <xf numFmtId="175" fontId="2" fillId="3" borderId="65" applyNumberFormat="0" applyFont="0" applyAlignment="0">
      <protection locked="0"/>
    </xf>
    <xf numFmtId="175" fontId="2" fillId="3" borderId="65" applyNumberFormat="0" applyFont="0" applyAlignment="0">
      <protection locked="0"/>
    </xf>
    <xf numFmtId="175" fontId="2" fillId="3" borderId="65" applyNumberFormat="0" applyFont="0" applyAlignment="0">
      <protection locked="0"/>
    </xf>
    <xf numFmtId="175" fontId="2" fillId="3" borderId="65" applyNumberFormat="0" applyFont="0" applyAlignment="0">
      <protection locked="0"/>
    </xf>
    <xf numFmtId="0" fontId="2" fillId="0" borderId="63">
      <alignment horizontal="right"/>
    </xf>
    <xf numFmtId="175" fontId="2" fillId="3" borderId="65" applyNumberFormat="0" applyFont="0" applyAlignment="0">
      <protection locked="0"/>
    </xf>
    <xf numFmtId="175" fontId="2" fillId="3" borderId="65" applyNumberFormat="0" applyFont="0" applyAlignment="0">
      <protection locked="0"/>
    </xf>
    <xf numFmtId="175" fontId="2" fillId="3" borderId="65" applyNumberFormat="0" applyFont="0" applyAlignment="0">
      <protection locked="0"/>
    </xf>
    <xf numFmtId="4" fontId="2" fillId="0" borderId="63"/>
    <xf numFmtId="0" fontId="2" fillId="0" borderId="63">
      <alignment horizontal="right"/>
    </xf>
    <xf numFmtId="4" fontId="2" fillId="0" borderId="63"/>
    <xf numFmtId="0" fontId="2" fillId="0" borderId="63">
      <alignment horizontal="right"/>
    </xf>
    <xf numFmtId="0" fontId="2" fillId="0" borderId="63">
      <alignment horizontal="right"/>
    </xf>
    <xf numFmtId="10" fontId="26" fillId="26" borderId="63" applyNumberFormat="0" applyFill="0" applyBorder="0" applyAlignment="0" applyProtection="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0" fontId="26" fillId="26" borderId="63" applyNumberFormat="0" applyFill="0" applyBorder="0" applyAlignment="0" applyProtection="0">
      <protection locked="0"/>
    </xf>
    <xf numFmtId="0" fontId="2" fillId="0" borderId="63">
      <alignment horizontal="right"/>
    </xf>
    <xf numFmtId="0" fontId="2" fillId="0" borderId="63">
      <alignment horizontal="right"/>
    </xf>
    <xf numFmtId="4" fontId="2" fillId="0" borderId="63"/>
    <xf numFmtId="4" fontId="2" fillId="0" borderId="63"/>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73">
      <alignment horizontal="right"/>
    </xf>
    <xf numFmtId="0" fontId="3" fillId="31" borderId="71" applyNumberFormat="0" applyFont="0" applyAlignment="0" applyProtection="0"/>
    <xf numFmtId="0" fontId="3" fillId="31" borderId="71" applyNumberFormat="0" applyFont="0" applyAlignment="0" applyProtection="0"/>
    <xf numFmtId="0" fontId="3" fillId="31" borderId="71" applyNumberFormat="0" applyFont="0" applyAlignment="0" applyProtection="0"/>
    <xf numFmtId="0" fontId="3" fillId="31" borderId="71" applyNumberFormat="0" applyFont="0" applyAlignment="0" applyProtection="0"/>
    <xf numFmtId="4" fontId="2" fillId="0" borderId="73"/>
    <xf numFmtId="0" fontId="2" fillId="0" borderId="73">
      <alignment horizontal="right"/>
    </xf>
    <xf numFmtId="0" fontId="3" fillId="31" borderId="71" applyNumberFormat="0" applyFont="0" applyAlignment="0" applyProtection="0"/>
    <xf numFmtId="0" fontId="3" fillId="31" borderId="71" applyNumberFormat="0" applyFont="0" applyAlignment="0" applyProtection="0"/>
    <xf numFmtId="0" fontId="3" fillId="31" borderId="71" applyNumberFormat="0" applyFont="0" applyAlignment="0" applyProtection="0"/>
    <xf numFmtId="0" fontId="3" fillId="31" borderId="71" applyNumberFormat="0" applyFont="0" applyAlignment="0" applyProtection="0"/>
    <xf numFmtId="4" fontId="2" fillId="0" borderId="73"/>
    <xf numFmtId="0" fontId="2" fillId="0" borderId="73">
      <alignment horizontal="right"/>
    </xf>
    <xf numFmtId="0" fontId="3" fillId="31" borderId="71" applyNumberFormat="0" applyFont="0" applyAlignment="0" applyProtection="0"/>
    <xf numFmtId="0" fontId="3" fillId="31" borderId="71" applyNumberFormat="0" applyFont="0" applyAlignment="0" applyProtection="0"/>
    <xf numFmtId="0" fontId="3" fillId="31" borderId="71" applyNumberFormat="0" applyFont="0" applyAlignment="0" applyProtection="0"/>
    <xf numFmtId="0" fontId="3" fillId="31" borderId="71" applyNumberFormat="0" applyFont="0" applyAlignment="0" applyProtection="0"/>
    <xf numFmtId="4" fontId="2" fillId="0" borderId="73"/>
    <xf numFmtId="0" fontId="2" fillId="0" borderId="73">
      <alignment horizontal="right"/>
    </xf>
    <xf numFmtId="0" fontId="2" fillId="0" borderId="73">
      <alignment horizontal="right"/>
    </xf>
    <xf numFmtId="10" fontId="26" fillId="26" borderId="73" applyNumberFormat="0" applyFill="0" applyBorder="0" applyAlignment="0" applyProtection="0">
      <protection locked="0"/>
    </xf>
    <xf numFmtId="175" fontId="2" fillId="3" borderId="73" applyNumberFormat="0" applyFont="0" applyAlignment="0">
      <protection locked="0"/>
    </xf>
    <xf numFmtId="10" fontId="28" fillId="29" borderId="73" applyNumberFormat="0" applyBorder="0" applyAlignment="0" applyProtection="0"/>
    <xf numFmtId="175" fontId="2" fillId="3" borderId="73" applyNumberFormat="0" applyFont="0" applyAlignment="0">
      <protection locked="0"/>
    </xf>
    <xf numFmtId="175" fontId="2" fillId="3" borderId="73" applyNumberFormat="0" applyFont="0" applyAlignment="0">
      <protection locked="0"/>
    </xf>
    <xf numFmtId="10" fontId="28" fillId="29" borderId="73" applyNumberFormat="0" applyBorder="0" applyAlignment="0" applyProtection="0"/>
    <xf numFmtId="175" fontId="2" fillId="3" borderId="73" applyNumberFormat="0" applyFont="0" applyAlignment="0">
      <protection locked="0"/>
    </xf>
    <xf numFmtId="10" fontId="26" fillId="26" borderId="73" applyNumberFormat="0" applyFill="0" applyBorder="0" applyAlignment="0" applyProtection="0">
      <protection locked="0"/>
    </xf>
    <xf numFmtId="0" fontId="2" fillId="0" borderId="73">
      <alignment horizontal="right"/>
    </xf>
    <xf numFmtId="0" fontId="2" fillId="0" borderId="73">
      <alignment horizontal="right"/>
    </xf>
    <xf numFmtId="0" fontId="2" fillId="31" borderId="71" applyNumberFormat="0" applyFont="0" applyAlignment="0" applyProtection="0"/>
    <xf numFmtId="4" fontId="2" fillId="0" borderId="73"/>
    <xf numFmtId="4" fontId="2" fillId="0" borderId="73"/>
    <xf numFmtId="175" fontId="2" fillId="3" borderId="73" applyNumberFormat="0" applyFont="0" applyAlignment="0">
      <protection locked="0"/>
    </xf>
    <xf numFmtId="0" fontId="2" fillId="0" borderId="73">
      <alignment horizontal="right"/>
    </xf>
    <xf numFmtId="0" fontId="2" fillId="0" borderId="73">
      <alignment horizontal="right"/>
    </xf>
    <xf numFmtId="0" fontId="2" fillId="0" borderId="73"/>
    <xf numFmtId="0" fontId="2" fillId="31" borderId="71" applyNumberFormat="0" applyFont="0" applyAlignment="0" applyProtection="0"/>
    <xf numFmtId="4" fontId="2" fillId="0" borderId="73"/>
    <xf numFmtId="4" fontId="2" fillId="0" borderId="73"/>
    <xf numFmtId="175" fontId="2" fillId="3" borderId="73" applyNumberFormat="0" applyFont="0" applyAlignment="0">
      <protection locked="0"/>
    </xf>
    <xf numFmtId="175" fontId="2" fillId="3" borderId="73" applyNumberFormat="0" applyFont="0" applyAlignment="0">
      <protection locked="0"/>
    </xf>
    <xf numFmtId="175" fontId="2" fillId="3" borderId="73" applyNumberFormat="0" applyFont="0" applyAlignment="0">
      <protection locked="0"/>
    </xf>
    <xf numFmtId="175" fontId="2" fillId="3" borderId="73" applyNumberFormat="0" applyFont="0" applyAlignment="0">
      <protection locked="0"/>
    </xf>
    <xf numFmtId="175" fontId="2" fillId="3" borderId="73" applyNumberFormat="0" applyFont="0" applyAlignment="0">
      <protection locked="0"/>
    </xf>
    <xf numFmtId="0" fontId="66" fillId="49" borderId="69" applyNumberFormat="0" applyAlignment="0" applyProtection="0"/>
    <xf numFmtId="0" fontId="73" fillId="11" borderId="69" applyNumberFormat="0" applyAlignment="0" applyProtection="0"/>
    <xf numFmtId="0" fontId="73" fillId="11" borderId="69" applyNumberFormat="0" applyAlignment="0" applyProtection="0"/>
    <xf numFmtId="0" fontId="22" fillId="31" borderId="69" applyNumberFormat="0" applyFont="0" applyAlignment="0" applyProtection="0"/>
    <xf numFmtId="175" fontId="2" fillId="3" borderId="73" applyNumberFormat="0" applyFont="0" applyAlignment="0">
      <protection locked="0"/>
    </xf>
    <xf numFmtId="175" fontId="2" fillId="3" borderId="73" applyNumberFormat="0" applyFont="0" applyAlignment="0">
      <protection locked="0"/>
    </xf>
    <xf numFmtId="175" fontId="2" fillId="3" borderId="73" applyNumberFormat="0" applyFont="0" applyAlignment="0">
      <protection locked="0"/>
    </xf>
    <xf numFmtId="0" fontId="2" fillId="0" borderId="73"/>
    <xf numFmtId="4" fontId="2" fillId="0" borderId="73"/>
    <xf numFmtId="4" fontId="2" fillId="0" borderId="73"/>
    <xf numFmtId="175" fontId="2" fillId="3" borderId="73" applyNumberFormat="0" applyFont="0" applyAlignment="0">
      <protection locked="0"/>
    </xf>
    <xf numFmtId="175" fontId="2" fillId="3" borderId="73" applyNumberFormat="0" applyFont="0" applyAlignment="0">
      <protection locked="0"/>
    </xf>
    <xf numFmtId="0" fontId="2" fillId="0" borderId="73">
      <alignment horizontal="right"/>
    </xf>
    <xf numFmtId="0" fontId="2" fillId="0" borderId="73">
      <alignment horizontal="right"/>
    </xf>
    <xf numFmtId="0" fontId="2" fillId="0" borderId="73"/>
    <xf numFmtId="4" fontId="2" fillId="0" borderId="73"/>
    <xf numFmtId="4" fontId="2" fillId="0" borderId="73"/>
    <xf numFmtId="175" fontId="2" fillId="3" borderId="73" applyNumberFormat="0" applyFont="0" applyAlignment="0">
      <protection locked="0"/>
    </xf>
    <xf numFmtId="175" fontId="2" fillId="3" borderId="73" applyNumberFormat="0" applyFont="0" applyAlignment="0">
      <protection locked="0"/>
    </xf>
    <xf numFmtId="0" fontId="3" fillId="2" borderId="73" applyNumberFormat="0" applyAlignment="0">
      <alignment horizontal="left"/>
    </xf>
    <xf numFmtId="0" fontId="3" fillId="2" borderId="73" applyNumberFormat="0" applyAlignment="0">
      <alignment horizontal="left"/>
    </xf>
    <xf numFmtId="175" fontId="2" fillId="3" borderId="73" applyNumberFormat="0" applyFont="0" applyAlignment="0">
      <protection locked="0"/>
    </xf>
    <xf numFmtId="175" fontId="2" fillId="3" borderId="73" applyNumberFormat="0" applyFont="0" applyAlignment="0">
      <protection locked="0"/>
    </xf>
    <xf numFmtId="175" fontId="2" fillId="3" borderId="73" applyNumberFormat="0" applyFont="0" applyAlignment="0">
      <protection locked="0"/>
    </xf>
    <xf numFmtId="175" fontId="2" fillId="3" borderId="73" applyNumberFormat="0" applyFont="0" applyAlignment="0">
      <protection locked="0"/>
    </xf>
    <xf numFmtId="175" fontId="2" fillId="3" borderId="73" applyNumberFormat="0" applyFont="0" applyAlignment="0">
      <protection locked="0"/>
    </xf>
    <xf numFmtId="175" fontId="2" fillId="3" borderId="73" applyNumberFormat="0" applyFont="0" applyAlignment="0">
      <protection locked="0"/>
    </xf>
    <xf numFmtId="175" fontId="2" fillId="3" borderId="73" applyNumberFormat="0" applyFont="0" applyAlignment="0">
      <protection locked="0"/>
    </xf>
    <xf numFmtId="175" fontId="2" fillId="3" borderId="73" applyNumberFormat="0" applyFont="0" applyAlignment="0">
      <protection locked="0"/>
    </xf>
    <xf numFmtId="175" fontId="2" fillId="3" borderId="73" applyNumberFormat="0" applyFont="0" applyAlignment="0">
      <protection locked="0"/>
    </xf>
    <xf numFmtId="4" fontId="6" fillId="0" borderId="75" applyNumberFormat="0" applyProtection="0">
      <alignment horizontal="right" vertical="center"/>
    </xf>
    <xf numFmtId="4" fontId="6" fillId="3" borderId="75" applyNumberFormat="0" applyProtection="0">
      <alignment vertical="center"/>
    </xf>
    <xf numFmtId="0" fontId="2" fillId="4" borderId="75" applyNumberFormat="0" applyProtection="0">
      <alignment horizontal="left" vertical="center" indent="1"/>
    </xf>
    <xf numFmtId="0" fontId="2" fillId="0" borderId="75" applyNumberFormat="0" applyProtection="0">
      <alignment horizontal="left" vertical="center"/>
    </xf>
    <xf numFmtId="4" fontId="6" fillId="5" borderId="75" applyNumberFormat="0" applyProtection="0">
      <alignment horizontal="right" vertical="center"/>
    </xf>
    <xf numFmtId="0" fontId="2" fillId="4" borderId="91" applyNumberFormat="0" applyProtection="0">
      <alignment horizontal="left" vertical="center" indent="1"/>
    </xf>
    <xf numFmtId="0" fontId="2" fillId="4" borderId="91" applyNumberFormat="0" applyProtection="0">
      <alignment horizontal="left" vertical="center" indent="1"/>
    </xf>
    <xf numFmtId="0" fontId="50" fillId="0" borderId="92" applyNumberFormat="0" applyFill="0" applyAlignment="0" applyProtection="0"/>
    <xf numFmtId="0" fontId="20" fillId="24" borderId="89" applyNumberFormat="0" applyAlignment="0" applyProtection="0"/>
    <xf numFmtId="0" fontId="38" fillId="24" borderId="91" applyNumberFormat="0" applyAlignment="0" applyProtection="0"/>
    <xf numFmtId="0" fontId="2" fillId="4" borderId="91" applyNumberFormat="0" applyProtection="0">
      <alignment horizontal="left" vertical="center" indent="1"/>
    </xf>
    <xf numFmtId="0" fontId="50" fillId="0" borderId="96" applyNumberFormat="0" applyFill="0" applyAlignment="0" applyProtection="0"/>
    <xf numFmtId="0" fontId="38" fillId="24" borderId="91" applyNumberFormat="0" applyAlignment="0" applyProtection="0"/>
    <xf numFmtId="0" fontId="2" fillId="4" borderId="91" applyNumberFormat="0" applyProtection="0">
      <alignment horizontal="left" vertical="center" indent="1"/>
    </xf>
    <xf numFmtId="0" fontId="2" fillId="0" borderId="91" applyNumberFormat="0" applyProtection="0">
      <alignment horizontal="left" vertical="center"/>
    </xf>
    <xf numFmtId="4" fontId="6" fillId="5" borderId="91" applyNumberFormat="0" applyProtection="0">
      <alignment horizontal="right" vertical="center"/>
    </xf>
    <xf numFmtId="4" fontId="6" fillId="29" borderId="91" applyNumberFormat="0" applyProtection="0">
      <alignment vertical="center"/>
    </xf>
    <xf numFmtId="0" fontId="2" fillId="4" borderId="91" applyNumberFormat="0" applyProtection="0">
      <alignment horizontal="left" vertical="center" indent="1"/>
    </xf>
    <xf numFmtId="0" fontId="2" fillId="27" borderId="91" applyNumberFormat="0" applyProtection="0">
      <alignment horizontal="left" vertical="center" indent="1"/>
    </xf>
    <xf numFmtId="0" fontId="2" fillId="44" borderId="91" applyNumberFormat="0" applyProtection="0">
      <alignment horizontal="left" vertical="center" indent="1"/>
    </xf>
    <xf numFmtId="4" fontId="44" fillId="43" borderId="91" applyNumberFormat="0" applyProtection="0">
      <alignment horizontal="left" vertical="center" indent="1"/>
    </xf>
    <xf numFmtId="4" fontId="6" fillId="38" borderId="91" applyNumberFormat="0" applyProtection="0">
      <alignment horizontal="right" vertical="center"/>
    </xf>
    <xf numFmtId="4" fontId="6" fillId="34" borderId="91" applyNumberFormat="0" applyProtection="0">
      <alignment horizontal="right" vertical="center"/>
    </xf>
    <xf numFmtId="4" fontId="6" fillId="3" borderId="91" applyNumberFormat="0" applyProtection="0">
      <alignment horizontal="left" vertical="center" indent="1"/>
    </xf>
    <xf numFmtId="0" fontId="38" fillId="24" borderId="91" applyNumberFormat="0" applyAlignment="0" applyProtection="0"/>
    <xf numFmtId="0" fontId="20" fillId="24" borderId="76" applyNumberFormat="0" applyAlignment="0" applyProtection="0"/>
    <xf numFmtId="0" fontId="29" fillId="0" borderId="74">
      <alignment horizontal="left" vertical="center"/>
    </xf>
    <xf numFmtId="175" fontId="2" fillId="3" borderId="73" applyNumberFormat="0" applyFont="0" applyAlignment="0">
      <protection locked="0"/>
    </xf>
    <xf numFmtId="0" fontId="3" fillId="31" borderId="77" applyNumberFormat="0" applyFont="0" applyAlignment="0" applyProtection="0"/>
    <xf numFmtId="0" fontId="38" fillId="24" borderId="75" applyNumberFormat="0" applyAlignment="0" applyProtection="0"/>
    <xf numFmtId="4" fontId="41" fillId="3" borderId="75" applyNumberFormat="0" applyProtection="0">
      <alignment vertical="center"/>
    </xf>
    <xf numFmtId="4" fontId="6" fillId="3" borderId="75" applyNumberFormat="0" applyProtection="0">
      <alignment horizontal="left" vertical="center" indent="1"/>
    </xf>
    <xf numFmtId="4" fontId="6" fillId="3" borderId="75" applyNumberFormat="0" applyProtection="0">
      <alignment horizontal="left" vertical="center" indent="1"/>
    </xf>
    <xf numFmtId="0" fontId="2" fillId="4" borderId="75" applyNumberFormat="0" applyProtection="0">
      <alignment horizontal="left" vertical="center" indent="1"/>
    </xf>
    <xf numFmtId="0" fontId="2" fillId="4" borderId="75" applyNumberFormat="0" applyProtection="0">
      <alignment horizontal="left" vertical="center" indent="1"/>
    </xf>
    <xf numFmtId="4" fontId="6" fillId="32" borderId="75" applyNumberFormat="0" applyProtection="0">
      <alignment horizontal="right" vertical="center"/>
    </xf>
    <xf numFmtId="4" fontId="6" fillId="33" borderId="75" applyNumberFormat="0" applyProtection="0">
      <alignment horizontal="right" vertical="center"/>
    </xf>
    <xf numFmtId="4" fontId="6" fillId="34" borderId="75" applyNumberFormat="0" applyProtection="0">
      <alignment horizontal="right" vertical="center"/>
    </xf>
    <xf numFmtId="4" fontId="6" fillId="35" borderId="75" applyNumberFormat="0" applyProtection="0">
      <alignment horizontal="right" vertical="center"/>
    </xf>
    <xf numFmtId="4" fontId="6" fillId="36" borderId="75" applyNumberFormat="0" applyProtection="0">
      <alignment horizontal="right" vertical="center"/>
    </xf>
    <xf numFmtId="4" fontId="6" fillId="37" borderId="75" applyNumberFormat="0" applyProtection="0">
      <alignment horizontal="right" vertical="center"/>
    </xf>
    <xf numFmtId="4" fontId="6" fillId="38" borderId="75" applyNumberFormat="0" applyProtection="0">
      <alignment horizontal="right" vertical="center"/>
    </xf>
    <xf numFmtId="4" fontId="6" fillId="39" borderId="75" applyNumberFormat="0" applyProtection="0">
      <alignment horizontal="right" vertical="center"/>
    </xf>
    <xf numFmtId="4" fontId="6" fillId="40" borderId="75" applyNumberFormat="0" applyProtection="0">
      <alignment horizontal="right" vertical="center"/>
    </xf>
    <xf numFmtId="4" fontId="42" fillId="41" borderId="75" applyNumberFormat="0" applyProtection="0">
      <alignment horizontal="left" vertical="center" indent="1"/>
    </xf>
    <xf numFmtId="4" fontId="6" fillId="5" borderId="78" applyNumberFormat="0" applyProtection="0">
      <alignment horizontal="left" vertical="center" indent="1"/>
    </xf>
    <xf numFmtId="0" fontId="2" fillId="4" borderId="75" applyNumberFormat="0" applyProtection="0">
      <alignment horizontal="left" vertical="center" indent="1"/>
    </xf>
    <xf numFmtId="0" fontId="2" fillId="4" borderId="75" applyNumberFormat="0" applyProtection="0">
      <alignment horizontal="left" vertical="center" indent="1"/>
    </xf>
    <xf numFmtId="4" fontId="44" fillId="5" borderId="75" applyNumberFormat="0" applyProtection="0">
      <alignment horizontal="left" vertical="center" indent="1"/>
    </xf>
    <xf numFmtId="4" fontId="44" fillId="5" borderId="75" applyNumberFormat="0" applyProtection="0">
      <alignment horizontal="left" vertical="center" indent="1"/>
    </xf>
    <xf numFmtId="4" fontId="44" fillId="43" borderId="75" applyNumberFormat="0" applyProtection="0">
      <alignment horizontal="left" vertical="center" indent="1"/>
    </xf>
    <xf numFmtId="4" fontId="44" fillId="43" borderId="75" applyNumberFormat="0" applyProtection="0">
      <alignment horizontal="left" vertical="center" indent="1"/>
    </xf>
    <xf numFmtId="0" fontId="2" fillId="43" borderId="75" applyNumberFormat="0" applyProtection="0">
      <alignment horizontal="left" vertical="center" indent="1"/>
    </xf>
    <xf numFmtId="0" fontId="2" fillId="43" borderId="75" applyNumberFormat="0" applyProtection="0">
      <alignment horizontal="left" vertical="center" indent="1"/>
    </xf>
    <xf numFmtId="0" fontId="2" fillId="43" borderId="75" applyNumberFormat="0" applyProtection="0">
      <alignment horizontal="left" vertical="center" indent="1"/>
    </xf>
    <xf numFmtId="0" fontId="2" fillId="43" borderId="75" applyNumberFormat="0" applyProtection="0">
      <alignment horizontal="left" vertical="center" indent="1"/>
    </xf>
    <xf numFmtId="0" fontId="2" fillId="44" borderId="75" applyNumberFormat="0" applyProtection="0">
      <alignment horizontal="left" vertical="center" indent="1"/>
    </xf>
    <xf numFmtId="0" fontId="2" fillId="44" borderId="75" applyNumberFormat="0" applyProtection="0">
      <alignment horizontal="left" vertical="center" indent="1"/>
    </xf>
    <xf numFmtId="0" fontId="2" fillId="44" borderId="75" applyNumberFormat="0" applyProtection="0">
      <alignment horizontal="left" vertical="center" indent="1"/>
    </xf>
    <xf numFmtId="0" fontId="2" fillId="44" borderId="75" applyNumberFormat="0" applyProtection="0">
      <alignment horizontal="left" vertical="center" indent="1"/>
    </xf>
    <xf numFmtId="0" fontId="2" fillId="27" borderId="75" applyNumberFormat="0" applyProtection="0">
      <alignment horizontal="left" vertical="center" indent="1"/>
    </xf>
    <xf numFmtId="0" fontId="2" fillId="27" borderId="75" applyNumberFormat="0" applyProtection="0">
      <alignment horizontal="left" vertical="center" indent="1"/>
    </xf>
    <xf numFmtId="0" fontId="2" fillId="27" borderId="75" applyNumberFormat="0" applyProtection="0">
      <alignment horizontal="left" vertical="center" indent="1"/>
    </xf>
    <xf numFmtId="0" fontId="2" fillId="27" borderId="75" applyNumberFormat="0" applyProtection="0">
      <alignment horizontal="left" vertical="center" indent="1"/>
    </xf>
    <xf numFmtId="0" fontId="2" fillId="4" borderId="75" applyNumberFormat="0" applyProtection="0">
      <alignment horizontal="left" vertical="center" indent="1"/>
    </xf>
    <xf numFmtId="0" fontId="2" fillId="4" borderId="75" applyNumberFormat="0" applyProtection="0">
      <alignment horizontal="left" vertical="center" indent="1"/>
    </xf>
    <xf numFmtId="0" fontId="2" fillId="4" borderId="75" applyNumberFormat="0" applyProtection="0">
      <alignment horizontal="left" vertical="center" indent="1"/>
    </xf>
    <xf numFmtId="4" fontId="6" fillId="29" borderId="75" applyNumberFormat="0" applyProtection="0">
      <alignment vertical="center"/>
    </xf>
    <xf numFmtId="4" fontId="41" fillId="29" borderId="75" applyNumberFormat="0" applyProtection="0">
      <alignment vertical="center"/>
    </xf>
    <xf numFmtId="4" fontId="6" fillId="29" borderId="75" applyNumberFormat="0" applyProtection="0">
      <alignment horizontal="left" vertical="center" indent="1"/>
    </xf>
    <xf numFmtId="4" fontId="6" fillId="29" borderId="75" applyNumberFormat="0" applyProtection="0">
      <alignment horizontal="left" vertical="center" indent="1"/>
    </xf>
    <xf numFmtId="4" fontId="6" fillId="0" borderId="75" applyNumberFormat="0" applyProtection="0">
      <alignment horizontal="right" vertical="center"/>
    </xf>
    <xf numFmtId="4" fontId="41" fillId="5" borderId="75" applyNumberFormat="0" applyProtection="0">
      <alignment horizontal="right" vertical="center"/>
    </xf>
    <xf numFmtId="0" fontId="2" fillId="0" borderId="75" applyNumberFormat="0" applyProtection="0">
      <alignment horizontal="left" vertical="center"/>
    </xf>
    <xf numFmtId="0" fontId="2" fillId="4" borderId="75" applyNumberFormat="0" applyProtection="0">
      <alignment horizontal="left" vertical="center" indent="1"/>
    </xf>
    <xf numFmtId="0" fontId="2" fillId="0" borderId="75" applyNumberFormat="0" applyProtection="0">
      <alignment horizontal="left" vertical="center"/>
    </xf>
    <xf numFmtId="0" fontId="2" fillId="4" borderId="75" applyNumberFormat="0" applyProtection="0">
      <alignment horizontal="left" vertical="center" indent="1"/>
    </xf>
    <xf numFmtId="0" fontId="2" fillId="4" borderId="75" applyNumberFormat="0" applyProtection="0">
      <alignment horizontal="left" vertical="center" indent="1"/>
    </xf>
    <xf numFmtId="0" fontId="2" fillId="4" borderId="75" applyNumberFormat="0" applyProtection="0">
      <alignment horizontal="left" vertical="center" indent="1"/>
    </xf>
    <xf numFmtId="4" fontId="46" fillId="5" borderId="75" applyNumberFormat="0" applyProtection="0">
      <alignment horizontal="right" vertical="center"/>
    </xf>
    <xf numFmtId="0" fontId="50" fillId="0" borderId="79" applyNumberFormat="0" applyFill="0" applyAlignment="0" applyProtection="0"/>
    <xf numFmtId="0" fontId="52" fillId="11" borderId="76" applyNumberFormat="0" applyAlignment="0" applyProtection="0"/>
    <xf numFmtId="0" fontId="52" fillId="11" borderId="76" applyNumberFormat="0" applyAlignment="0" applyProtection="0"/>
    <xf numFmtId="0" fontId="52" fillId="11" borderId="76" applyNumberFormat="0" applyAlignment="0" applyProtection="0"/>
    <xf numFmtId="0" fontId="52" fillId="11" borderId="76" applyNumberFormat="0" applyAlignment="0" applyProtection="0"/>
    <xf numFmtId="0" fontId="38" fillId="24" borderId="75" applyNumberFormat="0" applyAlignment="0" applyProtection="0"/>
    <xf numFmtId="0" fontId="38" fillId="24" borderId="75" applyNumberFormat="0" applyAlignment="0" applyProtection="0"/>
    <xf numFmtId="0" fontId="38" fillId="24" borderId="75" applyNumberFormat="0" applyAlignment="0" applyProtection="0"/>
    <xf numFmtId="0" fontId="38" fillId="24" borderId="75" applyNumberFormat="0" applyAlignment="0" applyProtection="0"/>
    <xf numFmtId="0" fontId="20" fillId="24" borderId="76" applyNumberFormat="0" applyAlignment="0" applyProtection="0"/>
    <xf numFmtId="0" fontId="20" fillId="24" borderId="76" applyNumberFormat="0" applyAlignment="0" applyProtection="0"/>
    <xf numFmtId="0" fontId="20" fillId="24" borderId="76" applyNumberFormat="0" applyAlignment="0" applyProtection="0"/>
    <xf numFmtId="0" fontId="20" fillId="24" borderId="76" applyNumberFormat="0" applyAlignment="0" applyProtection="0"/>
    <xf numFmtId="0" fontId="50" fillId="0" borderId="79" applyNumberFormat="0" applyFill="0" applyAlignment="0" applyProtection="0"/>
    <xf numFmtId="0" fontId="50" fillId="0" borderId="79" applyNumberFormat="0" applyFill="0" applyAlignment="0" applyProtection="0"/>
    <xf numFmtId="0" fontId="50" fillId="0" borderId="79" applyNumberFormat="0" applyFill="0" applyAlignment="0" applyProtection="0"/>
    <xf numFmtId="0" fontId="50" fillId="0" borderId="79" applyNumberFormat="0" applyFill="0" applyAlignment="0" applyProtection="0"/>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0" fontId="2" fillId="31" borderId="77" applyNumberFormat="0" applyFont="0" applyAlignment="0" applyProtection="0"/>
    <xf numFmtId="4" fontId="6" fillId="5" borderId="75" applyNumberFormat="0" applyProtection="0">
      <alignment horizontal="right" vertical="center"/>
    </xf>
    <xf numFmtId="0" fontId="2" fillId="4" borderId="75" applyNumberFormat="0" applyProtection="0">
      <alignment horizontal="left" vertical="center" indent="1"/>
    </xf>
    <xf numFmtId="0" fontId="2" fillId="4" borderId="75" applyNumberFormat="0" applyProtection="0">
      <alignment horizontal="left" vertical="center" indent="1"/>
    </xf>
    <xf numFmtId="0" fontId="2" fillId="0" borderId="75" applyNumberFormat="0" applyProtection="0">
      <alignment horizontal="left" vertical="center"/>
    </xf>
    <xf numFmtId="0" fontId="2" fillId="4" borderId="75" applyNumberFormat="0" applyProtection="0">
      <alignment horizontal="left" vertical="center" indent="1"/>
    </xf>
    <xf numFmtId="0" fontId="2" fillId="4" borderId="75" applyNumberFormat="0" applyProtection="0">
      <alignment horizontal="left" vertical="center" indent="1"/>
    </xf>
    <xf numFmtId="0" fontId="2" fillId="4" borderId="75" applyNumberFormat="0" applyProtection="0">
      <alignment horizontal="left" vertical="center" indent="1"/>
    </xf>
    <xf numFmtId="0" fontId="2" fillId="4" borderId="75" applyNumberFormat="0" applyProtection="0">
      <alignment horizontal="left" vertical="center" indent="1"/>
    </xf>
    <xf numFmtId="0" fontId="2" fillId="43" borderId="75" applyNumberFormat="0" applyProtection="0">
      <alignment horizontal="left" vertical="center" indent="1"/>
    </xf>
    <xf numFmtId="0" fontId="2" fillId="43" borderId="75" applyNumberFormat="0" applyProtection="0">
      <alignment horizontal="left" vertical="center" indent="1"/>
    </xf>
    <xf numFmtId="0" fontId="2" fillId="43" borderId="75" applyNumberFormat="0" applyProtection="0">
      <alignment horizontal="left" vertical="center" indent="1"/>
    </xf>
    <xf numFmtId="0" fontId="2" fillId="43" borderId="75" applyNumberFormat="0" applyProtection="0">
      <alignment horizontal="left" vertical="center" indent="1"/>
    </xf>
    <xf numFmtId="0" fontId="2" fillId="44" borderId="75" applyNumberFormat="0" applyProtection="0">
      <alignment horizontal="left" vertical="center" indent="1"/>
    </xf>
    <xf numFmtId="0" fontId="2" fillId="44" borderId="75" applyNumberFormat="0" applyProtection="0">
      <alignment horizontal="left" vertical="center" indent="1"/>
    </xf>
    <xf numFmtId="0" fontId="2" fillId="44" borderId="75" applyNumberFormat="0" applyProtection="0">
      <alignment horizontal="left" vertical="center" indent="1"/>
    </xf>
    <xf numFmtId="0" fontId="2" fillId="44" borderId="75" applyNumberFormat="0" applyProtection="0">
      <alignment horizontal="left" vertical="center" indent="1"/>
    </xf>
    <xf numFmtId="0" fontId="2" fillId="27" borderId="75" applyNumberFormat="0" applyProtection="0">
      <alignment horizontal="left" vertical="center" indent="1"/>
    </xf>
    <xf numFmtId="0" fontId="2" fillId="27" borderId="75" applyNumberFormat="0" applyProtection="0">
      <alignment horizontal="left" vertical="center" indent="1"/>
    </xf>
    <xf numFmtId="0" fontId="2" fillId="27" borderId="75" applyNumberFormat="0" applyProtection="0">
      <alignment horizontal="left" vertical="center" indent="1"/>
    </xf>
    <xf numFmtId="0" fontId="2" fillId="27" borderId="75" applyNumberFormat="0" applyProtection="0">
      <alignment horizontal="left" vertical="center" indent="1"/>
    </xf>
    <xf numFmtId="0" fontId="2" fillId="4" borderId="75" applyNumberFormat="0" applyProtection="0">
      <alignment horizontal="left" vertical="center" indent="1"/>
    </xf>
    <xf numFmtId="0" fontId="2" fillId="4" borderId="75" applyNumberFormat="0" applyProtection="0">
      <alignment horizontal="left" vertical="center" indent="1"/>
    </xf>
    <xf numFmtId="0" fontId="2" fillId="4" borderId="75" applyNumberFormat="0" applyProtection="0">
      <alignment horizontal="left" vertical="center" indent="1"/>
    </xf>
    <xf numFmtId="0" fontId="2" fillId="0" borderId="75" applyNumberFormat="0" applyProtection="0">
      <alignment horizontal="left" vertical="center"/>
    </xf>
    <xf numFmtId="0" fontId="2" fillId="4" borderId="75" applyNumberFormat="0" applyProtection="0">
      <alignment horizontal="left" vertical="center" indent="1"/>
    </xf>
    <xf numFmtId="0" fontId="2" fillId="0" borderId="75" applyNumberFormat="0" applyProtection="0">
      <alignment horizontal="left" vertical="center"/>
    </xf>
    <xf numFmtId="0" fontId="2" fillId="4" borderId="75" applyNumberFormat="0" applyProtection="0">
      <alignment horizontal="left" vertical="center" indent="1"/>
    </xf>
    <xf numFmtId="0" fontId="2" fillId="4" borderId="75" applyNumberFormat="0" applyProtection="0">
      <alignment horizontal="left" vertical="center" indent="1"/>
    </xf>
    <xf numFmtId="0" fontId="2" fillId="4" borderId="75" applyNumberFormat="0" applyProtection="0">
      <alignment horizontal="left" vertical="center" indent="1"/>
    </xf>
    <xf numFmtId="0" fontId="2" fillId="31" borderId="77" applyNumberFormat="0" applyFont="0" applyAlignment="0" applyProtection="0"/>
    <xf numFmtId="0" fontId="2" fillId="4" borderId="75"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4" borderId="75" applyNumberFormat="0" applyProtection="0">
      <alignment horizontal="left" vertical="center" indent="1"/>
    </xf>
    <xf numFmtId="4" fontId="44" fillId="5" borderId="91" applyNumberFormat="0" applyProtection="0">
      <alignment horizontal="left" vertical="center" indent="1"/>
    </xf>
    <xf numFmtId="0" fontId="2" fillId="27" borderId="91" applyNumberFormat="0" applyProtection="0">
      <alignment horizontal="left" vertical="center" indent="1"/>
    </xf>
    <xf numFmtId="4" fontId="44" fillId="43" borderId="91" applyNumberFormat="0" applyProtection="0">
      <alignment horizontal="left" vertical="center" indent="1"/>
    </xf>
    <xf numFmtId="0" fontId="2" fillId="4" borderId="91" applyNumberFormat="0" applyProtection="0">
      <alignment horizontal="left" vertical="center" indent="1"/>
    </xf>
    <xf numFmtId="0" fontId="2" fillId="43" borderId="91" applyNumberFormat="0" applyProtection="0">
      <alignment horizontal="left" vertical="center" indent="1"/>
    </xf>
    <xf numFmtId="0" fontId="2" fillId="43" borderId="91" applyNumberFormat="0" applyProtection="0">
      <alignment horizontal="left" vertical="center" indent="1"/>
    </xf>
    <xf numFmtId="0" fontId="2" fillId="27" borderId="91"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44" borderId="91" applyNumberFormat="0" applyProtection="0">
      <alignment horizontal="left" vertical="center" indent="1"/>
    </xf>
    <xf numFmtId="0" fontId="2" fillId="44" borderId="91" applyNumberFormat="0" applyProtection="0">
      <alignment horizontal="left" vertical="center" indent="1"/>
    </xf>
    <xf numFmtId="0" fontId="2" fillId="43" borderId="91" applyNumberFormat="0" applyProtection="0">
      <alignment horizontal="left" vertical="center" indent="1"/>
    </xf>
    <xf numFmtId="0" fontId="2" fillId="4" borderId="91" applyNumberFormat="0" applyProtection="0">
      <alignment horizontal="left" vertical="center" indent="1"/>
    </xf>
    <xf numFmtId="0" fontId="2" fillId="44" borderId="91"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44" borderId="91" applyNumberFormat="0" applyProtection="0">
      <alignment horizontal="left" vertical="center" indent="1"/>
    </xf>
    <xf numFmtId="0" fontId="2" fillId="27" borderId="91" applyNumberFormat="0" applyProtection="0">
      <alignment horizontal="left" vertical="center" indent="1"/>
    </xf>
    <xf numFmtId="0" fontId="2" fillId="27" borderId="91" applyNumberFormat="0" applyProtection="0">
      <alignment horizontal="left" vertical="center" indent="1"/>
    </xf>
    <xf numFmtId="0" fontId="2" fillId="43" borderId="91" applyNumberFormat="0" applyProtection="0">
      <alignment horizontal="left" vertical="center" indent="1"/>
    </xf>
    <xf numFmtId="4" fontId="44" fillId="5" borderId="91" applyNumberFormat="0" applyProtection="0">
      <alignment horizontal="left" vertical="center" indent="1"/>
    </xf>
    <xf numFmtId="4" fontId="44" fillId="43" borderId="91" applyNumberFormat="0" applyProtection="0">
      <alignment horizontal="left" vertical="center" indent="1"/>
    </xf>
    <xf numFmtId="0" fontId="2" fillId="4" borderId="91" applyNumberFormat="0" applyProtection="0">
      <alignment horizontal="left" vertical="center" indent="1"/>
    </xf>
    <xf numFmtId="4" fontId="6" fillId="0" borderId="75" applyNumberFormat="0" applyProtection="0">
      <alignment horizontal="right" vertical="center"/>
    </xf>
    <xf numFmtId="0" fontId="2" fillId="0" borderId="75" applyNumberFormat="0" applyProtection="0">
      <alignment horizontal="left" vertical="center"/>
    </xf>
    <xf numFmtId="0" fontId="3" fillId="31" borderId="90" applyNumberFormat="0" applyFont="0" applyAlignment="0" applyProtection="0"/>
    <xf numFmtId="0" fontId="66" fillId="49" borderId="76" applyNumberFormat="0" applyAlignment="0" applyProtection="0"/>
    <xf numFmtId="0" fontId="73" fillId="11" borderId="76" applyNumberFormat="0" applyAlignment="0" applyProtection="0"/>
    <xf numFmtId="0" fontId="73" fillId="11" borderId="76" applyNumberFormat="0" applyAlignment="0" applyProtection="0"/>
    <xf numFmtId="0" fontId="22" fillId="31" borderId="76" applyNumberFormat="0" applyFont="0" applyAlignment="0" applyProtection="0"/>
    <xf numFmtId="0" fontId="76" fillId="49" borderId="75" applyNumberFormat="0" applyAlignment="0" applyProtection="0"/>
    <xf numFmtId="4" fontId="6" fillId="5" borderId="75" applyNumberFormat="0" applyProtection="0">
      <alignment horizontal="left" vertical="center" indent="1"/>
    </xf>
    <xf numFmtId="4" fontId="44" fillId="5" borderId="75" applyNumberFormat="0" applyProtection="0">
      <alignment horizontal="left" vertical="center" indent="1"/>
    </xf>
    <xf numFmtId="4" fontId="6" fillId="43" borderId="75" applyNumberFormat="0" applyProtection="0">
      <alignment horizontal="left" vertical="center" indent="1"/>
    </xf>
    <xf numFmtId="4" fontId="44" fillId="43" borderId="75" applyNumberFormat="0" applyProtection="0">
      <alignment horizontal="left" vertical="center" indent="1"/>
    </xf>
    <xf numFmtId="0" fontId="80" fillId="0" borderId="80" applyNumberFormat="0" applyFill="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50" fillId="0" borderId="92" applyNumberFormat="0" applyFill="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52" fillId="11" borderId="89" applyNumberFormat="0" applyAlignment="0" applyProtection="0"/>
    <xf numFmtId="0" fontId="2" fillId="4" borderId="91" applyNumberFormat="0" applyProtection="0">
      <alignment horizontal="left" vertical="center" indent="1"/>
    </xf>
    <xf numFmtId="4" fontId="44" fillId="5" borderId="91" applyNumberFormat="0" applyProtection="0">
      <alignment horizontal="left" vertical="center" indent="1"/>
    </xf>
    <xf numFmtId="4" fontId="6" fillId="3" borderId="91" applyNumberFormat="0" applyProtection="0">
      <alignment horizontal="left" vertical="center" indent="1"/>
    </xf>
    <xf numFmtId="0" fontId="20" fillId="24" borderId="82" applyNumberFormat="0" applyAlignment="0" applyProtection="0"/>
    <xf numFmtId="0" fontId="29" fillId="0" borderId="74">
      <alignment horizontal="left" vertical="center"/>
    </xf>
    <xf numFmtId="0" fontId="3" fillId="31" borderId="83" applyNumberFormat="0" applyFont="0" applyAlignment="0" applyProtection="0"/>
    <xf numFmtId="0" fontId="38" fillId="24" borderId="84" applyNumberFormat="0" applyAlignment="0" applyProtection="0"/>
    <xf numFmtId="4" fontId="6" fillId="3" borderId="84" applyNumberFormat="0" applyProtection="0">
      <alignment vertical="center"/>
    </xf>
    <xf numFmtId="4" fontId="41" fillId="3" borderId="84" applyNumberFormat="0" applyProtection="0">
      <alignment vertical="center"/>
    </xf>
    <xf numFmtId="4" fontId="6" fillId="3" borderId="84" applyNumberFormat="0" applyProtection="0">
      <alignment horizontal="left" vertical="center" indent="1"/>
    </xf>
    <xf numFmtId="4" fontId="6" fillId="3"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4" fontId="6" fillId="32" borderId="84" applyNumberFormat="0" applyProtection="0">
      <alignment horizontal="right" vertical="center"/>
    </xf>
    <xf numFmtId="4" fontId="6" fillId="33" borderId="84" applyNumberFormat="0" applyProtection="0">
      <alignment horizontal="right" vertical="center"/>
    </xf>
    <xf numFmtId="4" fontId="6" fillId="34" borderId="84" applyNumberFormat="0" applyProtection="0">
      <alignment horizontal="right" vertical="center"/>
    </xf>
    <xf numFmtId="4" fontId="6" fillId="35" borderId="84" applyNumberFormat="0" applyProtection="0">
      <alignment horizontal="right" vertical="center"/>
    </xf>
    <xf numFmtId="4" fontId="6" fillId="36" borderId="84" applyNumberFormat="0" applyProtection="0">
      <alignment horizontal="right" vertical="center"/>
    </xf>
    <xf numFmtId="4" fontId="6" fillId="37" borderId="84" applyNumberFormat="0" applyProtection="0">
      <alignment horizontal="right" vertical="center"/>
    </xf>
    <xf numFmtId="4" fontId="6" fillId="38" borderId="84" applyNumberFormat="0" applyProtection="0">
      <alignment horizontal="right" vertical="center"/>
    </xf>
    <xf numFmtId="4" fontId="6" fillId="39" borderId="84" applyNumberFormat="0" applyProtection="0">
      <alignment horizontal="right" vertical="center"/>
    </xf>
    <xf numFmtId="4" fontId="6" fillId="40" borderId="84" applyNumberFormat="0" applyProtection="0">
      <alignment horizontal="right" vertical="center"/>
    </xf>
    <xf numFmtId="4" fontId="42" fillId="41" borderId="84" applyNumberFormat="0" applyProtection="0">
      <alignment horizontal="left" vertical="center" indent="1"/>
    </xf>
    <xf numFmtId="4" fontId="6" fillId="5" borderId="78"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4" fontId="44" fillId="5" borderId="84" applyNumberFormat="0" applyProtection="0">
      <alignment horizontal="left" vertical="center" indent="1"/>
    </xf>
    <xf numFmtId="4" fontId="44" fillId="43"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4" fontId="6" fillId="29" borderId="84" applyNumberFormat="0" applyProtection="0">
      <alignment vertical="center"/>
    </xf>
    <xf numFmtId="4" fontId="41" fillId="29" borderId="84" applyNumberFormat="0" applyProtection="0">
      <alignment vertical="center"/>
    </xf>
    <xf numFmtId="4" fontId="6" fillId="29" borderId="84" applyNumberFormat="0" applyProtection="0">
      <alignment horizontal="left" vertical="center" indent="1"/>
    </xf>
    <xf numFmtId="4" fontId="6" fillId="29" borderId="84" applyNumberFormat="0" applyProtection="0">
      <alignment horizontal="left" vertical="center" indent="1"/>
    </xf>
    <xf numFmtId="4" fontId="6" fillId="5" borderId="84" applyNumberFormat="0" applyProtection="0">
      <alignment horizontal="right" vertical="center"/>
    </xf>
    <xf numFmtId="4" fontId="6" fillId="5" borderId="84" applyNumberFormat="0" applyProtection="0">
      <alignment horizontal="right" vertical="center"/>
    </xf>
    <xf numFmtId="4" fontId="41" fillId="5" borderId="84" applyNumberFormat="0" applyProtection="0">
      <alignment horizontal="right" vertical="center"/>
    </xf>
    <xf numFmtId="0" fontId="2" fillId="0" borderId="84" applyNumberFormat="0" applyProtection="0">
      <alignment horizontal="left" vertical="center"/>
    </xf>
    <xf numFmtId="0" fontId="2" fillId="0" borderId="84" applyNumberFormat="0" applyProtection="0">
      <alignment horizontal="left" vertical="center"/>
    </xf>
    <xf numFmtId="0" fontId="2" fillId="0" borderId="84" applyNumberFormat="0" applyProtection="0">
      <alignment horizontal="left" vertical="center"/>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4" fontId="46" fillId="5" borderId="84" applyNumberFormat="0" applyProtection="0">
      <alignment horizontal="right" vertical="center"/>
    </xf>
    <xf numFmtId="0" fontId="50" fillId="0" borderId="85" applyNumberFormat="0" applyFill="0" applyAlignment="0" applyProtection="0"/>
    <xf numFmtId="0" fontId="52" fillId="11" borderId="82" applyNumberFormat="0" applyAlignment="0" applyProtection="0"/>
    <xf numFmtId="0" fontId="38" fillId="24" borderId="84" applyNumberFormat="0" applyAlignment="0" applyProtection="0"/>
    <xf numFmtId="0" fontId="20" fillId="24" borderId="82" applyNumberFormat="0" applyAlignment="0" applyProtection="0"/>
    <xf numFmtId="0" fontId="50" fillId="0" borderId="85" applyNumberFormat="0" applyFill="0" applyAlignment="0" applyProtection="0"/>
    <xf numFmtId="0" fontId="2" fillId="0" borderId="63"/>
    <xf numFmtId="0" fontId="3" fillId="0" borderId="0"/>
    <xf numFmtId="0" fontId="2" fillId="0" borderId="0"/>
    <xf numFmtId="0" fontId="2" fillId="0" borderId="0"/>
    <xf numFmtId="0" fontId="23" fillId="0" borderId="0"/>
    <xf numFmtId="0" fontId="3" fillId="31" borderId="83" applyNumberFormat="0" applyFont="0" applyAlignment="0" applyProtection="0"/>
    <xf numFmtId="0" fontId="3" fillId="0" borderId="0"/>
    <xf numFmtId="43" fontId="56" fillId="0" borderId="0" applyFont="0" applyFill="0" applyBorder="0" applyAlignment="0" applyProtection="0"/>
    <xf numFmtId="0" fontId="50" fillId="0" borderId="85" applyNumberFormat="0" applyFill="0" applyAlignment="0" applyProtection="0"/>
    <xf numFmtId="0" fontId="50" fillId="0" borderId="85" applyNumberFormat="0" applyFill="0" applyAlignment="0" applyProtection="0"/>
    <xf numFmtId="175" fontId="2" fillId="3" borderId="63" applyNumberFormat="0" applyFont="0" applyAlignment="0">
      <protection locked="0"/>
    </xf>
    <xf numFmtId="4" fontId="44" fillId="5" borderId="84" applyNumberFormat="0" applyProtection="0">
      <alignment horizontal="left" vertical="center" indent="1"/>
    </xf>
    <xf numFmtId="4" fontId="44" fillId="43" borderId="84" applyNumberFormat="0" applyProtection="0">
      <alignment horizontal="left" vertical="center" indent="1"/>
    </xf>
    <xf numFmtId="4" fontId="6" fillId="0" borderId="84" applyNumberFormat="0" applyProtection="0">
      <alignment horizontal="right" vertical="center"/>
    </xf>
    <xf numFmtId="4" fontId="6" fillId="0" borderId="84" applyNumberFormat="0" applyProtection="0">
      <alignment horizontal="right" vertical="center"/>
    </xf>
    <xf numFmtId="0" fontId="2" fillId="4" borderId="84" applyNumberFormat="0" applyProtection="0">
      <alignment horizontal="left" vertical="center" indent="1"/>
    </xf>
    <xf numFmtId="0" fontId="52" fillId="11" borderId="82" applyNumberFormat="0" applyAlignment="0" applyProtection="0"/>
    <xf numFmtId="0" fontId="52" fillId="11" borderId="82" applyNumberFormat="0" applyAlignment="0" applyProtection="0"/>
    <xf numFmtId="0" fontId="52" fillId="11" borderId="82" applyNumberFormat="0" applyAlignment="0" applyProtection="0"/>
    <xf numFmtId="0" fontId="38" fillId="24" borderId="84" applyNumberFormat="0" applyAlignment="0" applyProtection="0"/>
    <xf numFmtId="0" fontId="38" fillId="24" borderId="84" applyNumberFormat="0" applyAlignment="0" applyProtection="0"/>
    <xf numFmtId="0" fontId="38" fillId="24" borderId="84" applyNumberFormat="0" applyAlignment="0" applyProtection="0"/>
    <xf numFmtId="0" fontId="20" fillId="24" borderId="82" applyNumberFormat="0" applyAlignment="0" applyProtection="0"/>
    <xf numFmtId="0" fontId="20" fillId="24" borderId="82" applyNumberFormat="0" applyAlignment="0" applyProtection="0"/>
    <xf numFmtId="0" fontId="20" fillId="24" borderId="82" applyNumberFormat="0" applyAlignment="0" applyProtection="0"/>
    <xf numFmtId="0" fontId="50" fillId="0" borderId="85" applyNumberFormat="0" applyFill="0" applyAlignment="0" applyProtection="0"/>
    <xf numFmtId="0" fontId="50" fillId="0" borderId="85" applyNumberFormat="0" applyFill="0" applyAlignment="0" applyProtection="0"/>
    <xf numFmtId="0" fontId="50" fillId="0" borderId="85" applyNumberFormat="0" applyFill="0" applyAlignment="0" applyProtection="0"/>
    <xf numFmtId="4" fontId="44" fillId="5" borderId="91" applyNumberFormat="0" applyProtection="0">
      <alignment horizontal="left" vertical="center" indent="1"/>
    </xf>
    <xf numFmtId="0" fontId="2" fillId="4" borderId="91" applyNumberFormat="0" applyProtection="0">
      <alignment horizontal="left" vertical="center" indent="1"/>
    </xf>
    <xf numFmtId="0" fontId="20" fillId="24" borderId="89" applyNumberFormat="0" applyAlignment="0" applyProtection="0"/>
    <xf numFmtId="0" fontId="52" fillId="11" borderId="89" applyNumberFormat="0" applyAlignment="0" applyProtection="0"/>
    <xf numFmtId="4" fontId="6" fillId="0" borderId="91" applyNumberFormat="0" applyProtection="0">
      <alignment horizontal="right" vertical="center"/>
    </xf>
    <xf numFmtId="0" fontId="2" fillId="4" borderId="91" applyNumberFormat="0" applyProtection="0">
      <alignment horizontal="left" vertical="center" indent="1"/>
    </xf>
    <xf numFmtId="0" fontId="2" fillId="0" borderId="91" applyNumberFormat="0" applyProtection="0">
      <alignment horizontal="left" vertical="center"/>
    </xf>
    <xf numFmtId="4" fontId="6" fillId="5" borderId="91" applyNumberFormat="0" applyProtection="0">
      <alignment horizontal="right" vertical="center"/>
    </xf>
    <xf numFmtId="0" fontId="2" fillId="27" borderId="91" applyNumberFormat="0" applyProtection="0">
      <alignment horizontal="left" vertical="center" indent="1"/>
    </xf>
    <xf numFmtId="0" fontId="2" fillId="44" borderId="91" applyNumberFormat="0" applyProtection="0">
      <alignment horizontal="left" vertical="center" indent="1"/>
    </xf>
    <xf numFmtId="0" fontId="2" fillId="43" borderId="91" applyNumberFormat="0" applyProtection="0">
      <alignment horizontal="left" vertical="center" indent="1"/>
    </xf>
    <xf numFmtId="4" fontId="42" fillId="41" borderId="91" applyNumberFormat="0" applyProtection="0">
      <alignment horizontal="left" vertical="center" indent="1"/>
    </xf>
    <xf numFmtId="4" fontId="6" fillId="37" borderId="91" applyNumberFormat="0" applyProtection="0">
      <alignment horizontal="right" vertical="center"/>
    </xf>
    <xf numFmtId="4" fontId="6" fillId="33" borderId="91" applyNumberFormat="0" applyProtection="0">
      <alignment horizontal="right" vertical="center"/>
    </xf>
    <xf numFmtId="0" fontId="3" fillId="31" borderId="90" applyNumberFormat="0" applyFont="0" applyAlignment="0" applyProtection="0"/>
    <xf numFmtId="0" fontId="2" fillId="4" borderId="84" applyNumberFormat="0" applyProtection="0">
      <alignment horizontal="left" vertical="center" indent="1"/>
    </xf>
    <xf numFmtId="4" fontId="44" fillId="43" borderId="84" applyNumberFormat="0" applyProtection="0">
      <alignment horizontal="left" vertical="center" indent="1"/>
    </xf>
    <xf numFmtId="4" fontId="44" fillId="5" borderId="84" applyNumberFormat="0" applyProtection="0">
      <alignment horizontal="left" vertical="center" indent="1"/>
    </xf>
    <xf numFmtId="175" fontId="2" fillId="3" borderId="63" applyNumberFormat="0" applyFont="0" applyAlignment="0">
      <protection locked="0"/>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4" fontId="44" fillId="5" borderId="84" applyNumberFormat="0" applyProtection="0">
      <alignment horizontal="left" vertical="center" indent="1"/>
    </xf>
    <xf numFmtId="4" fontId="44" fillId="43" borderId="84" applyNumberFormat="0" applyProtection="0">
      <alignment horizontal="left" vertical="center" indent="1"/>
    </xf>
    <xf numFmtId="0" fontId="2" fillId="4" borderId="84" applyNumberFormat="0" applyProtection="0">
      <alignment horizontal="left" vertical="center" indent="1"/>
    </xf>
    <xf numFmtId="0" fontId="2" fillId="43" borderId="84" applyNumberFormat="0" applyProtection="0">
      <alignment horizontal="left" vertical="center" indent="1"/>
    </xf>
    <xf numFmtId="4" fontId="44" fillId="5" borderId="84" applyNumberFormat="0" applyProtection="0">
      <alignment horizontal="left" vertical="center" indent="1"/>
    </xf>
    <xf numFmtId="4" fontId="44" fillId="43"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4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0" fillId="24" borderId="89" applyNumberFormat="0" applyAlignment="0" applyProtection="0"/>
    <xf numFmtId="4" fontId="41" fillId="3" borderId="91" applyNumberFormat="0" applyProtection="0">
      <alignment vertical="center"/>
    </xf>
    <xf numFmtId="4" fontId="6" fillId="32" borderId="91" applyNumberFormat="0" applyProtection="0">
      <alignment horizontal="right" vertical="center"/>
    </xf>
    <xf numFmtId="4" fontId="6" fillId="36" borderId="91" applyNumberFormat="0" applyProtection="0">
      <alignment horizontal="right" vertical="center"/>
    </xf>
    <xf numFmtId="4" fontId="6" fillId="40" borderId="91" applyNumberFormat="0" applyProtection="0">
      <alignment horizontal="right" vertical="center"/>
    </xf>
    <xf numFmtId="0" fontId="2" fillId="4" borderId="91" applyNumberFormat="0" applyProtection="0">
      <alignment horizontal="left" vertical="center" indent="1"/>
    </xf>
    <xf numFmtId="0" fontId="2" fillId="43" borderId="91" applyNumberFormat="0" applyProtection="0">
      <alignment horizontal="left" vertical="center" indent="1"/>
    </xf>
    <xf numFmtId="0" fontId="2" fillId="44" borderId="91" applyNumberFormat="0" applyProtection="0">
      <alignment horizontal="left" vertical="center" indent="1"/>
    </xf>
    <xf numFmtId="0" fontId="2" fillId="27" borderId="91" applyNumberFormat="0" applyProtection="0">
      <alignment horizontal="left" vertical="center" indent="1"/>
    </xf>
    <xf numFmtId="0" fontId="2" fillId="4" borderId="91" applyNumberFormat="0" applyProtection="0">
      <alignment horizontal="left" vertical="center" indent="1"/>
    </xf>
    <xf numFmtId="4" fontId="6" fillId="29" borderId="91" applyNumberFormat="0" applyProtection="0">
      <alignment horizontal="left" vertical="center" indent="1"/>
    </xf>
    <xf numFmtId="0" fontId="2" fillId="0" borderId="91" applyNumberFormat="0" applyProtection="0">
      <alignment horizontal="left" vertical="center"/>
    </xf>
    <xf numFmtId="0" fontId="2" fillId="4" borderId="91" applyNumberFormat="0" applyProtection="0">
      <alignment horizontal="left" vertical="center" indent="1"/>
    </xf>
    <xf numFmtId="0" fontId="50" fillId="0" borderId="92" applyNumberFormat="0" applyFill="0" applyAlignment="0" applyProtection="0"/>
    <xf numFmtId="4" fontId="6" fillId="0" borderId="91" applyNumberFormat="0" applyProtection="0">
      <alignment horizontal="right" vertical="center"/>
    </xf>
    <xf numFmtId="0" fontId="52" fillId="11" borderId="89" applyNumberFormat="0" applyAlignment="0" applyProtection="0"/>
    <xf numFmtId="0" fontId="38" fillId="24" borderId="91" applyNumberFormat="0" applyAlignment="0" applyProtection="0"/>
    <xf numFmtId="0" fontId="50" fillId="0" borderId="92" applyNumberFormat="0" applyFill="0" applyAlignment="0" applyProtection="0"/>
    <xf numFmtId="0" fontId="2" fillId="0" borderId="63">
      <alignment horizontal="right"/>
    </xf>
    <xf numFmtId="4" fontId="44" fillId="43" borderId="91" applyNumberFormat="0" applyProtection="0">
      <alignment horizontal="left" vertical="center" indent="1"/>
    </xf>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4" fontId="2" fillId="0" borderId="63"/>
    <xf numFmtId="4" fontId="6" fillId="3" borderId="91" applyNumberFormat="0" applyProtection="0">
      <alignment vertical="center"/>
    </xf>
    <xf numFmtId="0" fontId="2" fillId="4" borderId="91" applyNumberFormat="0" applyProtection="0">
      <alignment horizontal="left" vertical="center" indent="1"/>
    </xf>
    <xf numFmtId="4" fontId="6" fillId="35" borderId="91" applyNumberFormat="0" applyProtection="0">
      <alignment horizontal="right" vertical="center"/>
    </xf>
    <xf numFmtId="4" fontId="6" fillId="39" borderId="91" applyNumberFormat="0" applyProtection="0">
      <alignment horizontal="right" vertical="center"/>
    </xf>
    <xf numFmtId="0" fontId="2" fillId="4" borderId="91" applyNumberFormat="0" applyProtection="0">
      <alignment horizontal="left" vertical="center" indent="1"/>
    </xf>
    <xf numFmtId="0" fontId="2" fillId="43" borderId="91" applyNumberFormat="0" applyProtection="0">
      <alignment horizontal="left" vertical="center" indent="1"/>
    </xf>
    <xf numFmtId="0" fontId="2" fillId="44" borderId="91" applyNumberFormat="0" applyProtection="0">
      <alignment horizontal="left" vertical="center" indent="1"/>
    </xf>
    <xf numFmtId="0" fontId="2" fillId="27" borderId="91" applyNumberFormat="0" applyProtection="0">
      <alignment horizontal="left" vertical="center" indent="1"/>
    </xf>
    <xf numFmtId="0" fontId="2" fillId="4" borderId="91" applyNumberFormat="0" applyProtection="0">
      <alignment horizontal="left" vertical="center" indent="1"/>
    </xf>
    <xf numFmtId="4" fontId="6" fillId="29" borderId="91" applyNumberFormat="0" applyProtection="0">
      <alignment horizontal="left" vertical="center" indent="1"/>
    </xf>
    <xf numFmtId="4" fontId="41" fillId="5" borderId="91" applyNumberFormat="0" applyProtection="0">
      <alignment horizontal="right" vertical="center"/>
    </xf>
    <xf numFmtId="0" fontId="2" fillId="4" borderId="91" applyNumberFormat="0" applyProtection="0">
      <alignment horizontal="left" vertical="center" indent="1"/>
    </xf>
    <xf numFmtId="4" fontId="46" fillId="5" borderId="91" applyNumberFormat="0" applyProtection="0">
      <alignment horizontal="right" vertical="center"/>
    </xf>
    <xf numFmtId="0" fontId="50" fillId="0" borderId="96" applyNumberFormat="0" applyFill="0" applyAlignment="0" applyProtection="0"/>
    <xf numFmtId="4" fontId="44" fillId="43" borderId="91" applyNumberFormat="0" applyProtection="0">
      <alignment horizontal="left" vertical="center" indent="1"/>
    </xf>
    <xf numFmtId="0" fontId="52" fillId="11" borderId="89" applyNumberFormat="0" applyAlignment="0" applyProtection="0"/>
    <xf numFmtId="0" fontId="38" fillId="24" borderId="91" applyNumberFormat="0" applyAlignment="0" applyProtection="0"/>
    <xf numFmtId="0" fontId="20" fillId="24" borderId="89" applyNumberFormat="0" applyAlignment="0" applyProtection="0"/>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175" fontId="2" fillId="3" borderId="63" applyNumberFormat="0" applyFont="0" applyAlignment="0">
      <protection locked="0"/>
    </xf>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0" fontId="50" fillId="0" borderId="85" applyNumberFormat="0" applyFill="0" applyAlignment="0" applyProtection="0"/>
    <xf numFmtId="0" fontId="50" fillId="0" borderId="85" applyNumberFormat="0" applyFill="0" applyAlignment="0" applyProtection="0"/>
    <xf numFmtId="0" fontId="50" fillId="0" borderId="85" applyNumberFormat="0" applyFill="0" applyAlignment="0" applyProtection="0"/>
    <xf numFmtId="0" fontId="50" fillId="0" borderId="85" applyNumberFormat="0" applyFill="0" applyAlignment="0" applyProtection="0"/>
    <xf numFmtId="0" fontId="2" fillId="0" borderId="84" applyNumberFormat="0" applyProtection="0">
      <alignment horizontal="left" vertical="center"/>
    </xf>
    <xf numFmtId="0" fontId="2" fillId="0" borderId="84" applyNumberFormat="0" applyProtection="0">
      <alignment horizontal="left" vertical="center"/>
    </xf>
    <xf numFmtId="0" fontId="2" fillId="4" borderId="84" applyNumberFormat="0" applyProtection="0">
      <alignment horizontal="left" vertical="center" indent="1"/>
    </xf>
    <xf numFmtId="4" fontId="6" fillId="5" borderId="84" applyNumberFormat="0" applyProtection="0">
      <alignment horizontal="right" vertical="center"/>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0" borderId="84" applyNumberFormat="0" applyProtection="0">
      <alignment horizontal="left" vertical="center"/>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4" borderId="84" applyNumberFormat="0" applyProtection="0">
      <alignment horizontal="left" vertical="center" indent="1"/>
    </xf>
    <xf numFmtId="0" fontId="2" fillId="0" borderId="84" applyNumberFormat="0" applyProtection="0">
      <alignment horizontal="left" vertical="center"/>
    </xf>
    <xf numFmtId="0" fontId="2" fillId="4" borderId="84" applyNumberFormat="0" applyProtection="0">
      <alignment horizontal="left" vertical="center" indent="1"/>
    </xf>
    <xf numFmtId="0" fontId="2" fillId="0" borderId="84" applyNumberFormat="0" applyProtection="0">
      <alignment horizontal="left" vertical="center"/>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0" borderId="63">
      <alignment horizontal="right"/>
    </xf>
    <xf numFmtId="0" fontId="2" fillId="0" borderId="63"/>
    <xf numFmtId="4" fontId="2" fillId="0" borderId="63"/>
    <xf numFmtId="0" fontId="2" fillId="4" borderId="84" applyNumberFormat="0" applyProtection="0">
      <alignment horizontal="left" vertical="center" indent="1"/>
    </xf>
    <xf numFmtId="175" fontId="2" fillId="3" borderId="63" applyNumberFormat="0" applyFont="0" applyAlignment="0">
      <protection locked="0"/>
    </xf>
    <xf numFmtId="0" fontId="1" fillId="0" borderId="0"/>
    <xf numFmtId="175" fontId="2" fillId="3" borderId="63" applyNumberFormat="0" applyFont="0" applyAlignment="0">
      <protection locked="0"/>
    </xf>
    <xf numFmtId="0" fontId="2" fillId="4" borderId="84" applyNumberFormat="0" applyProtection="0">
      <alignment horizontal="left" vertical="center" indent="1"/>
    </xf>
    <xf numFmtId="175" fontId="2" fillId="3" borderId="63" applyNumberFormat="0" applyFont="0" applyAlignment="0">
      <protection locked="0"/>
    </xf>
    <xf numFmtId="0" fontId="50" fillId="0" borderId="85" applyNumberFormat="0" applyFill="0" applyAlignment="0" applyProtection="0"/>
    <xf numFmtId="0" fontId="29" fillId="0" borderId="87">
      <alignment horizontal="left" vertical="center"/>
    </xf>
    <xf numFmtId="175" fontId="2" fillId="3" borderId="63" applyNumberFormat="0" applyFont="0" applyAlignment="0">
      <protection locked="0"/>
    </xf>
    <xf numFmtId="175" fontId="2" fillId="3" borderId="63" applyNumberFormat="0" applyFont="0" applyAlignment="0">
      <protection locked="0"/>
    </xf>
    <xf numFmtId="4" fontId="6" fillId="0" borderId="84" applyNumberFormat="0" applyProtection="0">
      <alignment horizontal="right" vertical="center"/>
    </xf>
    <xf numFmtId="0" fontId="2" fillId="0" borderId="84" applyNumberFormat="0" applyProtection="0">
      <alignment horizontal="left" vertical="center"/>
    </xf>
    <xf numFmtId="175" fontId="2" fillId="3" borderId="63" applyNumberFormat="0" applyFont="0" applyAlignment="0">
      <protection locked="0"/>
    </xf>
    <xf numFmtId="0" fontId="50" fillId="0" borderId="85" applyNumberFormat="0" applyFill="0" applyAlignment="0" applyProtection="0"/>
    <xf numFmtId="0" fontId="66" fillId="49" borderId="82" applyNumberFormat="0" applyAlignment="0" applyProtection="0"/>
    <xf numFmtId="0" fontId="73" fillId="11" borderId="82" applyNumberFormat="0" applyAlignment="0" applyProtection="0"/>
    <xf numFmtId="0" fontId="73" fillId="11" borderId="82" applyNumberFormat="0" applyAlignment="0" applyProtection="0"/>
    <xf numFmtId="0" fontId="22" fillId="31" borderId="82" applyNumberFormat="0" applyFont="0" applyAlignment="0" applyProtection="0"/>
    <xf numFmtId="0" fontId="76" fillId="49" borderId="84" applyNumberFormat="0" applyAlignment="0" applyProtection="0"/>
    <xf numFmtId="4" fontId="6" fillId="5" borderId="84" applyNumberFormat="0" applyProtection="0">
      <alignment horizontal="left" vertical="center" indent="1"/>
    </xf>
    <xf numFmtId="4" fontId="44" fillId="5" borderId="84" applyNumberFormat="0" applyProtection="0">
      <alignment horizontal="left" vertical="center" indent="1"/>
    </xf>
    <xf numFmtId="4" fontId="6" fillId="43" borderId="84" applyNumberFormat="0" applyProtection="0">
      <alignment horizontal="left" vertical="center" indent="1"/>
    </xf>
    <xf numFmtId="4" fontId="44" fillId="43" borderId="84" applyNumberFormat="0" applyProtection="0">
      <alignment horizontal="left" vertical="center" indent="1"/>
    </xf>
    <xf numFmtId="0" fontId="80" fillId="0" borderId="86" applyNumberFormat="0" applyFill="0" applyAlignment="0" applyProtection="0"/>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80" fillId="0" borderId="86" applyNumberFormat="0" applyFill="0" applyAlignment="0" applyProtection="0"/>
    <xf numFmtId="4" fontId="44" fillId="5" borderId="91" applyNumberFormat="0" applyProtection="0">
      <alignment horizontal="left" vertical="center" indent="1"/>
    </xf>
    <xf numFmtId="4" fontId="41" fillId="29" borderId="91" applyNumberFormat="0" applyProtection="0">
      <alignment vertical="center"/>
    </xf>
    <xf numFmtId="0" fontId="2" fillId="43" borderId="91" applyNumberFormat="0" applyProtection="0">
      <alignment horizontal="left" vertical="center" indent="1"/>
    </xf>
    <xf numFmtId="0" fontId="2" fillId="4" borderId="91" applyNumberFormat="0" applyProtection="0">
      <alignment horizontal="left" vertical="center" indent="1"/>
    </xf>
    <xf numFmtId="10" fontId="26" fillId="26" borderId="81" applyNumberFormat="0" applyFill="0" applyBorder="0" applyAlignment="0" applyProtection="0">
      <protection locked="0"/>
    </xf>
    <xf numFmtId="175" fontId="2" fillId="3" borderId="81" applyNumberFormat="0" applyFont="0" applyAlignment="0">
      <protection locked="0"/>
    </xf>
    <xf numFmtId="10" fontId="28" fillId="29" borderId="81" applyNumberFormat="0" applyBorder="0" applyAlignment="0" applyProtection="0"/>
    <xf numFmtId="175" fontId="2" fillId="3" borderId="81" applyNumberFormat="0" applyFont="0" applyAlignment="0">
      <protection locked="0"/>
    </xf>
    <xf numFmtId="0" fontId="2" fillId="4" borderId="84" applyNumberFormat="0" applyProtection="0">
      <alignment horizontal="left" vertical="center" indent="1"/>
    </xf>
    <xf numFmtId="0" fontId="2" fillId="4" borderId="84" applyNumberFormat="0" applyProtection="0">
      <alignment horizontal="left" vertical="center" indent="1"/>
    </xf>
    <xf numFmtId="4" fontId="44" fillId="5" borderId="84" applyNumberFormat="0" applyProtection="0">
      <alignment horizontal="left" vertical="center" indent="1"/>
    </xf>
    <xf numFmtId="4" fontId="44" fillId="43"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4" fontId="6" fillId="0" borderId="84" applyNumberFormat="0" applyProtection="0">
      <alignment horizontal="right" vertical="center"/>
    </xf>
    <xf numFmtId="4" fontId="6" fillId="0" borderId="84" applyNumberFormat="0" applyProtection="0">
      <alignment horizontal="right" vertical="center"/>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52" fillId="11" borderId="82" applyNumberFormat="0" applyAlignment="0" applyProtection="0"/>
    <xf numFmtId="0" fontId="52" fillId="11" borderId="82" applyNumberFormat="0" applyAlignment="0" applyProtection="0"/>
    <xf numFmtId="0" fontId="52" fillId="11" borderId="82" applyNumberFormat="0" applyAlignment="0" applyProtection="0"/>
    <xf numFmtId="0" fontId="38" fillId="24" borderId="84" applyNumberFormat="0" applyAlignment="0" applyProtection="0"/>
    <xf numFmtId="0" fontId="38" fillId="24" borderId="84" applyNumberFormat="0" applyAlignment="0" applyProtection="0"/>
    <xf numFmtId="0" fontId="38" fillId="24" borderId="84" applyNumberFormat="0" applyAlignment="0" applyProtection="0"/>
    <xf numFmtId="0" fontId="20" fillId="24" borderId="82" applyNumberFormat="0" applyAlignment="0" applyProtection="0"/>
    <xf numFmtId="0" fontId="20" fillId="24" borderId="82" applyNumberFormat="0" applyAlignment="0" applyProtection="0"/>
    <xf numFmtId="0" fontId="20" fillId="24" borderId="82" applyNumberFormat="0" applyAlignment="0" applyProtection="0"/>
    <xf numFmtId="0" fontId="2" fillId="0" borderId="81">
      <alignment horizontal="right"/>
    </xf>
    <xf numFmtId="0" fontId="2" fillId="0" borderId="81">
      <alignment horizontal="right"/>
    </xf>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0" fontId="29" fillId="0" borderId="74">
      <alignment horizontal="left" vertical="center"/>
    </xf>
    <xf numFmtId="4" fontId="2" fillId="0" borderId="81"/>
    <xf numFmtId="4" fontId="2" fillId="0" borderId="81"/>
    <xf numFmtId="0" fontId="2" fillId="4" borderId="91" applyNumberFormat="0" applyProtection="0">
      <alignment horizontal="left" vertical="center" indent="1"/>
    </xf>
    <xf numFmtId="0" fontId="50" fillId="0" borderId="92" applyNumberFormat="0" applyFill="0" applyAlignment="0" applyProtection="0"/>
    <xf numFmtId="0" fontId="20" fillId="24" borderId="89" applyNumberFormat="0" applyAlignment="0" applyProtection="0"/>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0" fontId="3" fillId="31" borderId="77" applyNumberFormat="0" applyFont="0" applyAlignment="0" applyProtection="0"/>
    <xf numFmtId="4" fontId="6" fillId="5" borderId="84" applyNumberFormat="0" applyProtection="0">
      <alignment horizontal="right" vertical="center"/>
    </xf>
    <xf numFmtId="0" fontId="2" fillId="0" borderId="84" applyNumberFormat="0" applyProtection="0">
      <alignment horizontal="left" vertical="center"/>
    </xf>
    <xf numFmtId="0" fontId="2" fillId="0" borderId="84" applyNumberFormat="0" applyProtection="0">
      <alignment horizontal="left" vertical="center"/>
    </xf>
    <xf numFmtId="0" fontId="2" fillId="0" borderId="84" applyNumberFormat="0" applyProtection="0">
      <alignment horizontal="left" vertical="center"/>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0" borderId="81"/>
    <xf numFmtId="0" fontId="2" fillId="0" borderId="81"/>
    <xf numFmtId="0" fontId="3" fillId="2" borderId="81" applyNumberFormat="0" applyAlignment="0">
      <alignment horizontal="left"/>
    </xf>
    <xf numFmtId="0" fontId="3" fillId="2" borderId="81" applyNumberFormat="0" applyAlignment="0">
      <alignment horizontal="left"/>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27" borderId="84" applyNumberFormat="0" applyProtection="0">
      <alignment horizontal="left" vertical="center" indent="1"/>
    </xf>
    <xf numFmtId="175" fontId="2" fillId="3" borderId="81" applyNumberFormat="0" applyFont="0" applyAlignment="0">
      <protection locked="0"/>
    </xf>
    <xf numFmtId="0" fontId="2" fillId="27"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4" fontId="44" fillId="43" borderId="84" applyNumberFormat="0" applyProtection="0">
      <alignment horizontal="left" vertical="center" indent="1"/>
    </xf>
    <xf numFmtId="4" fontId="44" fillId="5"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175" fontId="2" fillId="3" borderId="81" applyNumberFormat="0" applyFont="0" applyAlignment="0">
      <protection locked="0"/>
    </xf>
    <xf numFmtId="0" fontId="2" fillId="4" borderId="84" applyNumberFormat="0" applyProtection="0">
      <alignment horizontal="left" vertical="center" indent="1"/>
    </xf>
    <xf numFmtId="0" fontId="2" fillId="4" borderId="84" applyNumberFormat="0" applyProtection="0">
      <alignment horizontal="left" vertical="center" indent="1"/>
    </xf>
    <xf numFmtId="175" fontId="2" fillId="3" borderId="81" applyNumberFormat="0" applyFont="0" applyAlignment="0">
      <protection locked="0"/>
    </xf>
    <xf numFmtId="0" fontId="2" fillId="4" borderId="84" applyNumberFormat="0" applyProtection="0">
      <alignment horizontal="left" vertical="center" indent="1"/>
    </xf>
    <xf numFmtId="4" fontId="44" fillId="5" borderId="84" applyNumberFormat="0" applyProtection="0">
      <alignment horizontal="left" vertical="center" indent="1"/>
    </xf>
    <xf numFmtId="4" fontId="44" fillId="43" borderId="84" applyNumberFormat="0" applyProtection="0">
      <alignment horizontal="left" vertical="center" indent="1"/>
    </xf>
    <xf numFmtId="0" fontId="2" fillId="4" borderId="84" applyNumberFormat="0" applyProtection="0">
      <alignment horizontal="left" vertical="center" indent="1"/>
    </xf>
    <xf numFmtId="0" fontId="2" fillId="43" borderId="84" applyNumberFormat="0" applyProtection="0">
      <alignment horizontal="left" vertical="center" indent="1"/>
    </xf>
    <xf numFmtId="4" fontId="44" fillId="5" borderId="84" applyNumberFormat="0" applyProtection="0">
      <alignment horizontal="left" vertical="center" indent="1"/>
    </xf>
    <xf numFmtId="4" fontId="44" fillId="43"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4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0" borderId="81">
      <alignment horizontal="right"/>
    </xf>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4" fontId="2" fillId="0" borderId="81"/>
    <xf numFmtId="0" fontId="2" fillId="0" borderId="81">
      <alignment horizontal="right"/>
    </xf>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4" fontId="2" fillId="0" borderId="81"/>
    <xf numFmtId="0" fontId="2" fillId="0" borderId="81">
      <alignment horizontal="right"/>
    </xf>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0" fontId="3" fillId="31" borderId="77" applyNumberFormat="0" applyFont="0" applyAlignment="0" applyProtection="0"/>
    <xf numFmtId="4" fontId="2" fillId="0" borderId="81"/>
    <xf numFmtId="0" fontId="2" fillId="0" borderId="84" applyNumberFormat="0" applyProtection="0">
      <alignment horizontal="left" vertical="center"/>
    </xf>
    <xf numFmtId="0" fontId="2" fillId="0" borderId="81">
      <alignment horizontal="right"/>
    </xf>
    <xf numFmtId="0" fontId="2" fillId="0" borderId="81">
      <alignment horizontal="right"/>
    </xf>
    <xf numFmtId="10" fontId="26" fillId="26" borderId="81" applyNumberFormat="0" applyFill="0" applyBorder="0" applyAlignment="0" applyProtection="0">
      <protection locked="0"/>
    </xf>
    <xf numFmtId="175" fontId="2" fillId="3" borderId="81" applyNumberFormat="0" applyFont="0" applyAlignment="0">
      <protection locked="0"/>
    </xf>
    <xf numFmtId="10" fontId="28" fillId="29" borderId="81" applyNumberFormat="0" applyBorder="0" applyAlignment="0" applyProtection="0"/>
    <xf numFmtId="175" fontId="2" fillId="3" borderId="81" applyNumberFormat="0" applyFont="0" applyAlignment="0">
      <protection locked="0"/>
    </xf>
    <xf numFmtId="175" fontId="2" fillId="3" borderId="81" applyNumberFormat="0" applyFont="0" applyAlignment="0">
      <protection locked="0"/>
    </xf>
    <xf numFmtId="10" fontId="28" fillId="29" borderId="81" applyNumberFormat="0" applyBorder="0" applyAlignment="0" applyProtection="0"/>
    <xf numFmtId="175" fontId="2" fillId="3" borderId="81" applyNumberFormat="0" applyFont="0" applyAlignment="0">
      <protection locked="0"/>
    </xf>
    <xf numFmtId="10" fontId="26" fillId="26" borderId="81" applyNumberFormat="0" applyFill="0" applyBorder="0" applyAlignment="0" applyProtection="0">
      <protection locked="0"/>
    </xf>
    <xf numFmtId="0" fontId="2" fillId="0" borderId="84" applyNumberFormat="0" applyProtection="0">
      <alignment horizontal="left" vertical="center"/>
    </xf>
    <xf numFmtId="0" fontId="2" fillId="0" borderId="84" applyNumberFormat="0" applyProtection="0">
      <alignment horizontal="left" vertical="center"/>
    </xf>
    <xf numFmtId="0" fontId="2" fillId="4" borderId="84" applyNumberFormat="0" applyProtection="0">
      <alignment horizontal="left" vertical="center" indent="1"/>
    </xf>
    <xf numFmtId="0" fontId="2" fillId="0" borderId="81">
      <alignment horizontal="right"/>
    </xf>
    <xf numFmtId="0" fontId="2" fillId="0" borderId="81">
      <alignment horizontal="right"/>
    </xf>
    <xf numFmtId="0" fontId="2" fillId="31" borderId="77" applyNumberFormat="0" applyFont="0" applyAlignment="0" applyProtection="0"/>
    <xf numFmtId="4" fontId="2" fillId="0" borderId="81"/>
    <xf numFmtId="4" fontId="2" fillId="0" borderId="81"/>
    <xf numFmtId="164" fontId="2" fillId="0" borderId="0" applyFont="0" applyFill="0" applyBorder="0" applyAlignment="0" applyProtection="0"/>
    <xf numFmtId="0" fontId="1" fillId="0" borderId="0"/>
    <xf numFmtId="0" fontId="3" fillId="0" borderId="0"/>
    <xf numFmtId="4" fontId="6" fillId="5" borderId="84" applyNumberFormat="0" applyProtection="0">
      <alignment horizontal="right" vertical="center"/>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0" borderId="84" applyNumberFormat="0" applyProtection="0">
      <alignment horizontal="left" vertical="center"/>
    </xf>
    <xf numFmtId="175" fontId="2" fillId="3" borderId="81" applyNumberFormat="0" applyFont="0" applyAlignment="0">
      <protection locked="0"/>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4" borderId="84" applyNumberFormat="0" applyProtection="0">
      <alignment horizontal="left" vertical="center" indent="1"/>
    </xf>
    <xf numFmtId="0" fontId="2" fillId="0" borderId="84" applyNumberFormat="0" applyProtection="0">
      <alignment horizontal="left" vertical="center"/>
    </xf>
    <xf numFmtId="0" fontId="2" fillId="4" borderId="84" applyNumberFormat="0" applyProtection="0">
      <alignment horizontal="left" vertical="center" indent="1"/>
    </xf>
    <xf numFmtId="0" fontId="2" fillId="0" borderId="84" applyNumberFormat="0" applyProtection="0">
      <alignment horizontal="left" vertical="center"/>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0" borderId="81">
      <alignment horizontal="right"/>
    </xf>
    <xf numFmtId="0" fontId="2" fillId="0" borderId="81">
      <alignment horizontal="right"/>
    </xf>
    <xf numFmtId="0" fontId="2" fillId="0" borderId="81"/>
    <xf numFmtId="0" fontId="2" fillId="31" borderId="77" applyNumberFormat="0" applyFont="0" applyAlignment="0" applyProtection="0"/>
    <xf numFmtId="4" fontId="2" fillId="0" borderId="81"/>
    <xf numFmtId="4" fontId="2" fillId="0" borderId="81"/>
    <xf numFmtId="0" fontId="2" fillId="4" borderId="84" applyNumberFormat="0" applyProtection="0">
      <alignment horizontal="left" vertical="center" indent="1"/>
    </xf>
    <xf numFmtId="0" fontId="1" fillId="0" borderId="0"/>
    <xf numFmtId="0" fontId="1" fillId="0" borderId="0"/>
    <xf numFmtId="175" fontId="2" fillId="3" borderId="81" applyNumberFormat="0" applyFont="0" applyAlignment="0">
      <protection locked="0"/>
    </xf>
    <xf numFmtId="0" fontId="2" fillId="4" borderId="84" applyNumberFormat="0" applyProtection="0">
      <alignment horizontal="left" vertical="center" indent="1"/>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4" fontId="6" fillId="0" borderId="84" applyNumberFormat="0" applyProtection="0">
      <alignment horizontal="right" vertical="center"/>
    </xf>
    <xf numFmtId="0" fontId="2" fillId="0" borderId="84" applyNumberFormat="0" applyProtection="0">
      <alignment horizontal="left" vertical="center"/>
    </xf>
    <xf numFmtId="175" fontId="2" fillId="3" borderId="81" applyNumberFormat="0" applyFont="0" applyAlignment="0">
      <protection locked="0"/>
    </xf>
    <xf numFmtId="0" fontId="63" fillId="6" borderId="0" applyNumberFormat="0" applyBorder="0" applyAlignment="0" applyProtection="0"/>
    <xf numFmtId="0" fontId="63" fillId="13" borderId="0" applyNumberFormat="0" applyBorder="0" applyAlignment="0" applyProtection="0"/>
    <xf numFmtId="0" fontId="63" fillId="31" borderId="0" applyNumberFormat="0" applyBorder="0" applyAlignment="0" applyProtection="0"/>
    <xf numFmtId="0" fontId="63" fillId="49"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25" borderId="0" applyNumberFormat="0" applyBorder="0" applyAlignment="0" applyProtection="0"/>
    <xf numFmtId="0" fontId="63" fillId="13" borderId="0" applyNumberFormat="0" applyBorder="0" applyAlignment="0" applyProtection="0"/>
    <xf numFmtId="0" fontId="63" fillId="22"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11" borderId="0" applyNumberFormat="0" applyBorder="0" applyAlignment="0" applyProtection="0"/>
    <xf numFmtId="0" fontId="66" fillId="49" borderId="82" applyNumberFormat="0" applyAlignment="0" applyProtection="0"/>
    <xf numFmtId="0" fontId="73" fillId="11" borderId="82" applyNumberFormat="0" applyAlignment="0" applyProtection="0"/>
    <xf numFmtId="0" fontId="73" fillId="11" borderId="82" applyNumberFormat="0" applyAlignment="0" applyProtection="0"/>
    <xf numFmtId="0" fontId="22" fillId="31" borderId="82" applyNumberFormat="0" applyFont="0" applyAlignment="0" applyProtection="0"/>
    <xf numFmtId="0" fontId="76" fillId="49" borderId="84" applyNumberFormat="0" applyAlignment="0" applyProtection="0"/>
    <xf numFmtId="4" fontId="6" fillId="5" borderId="84" applyNumberFormat="0" applyProtection="0">
      <alignment horizontal="left" vertical="center" indent="1"/>
    </xf>
    <xf numFmtId="4" fontId="44" fillId="5" borderId="84" applyNumberFormat="0" applyProtection="0">
      <alignment horizontal="left" vertical="center" indent="1"/>
    </xf>
    <xf numFmtId="4" fontId="6" fillId="43" borderId="84" applyNumberFormat="0" applyProtection="0">
      <alignment horizontal="left" vertical="center" indent="1"/>
    </xf>
    <xf numFmtId="4" fontId="44" fillId="43" borderId="84" applyNumberFormat="0" applyProtection="0">
      <alignment horizontal="left" vertical="center" indent="1"/>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0" fontId="2" fillId="0" borderId="81"/>
    <xf numFmtId="4" fontId="2" fillId="0" borderId="81"/>
    <xf numFmtId="4" fontId="2" fillId="0" borderId="81"/>
    <xf numFmtId="175" fontId="2" fillId="3" borderId="81" applyNumberFormat="0" applyFont="0" applyAlignment="0">
      <protection locked="0"/>
    </xf>
    <xf numFmtId="175" fontId="2" fillId="3" borderId="81" applyNumberFormat="0" applyFont="0" applyAlignment="0">
      <protection locked="0"/>
    </xf>
    <xf numFmtId="0" fontId="2" fillId="0" borderId="81">
      <alignment horizontal="right"/>
    </xf>
    <xf numFmtId="0" fontId="2" fillId="0" borderId="81">
      <alignment horizontal="right"/>
    </xf>
    <xf numFmtId="0" fontId="2" fillId="0" borderId="81"/>
    <xf numFmtId="4" fontId="2" fillId="0" borderId="81"/>
    <xf numFmtId="4" fontId="2" fillId="0" borderId="81"/>
    <xf numFmtId="175" fontId="2" fillId="3" borderId="81" applyNumberFormat="0" applyFont="0" applyAlignment="0">
      <protection locked="0"/>
    </xf>
    <xf numFmtId="175" fontId="2" fillId="3" borderId="81" applyNumberFormat="0" applyFont="0" applyAlignment="0">
      <protection locked="0"/>
    </xf>
    <xf numFmtId="0" fontId="3" fillId="2" borderId="81" applyNumberFormat="0" applyAlignment="0">
      <alignment horizontal="left"/>
    </xf>
    <xf numFmtId="0" fontId="3" fillId="2" borderId="81" applyNumberFormat="0" applyAlignment="0">
      <alignment horizontal="left"/>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175" fontId="2" fillId="3" borderId="63" applyNumberFormat="0" applyFont="0" applyAlignment="0">
      <protection locked="0"/>
    </xf>
    <xf numFmtId="0" fontId="80" fillId="0" borderId="86" applyNumberFormat="0" applyFill="0" applyAlignment="0" applyProtection="0"/>
    <xf numFmtId="0" fontId="80" fillId="0" borderId="86" applyNumberFormat="0" applyFill="0" applyAlignment="0" applyProtection="0"/>
    <xf numFmtId="10" fontId="26" fillId="26" borderId="81" applyNumberFormat="0" applyFill="0" applyBorder="0" applyAlignment="0" applyProtection="0">
      <protection locked="0"/>
    </xf>
    <xf numFmtId="175" fontId="2" fillId="3" borderId="81" applyNumberFormat="0" applyFont="0" applyAlignment="0">
      <protection locked="0"/>
    </xf>
    <xf numFmtId="10" fontId="28" fillId="29" borderId="81" applyNumberFormat="0" applyBorder="0" applyAlignment="0" applyProtection="0"/>
    <xf numFmtId="175" fontId="2" fillId="3" borderId="81" applyNumberFormat="0" applyFont="0" applyAlignment="0">
      <protection locked="0"/>
    </xf>
    <xf numFmtId="4" fontId="6" fillId="3" borderId="84" applyNumberFormat="0" applyProtection="0">
      <alignment vertical="center"/>
    </xf>
    <xf numFmtId="4" fontId="41" fillId="3" borderId="84" applyNumberFormat="0" applyProtection="0">
      <alignment vertical="center"/>
    </xf>
    <xf numFmtId="4" fontId="6" fillId="3" borderId="84" applyNumberFormat="0" applyProtection="0">
      <alignment horizontal="left" vertical="center" indent="1"/>
    </xf>
    <xf numFmtId="4" fontId="6" fillId="3"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4" fontId="6" fillId="32" borderId="84" applyNumberFormat="0" applyProtection="0">
      <alignment horizontal="right" vertical="center"/>
    </xf>
    <xf numFmtId="4" fontId="6" fillId="33" borderId="84" applyNumberFormat="0" applyProtection="0">
      <alignment horizontal="right" vertical="center"/>
    </xf>
    <xf numFmtId="4" fontId="6" fillId="34" borderId="84" applyNumberFormat="0" applyProtection="0">
      <alignment horizontal="right" vertical="center"/>
    </xf>
    <xf numFmtId="4" fontId="6" fillId="35" borderId="84" applyNumberFormat="0" applyProtection="0">
      <alignment horizontal="right" vertical="center"/>
    </xf>
    <xf numFmtId="4" fontId="6" fillId="36" borderId="84" applyNumberFormat="0" applyProtection="0">
      <alignment horizontal="right" vertical="center"/>
    </xf>
    <xf numFmtId="4" fontId="6" fillId="37" borderId="84" applyNumberFormat="0" applyProtection="0">
      <alignment horizontal="right" vertical="center"/>
    </xf>
    <xf numFmtId="4" fontId="6" fillId="38" borderId="84" applyNumberFormat="0" applyProtection="0">
      <alignment horizontal="right" vertical="center"/>
    </xf>
    <xf numFmtId="4" fontId="6" fillId="39" borderId="84" applyNumberFormat="0" applyProtection="0">
      <alignment horizontal="right" vertical="center"/>
    </xf>
    <xf numFmtId="4" fontId="6" fillId="40" borderId="84" applyNumberFormat="0" applyProtection="0">
      <alignment horizontal="right" vertical="center"/>
    </xf>
    <xf numFmtId="4" fontId="42" fillId="41"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4" fontId="44" fillId="5" borderId="84" applyNumberFormat="0" applyProtection="0">
      <alignment horizontal="left" vertical="center" indent="1"/>
    </xf>
    <xf numFmtId="4" fontId="44" fillId="5" borderId="84" applyNumberFormat="0" applyProtection="0">
      <alignment horizontal="left" vertical="center" indent="1"/>
    </xf>
    <xf numFmtId="4" fontId="44" fillId="43" borderId="84" applyNumberFormat="0" applyProtection="0">
      <alignment horizontal="left" vertical="center" indent="1"/>
    </xf>
    <xf numFmtId="4" fontId="44" fillId="43"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4" fontId="6" fillId="29" borderId="84" applyNumberFormat="0" applyProtection="0">
      <alignment vertical="center"/>
    </xf>
    <xf numFmtId="4" fontId="41" fillId="29" borderId="84" applyNumberFormat="0" applyProtection="0">
      <alignment vertical="center"/>
    </xf>
    <xf numFmtId="4" fontId="6" fillId="29" borderId="84" applyNumberFormat="0" applyProtection="0">
      <alignment horizontal="left" vertical="center" indent="1"/>
    </xf>
    <xf numFmtId="4" fontId="6" fillId="29" borderId="84" applyNumberFormat="0" applyProtection="0">
      <alignment horizontal="left" vertical="center" indent="1"/>
    </xf>
    <xf numFmtId="4" fontId="6" fillId="5" borderId="84" applyNumberFormat="0" applyProtection="0">
      <alignment horizontal="right" vertical="center"/>
    </xf>
    <xf numFmtId="4" fontId="6" fillId="0" borderId="84" applyNumberFormat="0" applyProtection="0">
      <alignment horizontal="right" vertical="center"/>
    </xf>
    <xf numFmtId="4" fontId="6" fillId="0" borderId="84" applyNumberFormat="0" applyProtection="0">
      <alignment horizontal="right" vertical="center"/>
    </xf>
    <xf numFmtId="4" fontId="41" fillId="5" borderId="84" applyNumberFormat="0" applyProtection="0">
      <alignment horizontal="right" vertical="center"/>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4" fontId="46" fillId="5" borderId="84" applyNumberFormat="0" applyProtection="0">
      <alignment horizontal="right" vertical="center"/>
    </xf>
    <xf numFmtId="0" fontId="52" fillId="11" borderId="82" applyNumberFormat="0" applyAlignment="0" applyProtection="0"/>
    <xf numFmtId="0" fontId="52" fillId="11" borderId="82" applyNumberFormat="0" applyAlignment="0" applyProtection="0"/>
    <xf numFmtId="0" fontId="52" fillId="11" borderId="82" applyNumberFormat="0" applyAlignment="0" applyProtection="0"/>
    <xf numFmtId="0" fontId="52" fillId="11" borderId="82" applyNumberFormat="0" applyAlignment="0" applyProtection="0"/>
    <xf numFmtId="0" fontId="38" fillId="24" borderId="84" applyNumberFormat="0" applyAlignment="0" applyProtection="0"/>
    <xf numFmtId="0" fontId="38" fillId="24" borderId="84" applyNumberFormat="0" applyAlignment="0" applyProtection="0"/>
    <xf numFmtId="0" fontId="38" fillId="24" borderId="84" applyNumberFormat="0" applyAlignment="0" applyProtection="0"/>
    <xf numFmtId="0" fontId="38" fillId="24" borderId="84" applyNumberFormat="0" applyAlignment="0" applyProtection="0"/>
    <xf numFmtId="0" fontId="20" fillId="24" borderId="82" applyNumberFormat="0" applyAlignment="0" applyProtection="0"/>
    <xf numFmtId="0" fontId="20" fillId="24" borderId="82" applyNumberFormat="0" applyAlignment="0" applyProtection="0"/>
    <xf numFmtId="0" fontId="20" fillId="24" borderId="82" applyNumberFormat="0" applyAlignment="0" applyProtection="0"/>
    <xf numFmtId="0" fontId="20" fillId="24" borderId="82" applyNumberFormat="0" applyAlignment="0" applyProtection="0"/>
    <xf numFmtId="0" fontId="2" fillId="0" borderId="81">
      <alignment horizontal="right"/>
    </xf>
    <xf numFmtId="0" fontId="2" fillId="0" borderId="81">
      <alignment horizontal="right"/>
    </xf>
    <xf numFmtId="0" fontId="3" fillId="31" borderId="83" applyNumberFormat="0" applyFont="0" applyAlignment="0" applyProtection="0"/>
    <xf numFmtId="0" fontId="3" fillId="31" borderId="83" applyNumberFormat="0" applyFont="0" applyAlignment="0" applyProtection="0"/>
    <xf numFmtId="0" fontId="3" fillId="31" borderId="83" applyNumberFormat="0" applyFont="0" applyAlignment="0" applyProtection="0"/>
    <xf numFmtId="0" fontId="3" fillId="31" borderId="83" applyNumberFormat="0" applyFont="0" applyAlignment="0" applyProtection="0"/>
    <xf numFmtId="0" fontId="3" fillId="31" borderId="83" applyNumberFormat="0" applyFont="0" applyAlignment="0" applyProtection="0"/>
    <xf numFmtId="4" fontId="2" fillId="0" borderId="81"/>
    <xf numFmtId="4" fontId="2" fillId="0" borderId="81"/>
    <xf numFmtId="0" fontId="20" fillId="24" borderId="82" applyNumberFormat="0" applyAlignment="0" applyProtection="0"/>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0" fontId="3" fillId="31" borderId="83" applyNumberFormat="0" applyFont="0" applyAlignment="0" applyProtection="0"/>
    <xf numFmtId="0" fontId="38" fillId="24" borderId="84" applyNumberFormat="0" applyAlignment="0" applyProtection="0"/>
    <xf numFmtId="4" fontId="6" fillId="5" borderId="84" applyNumberFormat="0" applyProtection="0">
      <alignment horizontal="right" vertical="center"/>
    </xf>
    <xf numFmtId="0" fontId="2" fillId="0" borderId="84" applyNumberFormat="0" applyProtection="0">
      <alignment horizontal="left" vertical="center"/>
    </xf>
    <xf numFmtId="0" fontId="2" fillId="0" borderId="84" applyNumberFormat="0" applyProtection="0">
      <alignment horizontal="left" vertical="center"/>
    </xf>
    <xf numFmtId="0" fontId="2" fillId="0" borderId="84" applyNumberFormat="0" applyProtection="0">
      <alignment horizontal="left" vertical="center"/>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0" borderId="81"/>
    <xf numFmtId="0" fontId="2" fillId="0" borderId="81"/>
    <xf numFmtId="0" fontId="3" fillId="2" borderId="81" applyNumberFormat="0" applyAlignment="0">
      <alignment horizontal="left"/>
    </xf>
    <xf numFmtId="0" fontId="3" fillId="2" borderId="81" applyNumberFormat="0" applyAlignment="0">
      <alignment horizontal="left"/>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27" borderId="84" applyNumberFormat="0" applyProtection="0">
      <alignment horizontal="left" vertical="center" indent="1"/>
    </xf>
    <xf numFmtId="175" fontId="2" fillId="3" borderId="81" applyNumberFormat="0" applyFont="0" applyAlignment="0">
      <protection locked="0"/>
    </xf>
    <xf numFmtId="0" fontId="2" fillId="27"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4" fontId="44" fillId="43" borderId="84" applyNumberFormat="0" applyProtection="0">
      <alignment horizontal="left" vertical="center" indent="1"/>
    </xf>
    <xf numFmtId="4" fontId="44" fillId="5"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175" fontId="2" fillId="3" borderId="81" applyNumberFormat="0" applyFont="0" applyAlignment="0">
      <protection locked="0"/>
    </xf>
    <xf numFmtId="0" fontId="2" fillId="4" borderId="84" applyNumberFormat="0" applyProtection="0">
      <alignment horizontal="left" vertical="center" indent="1"/>
    </xf>
    <xf numFmtId="0" fontId="2" fillId="4" borderId="84" applyNumberFormat="0" applyProtection="0">
      <alignment horizontal="left" vertical="center" indent="1"/>
    </xf>
    <xf numFmtId="175" fontId="2" fillId="3" borderId="81" applyNumberFormat="0" applyFont="0" applyAlignment="0">
      <protection locked="0"/>
    </xf>
    <xf numFmtId="0" fontId="2" fillId="4" borderId="84" applyNumberFormat="0" applyProtection="0">
      <alignment horizontal="left" vertical="center" indent="1"/>
    </xf>
    <xf numFmtId="4" fontId="44" fillId="5" borderId="84" applyNumberFormat="0" applyProtection="0">
      <alignment horizontal="left" vertical="center" indent="1"/>
    </xf>
    <xf numFmtId="4" fontId="44" fillId="43" borderId="84" applyNumberFormat="0" applyProtection="0">
      <alignment horizontal="left" vertical="center" indent="1"/>
    </xf>
    <xf numFmtId="0" fontId="2" fillId="4" borderId="84" applyNumberFormat="0" applyProtection="0">
      <alignment horizontal="left" vertical="center" indent="1"/>
    </xf>
    <xf numFmtId="0" fontId="2" fillId="43" borderId="84" applyNumberFormat="0" applyProtection="0">
      <alignment horizontal="left" vertical="center" indent="1"/>
    </xf>
    <xf numFmtId="4" fontId="44" fillId="5" borderId="84" applyNumberFormat="0" applyProtection="0">
      <alignment horizontal="left" vertical="center" indent="1"/>
    </xf>
    <xf numFmtId="4" fontId="44" fillId="43"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4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0" borderId="81">
      <alignment horizontal="right"/>
    </xf>
    <xf numFmtId="0" fontId="3" fillId="31" borderId="83" applyNumberFormat="0" applyFont="0" applyAlignment="0" applyProtection="0"/>
    <xf numFmtId="0" fontId="3" fillId="31" borderId="83" applyNumberFormat="0" applyFont="0" applyAlignment="0" applyProtection="0"/>
    <xf numFmtId="0" fontId="3" fillId="31" borderId="83" applyNumberFormat="0" applyFont="0" applyAlignment="0" applyProtection="0"/>
    <xf numFmtId="0" fontId="3" fillId="31" borderId="83" applyNumberFormat="0" applyFont="0" applyAlignment="0" applyProtection="0"/>
    <xf numFmtId="4" fontId="2" fillId="0" borderId="81"/>
    <xf numFmtId="0" fontId="2" fillId="0" borderId="81">
      <alignment horizontal="right"/>
    </xf>
    <xf numFmtId="0" fontId="3" fillId="31" borderId="83" applyNumberFormat="0" applyFont="0" applyAlignment="0" applyProtection="0"/>
    <xf numFmtId="0" fontId="3" fillId="31" borderId="83" applyNumberFormat="0" applyFont="0" applyAlignment="0" applyProtection="0"/>
    <xf numFmtId="0" fontId="3" fillId="31" borderId="83" applyNumberFormat="0" applyFont="0" applyAlignment="0" applyProtection="0"/>
    <xf numFmtId="0" fontId="3" fillId="31" borderId="83" applyNumberFormat="0" applyFont="0" applyAlignment="0" applyProtection="0"/>
    <xf numFmtId="4" fontId="2" fillId="0" borderId="81"/>
    <xf numFmtId="0" fontId="2" fillId="0" borderId="81">
      <alignment horizontal="right"/>
    </xf>
    <xf numFmtId="0" fontId="3" fillId="31" borderId="83" applyNumberFormat="0" applyFont="0" applyAlignment="0" applyProtection="0"/>
    <xf numFmtId="0" fontId="3" fillId="31" borderId="83" applyNumberFormat="0" applyFont="0" applyAlignment="0" applyProtection="0"/>
    <xf numFmtId="0" fontId="3" fillId="31" borderId="83" applyNumberFormat="0" applyFont="0" applyAlignment="0" applyProtection="0"/>
    <xf numFmtId="0" fontId="3" fillId="31" borderId="83" applyNumberFormat="0" applyFont="0" applyAlignment="0" applyProtection="0"/>
    <xf numFmtId="4" fontId="2" fillId="0" borderId="81"/>
    <xf numFmtId="0" fontId="2" fillId="0" borderId="84" applyNumberFormat="0" applyProtection="0">
      <alignment horizontal="left" vertical="center"/>
    </xf>
    <xf numFmtId="0" fontId="2" fillId="0" borderId="81">
      <alignment horizontal="right"/>
    </xf>
    <xf numFmtId="0" fontId="2" fillId="0" borderId="81">
      <alignment horizontal="right"/>
    </xf>
    <xf numFmtId="10" fontId="26" fillId="26" borderId="81" applyNumberFormat="0" applyFill="0" applyBorder="0" applyAlignment="0" applyProtection="0">
      <protection locked="0"/>
    </xf>
    <xf numFmtId="175" fontId="2" fillId="3" borderId="81" applyNumberFormat="0" applyFont="0" applyAlignment="0">
      <protection locked="0"/>
    </xf>
    <xf numFmtId="10" fontId="28" fillId="29" borderId="81" applyNumberFormat="0" applyBorder="0" applyAlignment="0" applyProtection="0"/>
    <xf numFmtId="175" fontId="2" fillId="3" borderId="81" applyNumberFormat="0" applyFont="0" applyAlignment="0">
      <protection locked="0"/>
    </xf>
    <xf numFmtId="175" fontId="2" fillId="3" borderId="81" applyNumberFormat="0" applyFont="0" applyAlignment="0">
      <protection locked="0"/>
    </xf>
    <xf numFmtId="10" fontId="28" fillId="29" borderId="81" applyNumberFormat="0" applyBorder="0" applyAlignment="0" applyProtection="0"/>
    <xf numFmtId="175" fontId="2" fillId="3" borderId="81" applyNumberFormat="0" applyFont="0" applyAlignment="0">
      <protection locked="0"/>
    </xf>
    <xf numFmtId="10" fontId="26" fillId="26" borderId="81" applyNumberFormat="0" applyFill="0" applyBorder="0" applyAlignment="0" applyProtection="0">
      <protection locked="0"/>
    </xf>
    <xf numFmtId="0" fontId="2" fillId="0" borderId="84" applyNumberFormat="0" applyProtection="0">
      <alignment horizontal="left" vertical="center"/>
    </xf>
    <xf numFmtId="0" fontId="2" fillId="0" borderId="84" applyNumberFormat="0" applyProtection="0">
      <alignment horizontal="left" vertical="center"/>
    </xf>
    <xf numFmtId="0" fontId="2" fillId="4" borderId="84" applyNumberFormat="0" applyProtection="0">
      <alignment horizontal="left" vertical="center" indent="1"/>
    </xf>
    <xf numFmtId="0" fontId="2" fillId="0" borderId="81">
      <alignment horizontal="right"/>
    </xf>
    <xf numFmtId="0" fontId="2" fillId="0" borderId="81">
      <alignment horizontal="right"/>
    </xf>
    <xf numFmtId="0" fontId="2" fillId="31" borderId="83" applyNumberFormat="0" applyFont="0" applyAlignment="0" applyProtection="0"/>
    <xf numFmtId="4" fontId="2" fillId="0" borderId="81"/>
    <xf numFmtId="4" fontId="2" fillId="0" borderId="81"/>
    <xf numFmtId="4" fontId="6" fillId="5" borderId="84" applyNumberFormat="0" applyProtection="0">
      <alignment horizontal="right" vertical="center"/>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0" borderId="84" applyNumberFormat="0" applyProtection="0">
      <alignment horizontal="left" vertical="center"/>
    </xf>
    <xf numFmtId="175" fontId="2" fillId="3" borderId="81" applyNumberFormat="0" applyFont="0" applyAlignment="0">
      <protection locked="0"/>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43" borderId="84" applyNumberFormat="0" applyProtection="0">
      <alignment horizontal="left" vertical="center" indent="1"/>
    </xf>
    <xf numFmtId="0" fontId="2" fillId="43" borderId="84" applyNumberFormat="0" applyProtection="0">
      <alignment horizontal="left" vertical="center" indent="1"/>
    </xf>
    <xf numFmtId="0" fontId="2" fillId="44" borderId="84" applyNumberFormat="0" applyProtection="0">
      <alignment horizontal="left" vertical="center" indent="1"/>
    </xf>
    <xf numFmtId="0" fontId="2" fillId="44" borderId="84" applyNumberFormat="0" applyProtection="0">
      <alignment horizontal="left" vertical="center" indent="1"/>
    </xf>
    <xf numFmtId="0" fontId="2" fillId="27" borderId="84" applyNumberFormat="0" applyProtection="0">
      <alignment horizontal="left" vertical="center" indent="1"/>
    </xf>
    <xf numFmtId="0" fontId="2" fillId="27" borderId="84" applyNumberFormat="0" applyProtection="0">
      <alignment horizontal="left" vertical="center" indent="1"/>
    </xf>
    <xf numFmtId="0" fontId="2" fillId="4" borderId="84" applyNumberFormat="0" applyProtection="0">
      <alignment horizontal="left" vertical="center" indent="1"/>
    </xf>
    <xf numFmtId="0" fontId="2" fillId="0" borderId="84" applyNumberFormat="0" applyProtection="0">
      <alignment horizontal="left" vertical="center"/>
    </xf>
    <xf numFmtId="0" fontId="2" fillId="4" borderId="84" applyNumberFormat="0" applyProtection="0">
      <alignment horizontal="left" vertical="center" indent="1"/>
    </xf>
    <xf numFmtId="0" fontId="2" fillId="0" borderId="84" applyNumberFormat="0" applyProtection="0">
      <alignment horizontal="left" vertical="center"/>
    </xf>
    <xf numFmtId="0" fontId="2" fillId="4" borderId="84" applyNumberFormat="0" applyProtection="0">
      <alignment horizontal="left" vertical="center" indent="1"/>
    </xf>
    <xf numFmtId="0" fontId="2" fillId="4" borderId="84" applyNumberFormat="0" applyProtection="0">
      <alignment horizontal="left" vertical="center" indent="1"/>
    </xf>
    <xf numFmtId="0" fontId="2" fillId="0" borderId="81">
      <alignment horizontal="right"/>
    </xf>
    <xf numFmtId="0" fontId="2" fillId="0" borderId="81">
      <alignment horizontal="right"/>
    </xf>
    <xf numFmtId="0" fontId="2" fillId="0" borderId="81"/>
    <xf numFmtId="0" fontId="2" fillId="31" borderId="83" applyNumberFormat="0" applyFont="0" applyAlignment="0" applyProtection="0"/>
    <xf numFmtId="0" fontId="29" fillId="0" borderId="87">
      <alignment horizontal="left" vertical="center"/>
    </xf>
    <xf numFmtId="4" fontId="2" fillId="0" borderId="81"/>
    <xf numFmtId="4" fontId="2" fillId="0" borderId="81"/>
    <xf numFmtId="0" fontId="2" fillId="4" borderId="84" applyNumberFormat="0" applyProtection="0">
      <alignment horizontal="left" vertical="center" indent="1"/>
    </xf>
    <xf numFmtId="175" fontId="2" fillId="3" borderId="81" applyNumberFormat="0" applyFont="0" applyAlignment="0">
      <protection locked="0"/>
    </xf>
    <xf numFmtId="0" fontId="2" fillId="4" borderId="84" applyNumberFormat="0" applyProtection="0">
      <alignment horizontal="left" vertical="center" indent="1"/>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4" fontId="6" fillId="0" borderId="84" applyNumberFormat="0" applyProtection="0">
      <alignment horizontal="right" vertical="center"/>
    </xf>
    <xf numFmtId="0" fontId="2" fillId="0" borderId="84" applyNumberFormat="0" applyProtection="0">
      <alignment horizontal="left" vertical="center"/>
    </xf>
    <xf numFmtId="175" fontId="2" fillId="3" borderId="81" applyNumberFormat="0" applyFont="0" applyAlignment="0">
      <protection locked="0"/>
    </xf>
    <xf numFmtId="0" fontId="66" fillId="49" borderId="82" applyNumberFormat="0" applyAlignment="0" applyProtection="0"/>
    <xf numFmtId="0" fontId="73" fillId="11" borderId="82" applyNumberFormat="0" applyAlignment="0" applyProtection="0"/>
    <xf numFmtId="0" fontId="73" fillId="11" borderId="82" applyNumberFormat="0" applyAlignment="0" applyProtection="0"/>
    <xf numFmtId="0" fontId="22" fillId="31" borderId="82" applyNumberFormat="0" applyFont="0" applyAlignment="0" applyProtection="0"/>
    <xf numFmtId="0" fontId="76" fillId="49" borderId="84" applyNumberFormat="0" applyAlignment="0" applyProtection="0"/>
    <xf numFmtId="4" fontId="6" fillId="5" borderId="84" applyNumberFormat="0" applyProtection="0">
      <alignment horizontal="left" vertical="center" indent="1"/>
    </xf>
    <xf numFmtId="4" fontId="44" fillId="5" borderId="84" applyNumberFormat="0" applyProtection="0">
      <alignment horizontal="left" vertical="center" indent="1"/>
    </xf>
    <xf numFmtId="4" fontId="6" fillId="43" borderId="84" applyNumberFormat="0" applyProtection="0">
      <alignment horizontal="left" vertical="center" indent="1"/>
    </xf>
    <xf numFmtId="4" fontId="44" fillId="43" borderId="84" applyNumberFormat="0" applyProtection="0">
      <alignment horizontal="left" vertical="center" indent="1"/>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0" fontId="2" fillId="0" borderId="81"/>
    <xf numFmtId="4" fontId="2" fillId="0" borderId="81"/>
    <xf numFmtId="4" fontId="2" fillId="0" borderId="81"/>
    <xf numFmtId="175" fontId="2" fillId="3" borderId="81" applyNumberFormat="0" applyFont="0" applyAlignment="0">
      <protection locked="0"/>
    </xf>
    <xf numFmtId="175" fontId="2" fillId="3" borderId="81" applyNumberFormat="0" applyFont="0" applyAlignment="0">
      <protection locked="0"/>
    </xf>
    <xf numFmtId="0" fontId="2" fillId="0" borderId="81">
      <alignment horizontal="right"/>
    </xf>
    <xf numFmtId="0" fontId="2" fillId="0" borderId="81">
      <alignment horizontal="right"/>
    </xf>
    <xf numFmtId="0" fontId="2" fillId="0" borderId="81"/>
    <xf numFmtId="4" fontId="2" fillId="0" borderId="81"/>
    <xf numFmtId="4" fontId="2" fillId="0" borderId="81"/>
    <xf numFmtId="175" fontId="2" fillId="3" borderId="81" applyNumberFormat="0" applyFont="0" applyAlignment="0">
      <protection locked="0"/>
    </xf>
    <xf numFmtId="175" fontId="2" fillId="3" borderId="81" applyNumberFormat="0" applyFont="0" applyAlignment="0">
      <protection locked="0"/>
    </xf>
    <xf numFmtId="0" fontId="3" fillId="2" borderId="81" applyNumberFormat="0" applyAlignment="0">
      <alignment horizontal="left"/>
    </xf>
    <xf numFmtId="0" fontId="3" fillId="2" borderId="81" applyNumberFormat="0" applyAlignment="0">
      <alignment horizontal="left"/>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175" fontId="2" fillId="3" borderId="81" applyNumberFormat="0" applyFont="0" applyAlignment="0">
      <protection locked="0"/>
    </xf>
    <xf numFmtId="0" fontId="50" fillId="0" borderId="92" applyNumberFormat="0" applyFill="0" applyAlignment="0" applyProtection="0"/>
    <xf numFmtId="0" fontId="50" fillId="0" borderId="92" applyNumberFormat="0" applyFill="0" applyAlignment="0" applyProtection="0"/>
    <xf numFmtId="0" fontId="50" fillId="0" borderId="92" applyNumberFormat="0" applyFill="0" applyAlignment="0" applyProtection="0"/>
    <xf numFmtId="0" fontId="50" fillId="0" borderId="96" applyNumberFormat="0" applyFill="0" applyAlignment="0" applyProtection="0"/>
    <xf numFmtId="0" fontId="2" fillId="0" borderId="91" applyNumberFormat="0" applyProtection="0">
      <alignment horizontal="left" vertical="center"/>
    </xf>
    <xf numFmtId="0" fontId="2" fillId="0" borderId="91" applyNumberFormat="0" applyProtection="0">
      <alignment horizontal="left" vertical="center"/>
    </xf>
    <xf numFmtId="0" fontId="2" fillId="4" borderId="91" applyNumberFormat="0" applyProtection="0">
      <alignment horizontal="left" vertical="center" indent="1"/>
    </xf>
    <xf numFmtId="4" fontId="6" fillId="5" borderId="91" applyNumberFormat="0" applyProtection="0">
      <alignment horizontal="right" vertical="center"/>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0" borderId="91" applyNumberFormat="0" applyProtection="0">
      <alignment horizontal="left" vertical="center"/>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43" borderId="91" applyNumberFormat="0" applyProtection="0">
      <alignment horizontal="left" vertical="center" indent="1"/>
    </xf>
    <xf numFmtId="0" fontId="2" fillId="43" borderId="91" applyNumberFormat="0" applyProtection="0">
      <alignment horizontal="left" vertical="center" indent="1"/>
    </xf>
    <xf numFmtId="0" fontId="2" fillId="44" borderId="91" applyNumberFormat="0" applyProtection="0">
      <alignment horizontal="left" vertical="center" indent="1"/>
    </xf>
    <xf numFmtId="0" fontId="2" fillId="44" borderId="91" applyNumberFormat="0" applyProtection="0">
      <alignment horizontal="left" vertical="center" indent="1"/>
    </xf>
    <xf numFmtId="0" fontId="2" fillId="27" borderId="91" applyNumberFormat="0" applyProtection="0">
      <alignment horizontal="left" vertical="center" indent="1"/>
    </xf>
    <xf numFmtId="0" fontId="2" fillId="27" borderId="91" applyNumberFormat="0" applyProtection="0">
      <alignment horizontal="left" vertical="center" indent="1"/>
    </xf>
    <xf numFmtId="0" fontId="2" fillId="4" borderId="91" applyNumberFormat="0" applyProtection="0">
      <alignment horizontal="left" vertical="center" indent="1"/>
    </xf>
    <xf numFmtId="0" fontId="2" fillId="0" borderId="91" applyNumberFormat="0" applyProtection="0">
      <alignment horizontal="left" vertical="center"/>
    </xf>
    <xf numFmtId="0" fontId="2" fillId="4" borderId="91" applyNumberFormat="0" applyProtection="0">
      <alignment horizontal="left" vertical="center" indent="1"/>
    </xf>
    <xf numFmtId="0" fontId="2" fillId="0" borderId="91" applyNumberFormat="0" applyProtection="0">
      <alignment horizontal="left" vertical="center"/>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0" fontId="50" fillId="0" borderId="96" applyNumberFormat="0" applyFill="0" applyAlignment="0" applyProtection="0"/>
    <xf numFmtId="0" fontId="29" fillId="0" borderId="94">
      <alignment horizontal="left" vertical="center"/>
    </xf>
    <xf numFmtId="4" fontId="6" fillId="0" borderId="91" applyNumberFormat="0" applyProtection="0">
      <alignment horizontal="right" vertical="center"/>
    </xf>
    <xf numFmtId="0" fontId="2" fillId="0" borderId="91" applyNumberFormat="0" applyProtection="0">
      <alignment horizontal="left" vertical="center"/>
    </xf>
    <xf numFmtId="0" fontId="50" fillId="0" borderId="96" applyNumberFormat="0" applyFill="0" applyAlignment="0" applyProtection="0"/>
    <xf numFmtId="0" fontId="66" fillId="49" borderId="89" applyNumberFormat="0" applyAlignment="0" applyProtection="0"/>
    <xf numFmtId="0" fontId="73" fillId="11" borderId="89" applyNumberFormat="0" applyAlignment="0" applyProtection="0"/>
    <xf numFmtId="0" fontId="73" fillId="11" borderId="89" applyNumberFormat="0" applyAlignment="0" applyProtection="0"/>
    <xf numFmtId="0" fontId="22" fillId="31" borderId="89" applyNumberFormat="0" applyFont="0" applyAlignment="0" applyProtection="0"/>
    <xf numFmtId="0" fontId="76" fillId="49" borderId="91" applyNumberFormat="0" applyAlignment="0" applyProtection="0"/>
    <xf numFmtId="4" fontId="6" fillId="5" borderId="91" applyNumberFormat="0" applyProtection="0">
      <alignment horizontal="left" vertical="center" indent="1"/>
    </xf>
    <xf numFmtId="4" fontId="44" fillId="5" borderId="91" applyNumberFormat="0" applyProtection="0">
      <alignment horizontal="left" vertical="center" indent="1"/>
    </xf>
    <xf numFmtId="4" fontId="6" fillId="43" borderId="91" applyNumberFormat="0" applyProtection="0">
      <alignment horizontal="left" vertical="center" indent="1"/>
    </xf>
    <xf numFmtId="4" fontId="44" fillId="43" borderId="91" applyNumberFormat="0" applyProtection="0">
      <alignment horizontal="left" vertical="center" indent="1"/>
    </xf>
    <xf numFmtId="0" fontId="80" fillId="0" borderId="93" applyNumberFormat="0" applyFill="0" applyAlignment="0" applyProtection="0"/>
    <xf numFmtId="0" fontId="80" fillId="0" borderId="93" applyNumberFormat="0" applyFill="0" applyAlignment="0" applyProtection="0"/>
    <xf numFmtId="10" fontId="26" fillId="26" borderId="88" applyNumberFormat="0" applyFill="0" applyBorder="0" applyAlignment="0" applyProtection="0">
      <protection locked="0"/>
    </xf>
    <xf numFmtId="175" fontId="2" fillId="3" borderId="88" applyNumberFormat="0" applyFont="0" applyAlignment="0">
      <protection locked="0"/>
    </xf>
    <xf numFmtId="10" fontId="28" fillId="29" borderId="88" applyNumberFormat="0" applyBorder="0" applyAlignment="0" applyProtection="0"/>
    <xf numFmtId="175" fontId="2" fillId="3" borderId="88" applyNumberFormat="0" applyFont="0" applyAlignment="0">
      <protection locked="0"/>
    </xf>
    <xf numFmtId="0" fontId="2" fillId="4" borderId="91" applyNumberFormat="0" applyProtection="0">
      <alignment horizontal="left" vertical="center" indent="1"/>
    </xf>
    <xf numFmtId="0" fontId="2" fillId="4" borderId="91" applyNumberFormat="0" applyProtection="0">
      <alignment horizontal="left" vertical="center" indent="1"/>
    </xf>
    <xf numFmtId="4" fontId="44" fillId="5" borderId="91" applyNumberFormat="0" applyProtection="0">
      <alignment horizontal="left" vertical="center" indent="1"/>
    </xf>
    <xf numFmtId="4" fontId="44" fillId="43" borderId="91" applyNumberFormat="0" applyProtection="0">
      <alignment horizontal="left" vertical="center" indent="1"/>
    </xf>
    <xf numFmtId="0" fontId="2" fillId="43" borderId="91" applyNumberFormat="0" applyProtection="0">
      <alignment horizontal="left" vertical="center" indent="1"/>
    </xf>
    <xf numFmtId="0" fontId="2" fillId="43" borderId="91" applyNumberFormat="0" applyProtection="0">
      <alignment horizontal="left" vertical="center" indent="1"/>
    </xf>
    <xf numFmtId="0" fontId="2" fillId="44" borderId="91" applyNumberFormat="0" applyProtection="0">
      <alignment horizontal="left" vertical="center" indent="1"/>
    </xf>
    <xf numFmtId="0" fontId="2" fillId="44" borderId="91" applyNumberFormat="0" applyProtection="0">
      <alignment horizontal="left" vertical="center" indent="1"/>
    </xf>
    <xf numFmtId="0" fontId="2" fillId="27" borderId="91" applyNumberFormat="0" applyProtection="0">
      <alignment horizontal="left" vertical="center" indent="1"/>
    </xf>
    <xf numFmtId="0" fontId="2" fillId="27" borderId="91"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4" fontId="6" fillId="0" borderId="91" applyNumberFormat="0" applyProtection="0">
      <alignment horizontal="right" vertical="center"/>
    </xf>
    <xf numFmtId="4" fontId="6" fillId="0" borderId="91" applyNumberFormat="0" applyProtection="0">
      <alignment horizontal="right" vertical="center"/>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0" fontId="52" fillId="11" borderId="89" applyNumberFormat="0" applyAlignment="0" applyProtection="0"/>
    <xf numFmtId="0" fontId="52" fillId="11" borderId="89" applyNumberFormat="0" applyAlignment="0" applyProtection="0"/>
    <xf numFmtId="0" fontId="52" fillId="11" borderId="89" applyNumberFormat="0" applyAlignment="0" applyProtection="0"/>
    <xf numFmtId="0" fontId="38" fillId="24" borderId="91" applyNumberFormat="0" applyAlignment="0" applyProtection="0"/>
    <xf numFmtId="0" fontId="38" fillId="24" borderId="91" applyNumberFormat="0" applyAlignment="0" applyProtection="0"/>
    <xf numFmtId="0" fontId="38" fillId="24" borderId="91" applyNumberFormat="0" applyAlignment="0" applyProtection="0"/>
    <xf numFmtId="0" fontId="20" fillId="24" borderId="89" applyNumberFormat="0" applyAlignment="0" applyProtection="0"/>
    <xf numFmtId="0" fontId="20" fillId="24" borderId="89" applyNumberFormat="0" applyAlignment="0" applyProtection="0"/>
    <xf numFmtId="0" fontId="20" fillId="24" borderId="89" applyNumberFormat="0" applyAlignment="0" applyProtection="0"/>
    <xf numFmtId="0" fontId="2" fillId="0" borderId="88">
      <alignment horizontal="right"/>
    </xf>
    <xf numFmtId="0" fontId="2" fillId="0" borderId="88">
      <alignment horizontal="right"/>
    </xf>
    <xf numFmtId="4" fontId="2" fillId="0" borderId="88"/>
    <xf numFmtId="4" fontId="2" fillId="0" borderId="88"/>
    <xf numFmtId="175" fontId="2" fillId="3" borderId="88" applyNumberFormat="0" applyFont="0" applyAlignment="0">
      <protection locked="0"/>
    </xf>
    <xf numFmtId="175" fontId="2" fillId="3" borderId="88" applyNumberFormat="0" applyFont="0" applyAlignment="0">
      <protection locked="0"/>
    </xf>
    <xf numFmtId="175" fontId="2" fillId="3" borderId="88" applyNumberFormat="0" applyFont="0" applyAlignment="0">
      <protection locked="0"/>
    </xf>
    <xf numFmtId="4" fontId="6" fillId="5" borderId="91" applyNumberFormat="0" applyProtection="0">
      <alignment horizontal="right" vertical="center"/>
    </xf>
    <xf numFmtId="0" fontId="2" fillId="0" borderId="91" applyNumberFormat="0" applyProtection="0">
      <alignment horizontal="left" vertical="center"/>
    </xf>
    <xf numFmtId="0" fontId="2" fillId="0" borderId="91" applyNumberFormat="0" applyProtection="0">
      <alignment horizontal="left" vertical="center"/>
    </xf>
    <xf numFmtId="0" fontId="2" fillId="0" borderId="91" applyNumberFormat="0" applyProtection="0">
      <alignment horizontal="left" vertical="center"/>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0" borderId="88"/>
    <xf numFmtId="0" fontId="2" fillId="0" borderId="88"/>
    <xf numFmtId="0" fontId="3" fillId="2" borderId="88" applyNumberFormat="0" applyAlignment="0">
      <alignment horizontal="left"/>
    </xf>
    <xf numFmtId="0" fontId="3" fillId="2" borderId="88" applyNumberFormat="0" applyAlignment="0">
      <alignment horizontal="left"/>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27" borderId="91" applyNumberFormat="0" applyProtection="0">
      <alignment horizontal="left" vertical="center" indent="1"/>
    </xf>
    <xf numFmtId="175" fontId="2" fillId="3" borderId="88" applyNumberFormat="0" applyFont="0" applyAlignment="0">
      <protection locked="0"/>
    </xf>
    <xf numFmtId="0" fontId="2" fillId="27" borderId="91" applyNumberFormat="0" applyProtection="0">
      <alignment horizontal="left" vertical="center" indent="1"/>
    </xf>
    <xf numFmtId="0" fontId="2" fillId="44" borderId="91" applyNumberFormat="0" applyProtection="0">
      <alignment horizontal="left" vertical="center" indent="1"/>
    </xf>
    <xf numFmtId="0" fontId="2" fillId="44" borderId="91" applyNumberFormat="0" applyProtection="0">
      <alignment horizontal="left" vertical="center" indent="1"/>
    </xf>
    <xf numFmtId="0" fontId="2" fillId="43" borderId="91" applyNumberFormat="0" applyProtection="0">
      <alignment horizontal="left" vertical="center" indent="1"/>
    </xf>
    <xf numFmtId="0" fontId="2" fillId="43" borderId="91" applyNumberFormat="0" applyProtection="0">
      <alignment horizontal="left" vertical="center" indent="1"/>
    </xf>
    <xf numFmtId="4" fontId="44" fillId="43" borderId="91" applyNumberFormat="0" applyProtection="0">
      <alignment horizontal="left" vertical="center" indent="1"/>
    </xf>
    <xf numFmtId="4" fontId="44" fillId="5" borderId="91"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175" fontId="2" fillId="3" borderId="88" applyNumberFormat="0" applyFont="0" applyAlignment="0">
      <protection locked="0"/>
    </xf>
    <xf numFmtId="0" fontId="2" fillId="4" borderId="91" applyNumberFormat="0" applyProtection="0">
      <alignment horizontal="left" vertical="center" indent="1"/>
    </xf>
    <xf numFmtId="0" fontId="2" fillId="4" borderId="91" applyNumberFormat="0" applyProtection="0">
      <alignment horizontal="left" vertical="center" indent="1"/>
    </xf>
    <xf numFmtId="175" fontId="2" fillId="3" borderId="88" applyNumberFormat="0" applyFont="0" applyAlignment="0">
      <protection locked="0"/>
    </xf>
    <xf numFmtId="0" fontId="2" fillId="4" borderId="91" applyNumberFormat="0" applyProtection="0">
      <alignment horizontal="left" vertical="center" indent="1"/>
    </xf>
    <xf numFmtId="4" fontId="44" fillId="5" borderId="91" applyNumberFormat="0" applyProtection="0">
      <alignment horizontal="left" vertical="center" indent="1"/>
    </xf>
    <xf numFmtId="4" fontId="44" fillId="43" borderId="91" applyNumberFormat="0" applyProtection="0">
      <alignment horizontal="left" vertical="center" indent="1"/>
    </xf>
    <xf numFmtId="0" fontId="2" fillId="4" borderId="91" applyNumberFormat="0" applyProtection="0">
      <alignment horizontal="left" vertical="center" indent="1"/>
    </xf>
    <xf numFmtId="0" fontId="2" fillId="43" borderId="91" applyNumberFormat="0" applyProtection="0">
      <alignment horizontal="left" vertical="center" indent="1"/>
    </xf>
    <xf numFmtId="4" fontId="44" fillId="5" borderId="91" applyNumberFormat="0" applyProtection="0">
      <alignment horizontal="left" vertical="center" indent="1"/>
    </xf>
    <xf numFmtId="4" fontId="44" fillId="43" borderId="91" applyNumberFormat="0" applyProtection="0">
      <alignment horizontal="left" vertical="center" indent="1"/>
    </xf>
    <xf numFmtId="0" fontId="2" fillId="43" borderId="91" applyNumberFormat="0" applyProtection="0">
      <alignment horizontal="left" vertical="center" indent="1"/>
    </xf>
    <xf numFmtId="0" fontId="2" fillId="43" borderId="91" applyNumberFormat="0" applyProtection="0">
      <alignment horizontal="left" vertical="center" indent="1"/>
    </xf>
    <xf numFmtId="0" fontId="2" fillId="43" borderId="91" applyNumberFormat="0" applyProtection="0">
      <alignment horizontal="left" vertical="center" indent="1"/>
    </xf>
    <xf numFmtId="0" fontId="2" fillId="44" borderId="91" applyNumberFormat="0" applyProtection="0">
      <alignment horizontal="left" vertical="center" indent="1"/>
    </xf>
    <xf numFmtId="0" fontId="2" fillId="44" borderId="91" applyNumberFormat="0" applyProtection="0">
      <alignment horizontal="left" vertical="center" indent="1"/>
    </xf>
    <xf numFmtId="0" fontId="2" fillId="44" borderId="91" applyNumberFormat="0" applyProtection="0">
      <alignment horizontal="left" vertical="center" indent="1"/>
    </xf>
    <xf numFmtId="0" fontId="2" fillId="27" borderId="91" applyNumberFormat="0" applyProtection="0">
      <alignment horizontal="left" vertical="center" indent="1"/>
    </xf>
    <xf numFmtId="0" fontId="2" fillId="27" borderId="91" applyNumberFormat="0" applyProtection="0">
      <alignment horizontal="left" vertical="center" indent="1"/>
    </xf>
    <xf numFmtId="0" fontId="2" fillId="44" borderId="91"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27" borderId="91" applyNumberFormat="0" applyProtection="0">
      <alignment horizontal="left" vertical="center" indent="1"/>
    </xf>
    <xf numFmtId="0" fontId="2" fillId="27" borderId="91"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0" borderId="88">
      <alignment horizontal="right"/>
    </xf>
    <xf numFmtId="4" fontId="2" fillId="0" borderId="88"/>
    <xf numFmtId="0" fontId="2" fillId="0" borderId="88">
      <alignment horizontal="right"/>
    </xf>
    <xf numFmtId="4" fontId="2" fillId="0" borderId="88"/>
    <xf numFmtId="0" fontId="2" fillId="0" borderId="88">
      <alignment horizontal="right"/>
    </xf>
    <xf numFmtId="4" fontId="2" fillId="0" borderId="88"/>
    <xf numFmtId="0" fontId="2" fillId="0" borderId="91" applyNumberFormat="0" applyProtection="0">
      <alignment horizontal="left" vertical="center"/>
    </xf>
    <xf numFmtId="0" fontId="2" fillId="0" borderId="88">
      <alignment horizontal="right"/>
    </xf>
    <xf numFmtId="0" fontId="2" fillId="0" borderId="88">
      <alignment horizontal="right"/>
    </xf>
    <xf numFmtId="10" fontId="26" fillId="26" borderId="88" applyNumberFormat="0" applyFill="0" applyBorder="0" applyAlignment="0" applyProtection="0">
      <protection locked="0"/>
    </xf>
    <xf numFmtId="175" fontId="2" fillId="3" borderId="88" applyNumberFormat="0" applyFont="0" applyAlignment="0">
      <protection locked="0"/>
    </xf>
    <xf numFmtId="10" fontId="28" fillId="29" borderId="88" applyNumberFormat="0" applyBorder="0" applyAlignment="0" applyProtection="0"/>
    <xf numFmtId="175" fontId="2" fillId="3" borderId="88" applyNumberFormat="0" applyFont="0" applyAlignment="0">
      <protection locked="0"/>
    </xf>
    <xf numFmtId="175" fontId="2" fillId="3" borderId="88" applyNumberFormat="0" applyFont="0" applyAlignment="0">
      <protection locked="0"/>
    </xf>
    <xf numFmtId="10" fontId="28" fillId="29" borderId="88" applyNumberFormat="0" applyBorder="0" applyAlignment="0" applyProtection="0"/>
    <xf numFmtId="175" fontId="2" fillId="3" borderId="88" applyNumberFormat="0" applyFont="0" applyAlignment="0">
      <protection locked="0"/>
    </xf>
    <xf numFmtId="10" fontId="26" fillId="26" borderId="88" applyNumberFormat="0" applyFill="0" applyBorder="0" applyAlignment="0" applyProtection="0">
      <protection locked="0"/>
    </xf>
    <xf numFmtId="0" fontId="2" fillId="0" borderId="91" applyNumberFormat="0" applyProtection="0">
      <alignment horizontal="left" vertical="center"/>
    </xf>
    <xf numFmtId="0" fontId="2" fillId="0" borderId="91" applyNumberFormat="0" applyProtection="0">
      <alignment horizontal="left" vertical="center"/>
    </xf>
    <xf numFmtId="0" fontId="2" fillId="4" borderId="91" applyNumberFormat="0" applyProtection="0">
      <alignment horizontal="left" vertical="center" indent="1"/>
    </xf>
    <xf numFmtId="0" fontId="2" fillId="0" borderId="88">
      <alignment horizontal="right"/>
    </xf>
    <xf numFmtId="0" fontId="2" fillId="0" borderId="88">
      <alignment horizontal="right"/>
    </xf>
    <xf numFmtId="4" fontId="2" fillId="0" borderId="88"/>
    <xf numFmtId="4" fontId="2" fillId="0" borderId="88"/>
    <xf numFmtId="4" fontId="6" fillId="5" borderId="91" applyNumberFormat="0" applyProtection="0">
      <alignment horizontal="right" vertical="center"/>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0" borderId="91" applyNumberFormat="0" applyProtection="0">
      <alignment horizontal="left" vertical="center"/>
    </xf>
    <xf numFmtId="175" fontId="2" fillId="3" borderId="88" applyNumberFormat="0" applyFont="0" applyAlignment="0">
      <protection locked="0"/>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43" borderId="91" applyNumberFormat="0" applyProtection="0">
      <alignment horizontal="left" vertical="center" indent="1"/>
    </xf>
    <xf numFmtId="0" fontId="2" fillId="43" borderId="91" applyNumberFormat="0" applyProtection="0">
      <alignment horizontal="left" vertical="center" indent="1"/>
    </xf>
    <xf numFmtId="0" fontId="2" fillId="44" borderId="91" applyNumberFormat="0" applyProtection="0">
      <alignment horizontal="left" vertical="center" indent="1"/>
    </xf>
    <xf numFmtId="0" fontId="2" fillId="44" borderId="91" applyNumberFormat="0" applyProtection="0">
      <alignment horizontal="left" vertical="center" indent="1"/>
    </xf>
    <xf numFmtId="0" fontId="2" fillId="27" borderId="91" applyNumberFormat="0" applyProtection="0">
      <alignment horizontal="left" vertical="center" indent="1"/>
    </xf>
    <xf numFmtId="0" fontId="2" fillId="27" borderId="91" applyNumberFormat="0" applyProtection="0">
      <alignment horizontal="left" vertical="center" indent="1"/>
    </xf>
    <xf numFmtId="0" fontId="2" fillId="4" borderId="91" applyNumberFormat="0" applyProtection="0">
      <alignment horizontal="left" vertical="center" indent="1"/>
    </xf>
    <xf numFmtId="0" fontId="2" fillId="0" borderId="91" applyNumberFormat="0" applyProtection="0">
      <alignment horizontal="left" vertical="center"/>
    </xf>
    <xf numFmtId="0" fontId="2" fillId="4" borderId="91" applyNumberFormat="0" applyProtection="0">
      <alignment horizontal="left" vertical="center" indent="1"/>
    </xf>
    <xf numFmtId="0" fontId="2" fillId="0" borderId="91" applyNumberFormat="0" applyProtection="0">
      <alignment horizontal="left" vertical="center"/>
    </xf>
    <xf numFmtId="0" fontId="2" fillId="4" borderId="91" applyNumberFormat="0" applyProtection="0">
      <alignment horizontal="left" vertical="center" indent="1"/>
    </xf>
    <xf numFmtId="0" fontId="2" fillId="4" borderId="91" applyNumberFormat="0" applyProtection="0">
      <alignment horizontal="left" vertical="center" indent="1"/>
    </xf>
    <xf numFmtId="0" fontId="2" fillId="0" borderId="88">
      <alignment horizontal="right"/>
    </xf>
    <xf numFmtId="0" fontId="2" fillId="0" borderId="88">
      <alignment horizontal="right"/>
    </xf>
    <xf numFmtId="0" fontId="2" fillId="0" borderId="88"/>
    <xf numFmtId="4" fontId="2" fillId="0" borderId="88"/>
    <xf numFmtId="4" fontId="2" fillId="0" borderId="88"/>
    <xf numFmtId="0" fontId="2" fillId="4" borderId="91" applyNumberFormat="0" applyProtection="0">
      <alignment horizontal="left" vertical="center" indent="1"/>
    </xf>
    <xf numFmtId="175" fontId="2" fillId="3" borderId="88" applyNumberFormat="0" applyFont="0" applyAlignment="0">
      <protection locked="0"/>
    </xf>
    <xf numFmtId="0" fontId="2" fillId="4" borderId="91" applyNumberFormat="0" applyProtection="0">
      <alignment horizontal="left" vertical="center" indent="1"/>
    </xf>
    <xf numFmtId="175" fontId="2" fillId="3" borderId="88" applyNumberFormat="0" applyFont="0" applyAlignment="0">
      <protection locked="0"/>
    </xf>
    <xf numFmtId="175" fontId="2" fillId="3" borderId="88" applyNumberFormat="0" applyFont="0" applyAlignment="0">
      <protection locked="0"/>
    </xf>
    <xf numFmtId="175" fontId="2" fillId="3" borderId="88" applyNumberFormat="0" applyFont="0" applyAlignment="0">
      <protection locked="0"/>
    </xf>
    <xf numFmtId="4" fontId="6" fillId="0" borderId="91" applyNumberFormat="0" applyProtection="0">
      <alignment horizontal="right" vertical="center"/>
    </xf>
    <xf numFmtId="0" fontId="2" fillId="0" borderId="91" applyNumberFormat="0" applyProtection="0">
      <alignment horizontal="left" vertical="center"/>
    </xf>
    <xf numFmtId="175" fontId="2" fillId="3" borderId="88" applyNumberFormat="0" applyFont="0" applyAlignment="0">
      <protection locked="0"/>
    </xf>
    <xf numFmtId="0" fontId="66" fillId="49" borderId="89" applyNumberFormat="0" applyAlignment="0" applyProtection="0"/>
    <xf numFmtId="0" fontId="73" fillId="11" borderId="89" applyNumberFormat="0" applyAlignment="0" applyProtection="0"/>
    <xf numFmtId="0" fontId="73" fillId="11" borderId="89" applyNumberFormat="0" applyAlignment="0" applyProtection="0"/>
    <xf numFmtId="0" fontId="22" fillId="31" borderId="89" applyNumberFormat="0" applyFont="0" applyAlignment="0" applyProtection="0"/>
    <xf numFmtId="0" fontId="76" fillId="49" borderId="91" applyNumberFormat="0" applyAlignment="0" applyProtection="0"/>
    <xf numFmtId="4" fontId="6" fillId="5" borderId="91" applyNumberFormat="0" applyProtection="0">
      <alignment horizontal="left" vertical="center" indent="1"/>
    </xf>
    <xf numFmtId="4" fontId="44" fillId="5" borderId="91" applyNumberFormat="0" applyProtection="0">
      <alignment horizontal="left" vertical="center" indent="1"/>
    </xf>
    <xf numFmtId="4" fontId="6" fillId="43" borderId="91" applyNumberFormat="0" applyProtection="0">
      <alignment horizontal="left" vertical="center" indent="1"/>
    </xf>
    <xf numFmtId="4" fontId="44" fillId="43" borderId="91" applyNumberFormat="0" applyProtection="0">
      <alignment horizontal="left" vertical="center" indent="1"/>
    </xf>
    <xf numFmtId="175" fontId="2" fillId="3" borderId="88" applyNumberFormat="0" applyFont="0" applyAlignment="0">
      <protection locked="0"/>
    </xf>
    <xf numFmtId="175" fontId="2" fillId="3" borderId="88" applyNumberFormat="0" applyFont="0" applyAlignment="0">
      <protection locked="0"/>
    </xf>
    <xf numFmtId="175" fontId="2" fillId="3" borderId="88" applyNumberFormat="0" applyFont="0" applyAlignment="0">
      <protection locked="0"/>
    </xf>
    <xf numFmtId="0" fontId="2" fillId="0" borderId="88"/>
    <xf numFmtId="4" fontId="2" fillId="0" borderId="88"/>
    <xf numFmtId="4" fontId="2" fillId="0" borderId="88"/>
    <xf numFmtId="175" fontId="2" fillId="3" borderId="88" applyNumberFormat="0" applyFont="0" applyAlignment="0">
      <protection locked="0"/>
    </xf>
    <xf numFmtId="175" fontId="2" fillId="3" borderId="88" applyNumberFormat="0" applyFont="0" applyAlignment="0">
      <protection locked="0"/>
    </xf>
    <xf numFmtId="0" fontId="2" fillId="0" borderId="88">
      <alignment horizontal="right"/>
    </xf>
    <xf numFmtId="0" fontId="2" fillId="0" borderId="88">
      <alignment horizontal="right"/>
    </xf>
    <xf numFmtId="0" fontId="2" fillId="0" borderId="88"/>
    <xf numFmtId="4" fontId="2" fillId="0" borderId="88"/>
    <xf numFmtId="4" fontId="2" fillId="0" borderId="88"/>
    <xf numFmtId="175" fontId="2" fillId="3" borderId="88" applyNumberFormat="0" applyFont="0" applyAlignment="0">
      <protection locked="0"/>
    </xf>
    <xf numFmtId="175" fontId="2" fillId="3" borderId="88" applyNumberFormat="0" applyFont="0" applyAlignment="0">
      <protection locked="0"/>
    </xf>
    <xf numFmtId="0" fontId="3" fillId="2" borderId="88" applyNumberFormat="0" applyAlignment="0">
      <alignment horizontal="left"/>
    </xf>
    <xf numFmtId="0" fontId="3" fillId="2" borderId="88" applyNumberFormat="0" applyAlignment="0">
      <alignment horizontal="left"/>
    </xf>
    <xf numFmtId="175" fontId="2" fillId="3" borderId="88" applyNumberFormat="0" applyFont="0" applyAlignment="0">
      <protection locked="0"/>
    </xf>
    <xf numFmtId="175" fontId="2" fillId="3" borderId="88" applyNumberFormat="0" applyFont="0" applyAlignment="0">
      <protection locked="0"/>
    </xf>
    <xf numFmtId="175" fontId="2" fillId="3" borderId="88" applyNumberFormat="0" applyFont="0" applyAlignment="0">
      <protection locked="0"/>
    </xf>
    <xf numFmtId="175" fontId="2" fillId="3" borderId="88" applyNumberFormat="0" applyFont="0" applyAlignment="0">
      <protection locked="0"/>
    </xf>
    <xf numFmtId="175" fontId="2" fillId="3" borderId="88" applyNumberFormat="0" applyFont="0" applyAlignment="0">
      <protection locked="0"/>
    </xf>
    <xf numFmtId="175" fontId="2" fillId="3" borderId="88" applyNumberFormat="0" applyFont="0" applyAlignment="0">
      <protection locked="0"/>
    </xf>
    <xf numFmtId="175" fontId="2" fillId="3" borderId="88" applyNumberFormat="0" applyFont="0" applyAlignment="0">
      <protection locked="0"/>
    </xf>
    <xf numFmtId="175" fontId="2" fillId="3" borderId="88" applyNumberFormat="0" applyFont="0" applyAlignment="0">
      <protection locked="0"/>
    </xf>
    <xf numFmtId="175" fontId="2" fillId="3" borderId="88" applyNumberFormat="0" applyFont="0" applyAlignment="0">
      <protection locked="0"/>
    </xf>
    <xf numFmtId="0" fontId="80" fillId="0" borderId="95" applyNumberFormat="0" applyFill="0" applyAlignment="0" applyProtection="0"/>
    <xf numFmtId="0" fontId="80" fillId="0" borderId="95" applyNumberFormat="0" applyFill="0" applyAlignment="0" applyProtection="0"/>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4" fontId="6" fillId="3" borderId="98" applyNumberFormat="0" applyProtection="0">
      <alignment vertical="center"/>
    </xf>
    <xf numFmtId="4" fontId="41" fillId="3" borderId="98" applyNumberFormat="0" applyProtection="0">
      <alignment vertical="center"/>
    </xf>
    <xf numFmtId="4" fontId="6" fillId="3" borderId="98" applyNumberFormat="0" applyProtection="0">
      <alignment horizontal="left" vertical="center" indent="1"/>
    </xf>
    <xf numFmtId="4" fontId="6" fillId="3"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4" fontId="6" fillId="32" borderId="98" applyNumberFormat="0" applyProtection="0">
      <alignment horizontal="right" vertical="center"/>
    </xf>
    <xf numFmtId="4" fontId="6" fillId="33" borderId="98" applyNumberFormat="0" applyProtection="0">
      <alignment horizontal="right" vertical="center"/>
    </xf>
    <xf numFmtId="4" fontId="6" fillId="34" borderId="98" applyNumberFormat="0" applyProtection="0">
      <alignment horizontal="right" vertical="center"/>
    </xf>
    <xf numFmtId="4" fontId="6" fillId="35" borderId="98" applyNumberFormat="0" applyProtection="0">
      <alignment horizontal="right" vertical="center"/>
    </xf>
    <xf numFmtId="4" fontId="6" fillId="36" borderId="98" applyNumberFormat="0" applyProtection="0">
      <alignment horizontal="right" vertical="center"/>
    </xf>
    <xf numFmtId="4" fontId="6" fillId="37" borderId="98" applyNumberFormat="0" applyProtection="0">
      <alignment horizontal="right" vertical="center"/>
    </xf>
    <xf numFmtId="4" fontId="6" fillId="38" borderId="98" applyNumberFormat="0" applyProtection="0">
      <alignment horizontal="right" vertical="center"/>
    </xf>
    <xf numFmtId="4" fontId="6" fillId="39" borderId="98" applyNumberFormat="0" applyProtection="0">
      <alignment horizontal="right" vertical="center"/>
    </xf>
    <xf numFmtId="4" fontId="6" fillId="40" borderId="98" applyNumberFormat="0" applyProtection="0">
      <alignment horizontal="right" vertical="center"/>
    </xf>
    <xf numFmtId="4" fontId="42" fillId="41"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4" fontId="44" fillId="5" borderId="98" applyNumberFormat="0" applyProtection="0">
      <alignment horizontal="left" vertical="center" indent="1"/>
    </xf>
    <xf numFmtId="4" fontId="44" fillId="5" borderId="98" applyNumberFormat="0" applyProtection="0">
      <alignment horizontal="left" vertical="center" indent="1"/>
    </xf>
    <xf numFmtId="4" fontId="44" fillId="43" borderId="98" applyNumberFormat="0" applyProtection="0">
      <alignment horizontal="left" vertical="center" indent="1"/>
    </xf>
    <xf numFmtId="4" fontId="44" fillId="43" borderId="98" applyNumberFormat="0" applyProtection="0">
      <alignment horizontal="left" vertical="center" indent="1"/>
    </xf>
    <xf numFmtId="0" fontId="2" fillId="43" borderId="98" applyNumberFormat="0" applyProtection="0">
      <alignment horizontal="left" vertical="center" indent="1"/>
    </xf>
    <xf numFmtId="0" fontId="2" fillId="43" borderId="98" applyNumberFormat="0" applyProtection="0">
      <alignment horizontal="left" vertical="center" indent="1"/>
    </xf>
    <xf numFmtId="0" fontId="2" fillId="43" borderId="98" applyNumberFormat="0" applyProtection="0">
      <alignment horizontal="left" vertical="center" indent="1"/>
    </xf>
    <xf numFmtId="0" fontId="2" fillId="43" borderId="98" applyNumberFormat="0" applyProtection="0">
      <alignment horizontal="left" vertical="center" indent="1"/>
    </xf>
    <xf numFmtId="0" fontId="2" fillId="44" borderId="98" applyNumberFormat="0" applyProtection="0">
      <alignment horizontal="left" vertical="center" indent="1"/>
    </xf>
    <xf numFmtId="0" fontId="2" fillId="44" borderId="98" applyNumberFormat="0" applyProtection="0">
      <alignment horizontal="left" vertical="center" indent="1"/>
    </xf>
    <xf numFmtId="0" fontId="2" fillId="44" borderId="98" applyNumberFormat="0" applyProtection="0">
      <alignment horizontal="left" vertical="center" indent="1"/>
    </xf>
    <xf numFmtId="0" fontId="2" fillId="44" borderId="98" applyNumberFormat="0" applyProtection="0">
      <alignment horizontal="left" vertical="center" indent="1"/>
    </xf>
    <xf numFmtId="0" fontId="2" fillId="27" borderId="98" applyNumberFormat="0" applyProtection="0">
      <alignment horizontal="left" vertical="center" indent="1"/>
    </xf>
    <xf numFmtId="0" fontId="2" fillId="27" borderId="98" applyNumberFormat="0" applyProtection="0">
      <alignment horizontal="left" vertical="center" indent="1"/>
    </xf>
    <xf numFmtId="0" fontId="2" fillId="27" borderId="98" applyNumberFormat="0" applyProtection="0">
      <alignment horizontal="left" vertical="center" indent="1"/>
    </xf>
    <xf numFmtId="0" fontId="2" fillId="27"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4" fontId="6" fillId="29" borderId="98" applyNumberFormat="0" applyProtection="0">
      <alignment vertical="center"/>
    </xf>
    <xf numFmtId="4" fontId="41" fillId="29" borderId="98" applyNumberFormat="0" applyProtection="0">
      <alignment vertical="center"/>
    </xf>
    <xf numFmtId="4" fontId="6" fillId="29" borderId="98" applyNumberFormat="0" applyProtection="0">
      <alignment horizontal="left" vertical="center" indent="1"/>
    </xf>
    <xf numFmtId="4" fontId="6" fillId="29" borderId="98" applyNumberFormat="0" applyProtection="0">
      <alignment horizontal="left" vertical="center" indent="1"/>
    </xf>
    <xf numFmtId="4" fontId="6" fillId="5" borderId="98" applyNumberFormat="0" applyProtection="0">
      <alignment horizontal="right" vertical="center"/>
    </xf>
    <xf numFmtId="4" fontId="6" fillId="0" borderId="98" applyNumberFormat="0" applyProtection="0">
      <alignment horizontal="right" vertical="center"/>
    </xf>
    <xf numFmtId="4" fontId="6" fillId="0" borderId="98" applyNumberFormat="0" applyProtection="0">
      <alignment horizontal="right" vertical="center"/>
    </xf>
    <xf numFmtId="4" fontId="41" fillId="5" borderId="98" applyNumberFormat="0" applyProtection="0">
      <alignment horizontal="right" vertical="center"/>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4" fontId="46" fillId="5" borderId="98" applyNumberFormat="0" applyProtection="0">
      <alignment horizontal="right" vertical="center"/>
    </xf>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38" fillId="24" borderId="98" applyNumberFormat="0" applyAlignment="0" applyProtection="0"/>
    <xf numFmtId="0" fontId="38" fillId="24" borderId="98" applyNumberFormat="0" applyAlignment="0" applyProtection="0"/>
    <xf numFmtId="0" fontId="38" fillId="24" borderId="98" applyNumberFormat="0" applyAlignment="0" applyProtection="0"/>
    <xf numFmtId="0" fontId="38" fillId="24" borderId="98"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 fillId="0" borderId="97">
      <alignment horizontal="right"/>
    </xf>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4" fontId="2" fillId="0" borderId="97"/>
    <xf numFmtId="0" fontId="20" fillId="24" borderId="99" applyNumberFormat="0" applyAlignment="0" applyProtection="0"/>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3" fillId="31" borderId="100" applyNumberFormat="0" applyFont="0" applyAlignment="0" applyProtection="0"/>
    <xf numFmtId="0" fontId="38" fillId="24" borderId="98" applyNumberFormat="0" applyAlignment="0" applyProtection="0"/>
    <xf numFmtId="4" fontId="6" fillId="5" borderId="98" applyNumberFormat="0" applyProtection="0">
      <alignment horizontal="right" vertical="center"/>
    </xf>
    <xf numFmtId="0" fontId="2" fillId="0" borderId="98" applyNumberFormat="0" applyProtection="0">
      <alignment horizontal="left" vertical="center"/>
    </xf>
    <xf numFmtId="0" fontId="2" fillId="0" borderId="98" applyNumberFormat="0" applyProtection="0">
      <alignment horizontal="left" vertical="center"/>
    </xf>
    <xf numFmtId="0" fontId="2" fillId="0" borderId="98" applyNumberFormat="0" applyProtection="0">
      <alignment horizontal="left" vertical="center"/>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0" borderId="97"/>
    <xf numFmtId="0" fontId="2" fillId="0" borderId="97"/>
    <xf numFmtId="0" fontId="3" fillId="2" borderId="97" applyNumberFormat="0" applyAlignment="0">
      <alignment horizontal="left"/>
    </xf>
    <xf numFmtId="0" fontId="3" fillId="2" borderId="97" applyNumberFormat="0" applyAlignment="0">
      <alignment horizontal="left"/>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27" borderId="98" applyNumberFormat="0" applyProtection="0">
      <alignment horizontal="left" vertical="center" indent="1"/>
    </xf>
    <xf numFmtId="175" fontId="2" fillId="3" borderId="97" applyNumberFormat="0" applyFont="0" applyAlignment="0">
      <protection locked="0"/>
    </xf>
    <xf numFmtId="0" fontId="2" fillId="27" borderId="98" applyNumberFormat="0" applyProtection="0">
      <alignment horizontal="left" vertical="center" indent="1"/>
    </xf>
    <xf numFmtId="0" fontId="2" fillId="44" borderId="98" applyNumberFormat="0" applyProtection="0">
      <alignment horizontal="left" vertical="center" indent="1"/>
    </xf>
    <xf numFmtId="0" fontId="2" fillId="44" borderId="98" applyNumberFormat="0" applyProtection="0">
      <alignment horizontal="left" vertical="center" indent="1"/>
    </xf>
    <xf numFmtId="0" fontId="2" fillId="43" borderId="98" applyNumberFormat="0" applyProtection="0">
      <alignment horizontal="left" vertical="center" indent="1"/>
    </xf>
    <xf numFmtId="0" fontId="2" fillId="43" borderId="98" applyNumberFormat="0" applyProtection="0">
      <alignment horizontal="left" vertical="center" indent="1"/>
    </xf>
    <xf numFmtId="4" fontId="44" fillId="43" borderId="98" applyNumberFormat="0" applyProtection="0">
      <alignment horizontal="left" vertical="center" indent="1"/>
    </xf>
    <xf numFmtId="4" fontId="44" fillId="5"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175" fontId="2" fillId="3" borderId="97" applyNumberFormat="0" applyFont="0" applyAlignment="0">
      <protection locked="0"/>
    </xf>
    <xf numFmtId="0" fontId="2" fillId="4" borderId="98" applyNumberFormat="0" applyProtection="0">
      <alignment horizontal="left" vertical="center" indent="1"/>
    </xf>
    <xf numFmtId="0" fontId="2" fillId="4" borderId="98" applyNumberFormat="0" applyProtection="0">
      <alignment horizontal="left" vertical="center" indent="1"/>
    </xf>
    <xf numFmtId="175" fontId="2" fillId="3" borderId="97" applyNumberFormat="0" applyFont="0" applyAlignment="0">
      <protection locked="0"/>
    </xf>
    <xf numFmtId="0" fontId="2" fillId="4" borderId="98" applyNumberFormat="0" applyProtection="0">
      <alignment horizontal="left" vertical="center" indent="1"/>
    </xf>
    <xf numFmtId="4" fontId="44" fillId="5" borderId="98" applyNumberFormat="0" applyProtection="0">
      <alignment horizontal="left" vertical="center" indent="1"/>
    </xf>
    <xf numFmtId="4" fontId="44" fillId="43" borderId="98" applyNumberFormat="0" applyProtection="0">
      <alignment horizontal="left" vertical="center" indent="1"/>
    </xf>
    <xf numFmtId="0" fontId="2" fillId="4" borderId="98" applyNumberFormat="0" applyProtection="0">
      <alignment horizontal="left" vertical="center" indent="1"/>
    </xf>
    <xf numFmtId="0" fontId="2" fillId="43" borderId="98" applyNumberFormat="0" applyProtection="0">
      <alignment horizontal="left" vertical="center" indent="1"/>
    </xf>
    <xf numFmtId="4" fontId="44" fillId="5" borderId="98" applyNumberFormat="0" applyProtection="0">
      <alignment horizontal="left" vertical="center" indent="1"/>
    </xf>
    <xf numFmtId="4" fontId="44" fillId="43" borderId="98" applyNumberFormat="0" applyProtection="0">
      <alignment horizontal="left" vertical="center" indent="1"/>
    </xf>
    <xf numFmtId="0" fontId="2" fillId="43" borderId="98" applyNumberFormat="0" applyProtection="0">
      <alignment horizontal="left" vertical="center" indent="1"/>
    </xf>
    <xf numFmtId="0" fontId="2" fillId="43" borderId="98" applyNumberFormat="0" applyProtection="0">
      <alignment horizontal="left" vertical="center" indent="1"/>
    </xf>
    <xf numFmtId="0" fontId="2" fillId="43" borderId="98" applyNumberFormat="0" applyProtection="0">
      <alignment horizontal="left" vertical="center" indent="1"/>
    </xf>
    <xf numFmtId="0" fontId="2" fillId="44" borderId="98" applyNumberFormat="0" applyProtection="0">
      <alignment horizontal="left" vertical="center" indent="1"/>
    </xf>
    <xf numFmtId="0" fontId="2" fillId="44" borderId="98" applyNumberFormat="0" applyProtection="0">
      <alignment horizontal="left" vertical="center" indent="1"/>
    </xf>
    <xf numFmtId="0" fontId="2" fillId="44" borderId="98" applyNumberFormat="0" applyProtection="0">
      <alignment horizontal="left" vertical="center" indent="1"/>
    </xf>
    <xf numFmtId="0" fontId="2" fillId="27" borderId="98" applyNumberFormat="0" applyProtection="0">
      <alignment horizontal="left" vertical="center" indent="1"/>
    </xf>
    <xf numFmtId="0" fontId="2" fillId="27" borderId="98" applyNumberFormat="0" applyProtection="0">
      <alignment horizontal="left" vertical="center" indent="1"/>
    </xf>
    <xf numFmtId="0" fontId="2" fillId="44"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27" borderId="98" applyNumberFormat="0" applyProtection="0">
      <alignment horizontal="left" vertical="center" indent="1"/>
    </xf>
    <xf numFmtId="0" fontId="2" fillId="27"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98" applyNumberFormat="0" applyProtection="0">
      <alignment horizontal="left" vertical="center"/>
    </xf>
    <xf numFmtId="0" fontId="2" fillId="0" borderId="97">
      <alignment horizontal="right"/>
    </xf>
    <xf numFmtId="0" fontId="2" fillId="0" borderId="97">
      <alignment horizontal="right"/>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0" fontId="26" fillId="26" borderId="97" applyNumberFormat="0" applyFill="0" applyBorder="0" applyAlignment="0" applyProtection="0">
      <protection locked="0"/>
    </xf>
    <xf numFmtId="0" fontId="2" fillId="0" borderId="98" applyNumberFormat="0" applyProtection="0">
      <alignment horizontal="left" vertical="center"/>
    </xf>
    <xf numFmtId="0" fontId="2" fillId="0" borderId="98" applyNumberFormat="0" applyProtection="0">
      <alignment horizontal="left" vertical="center"/>
    </xf>
    <xf numFmtId="0" fontId="2" fillId="4" borderId="98" applyNumberFormat="0" applyProtection="0">
      <alignment horizontal="left" vertical="center" indent="1"/>
    </xf>
    <xf numFmtId="0" fontId="2" fillId="0" borderId="97">
      <alignment horizontal="right"/>
    </xf>
    <xf numFmtId="0" fontId="2" fillId="0" borderId="97">
      <alignment horizontal="right"/>
    </xf>
    <xf numFmtId="0" fontId="2" fillId="31" borderId="100" applyNumberFormat="0" applyFont="0" applyAlignment="0" applyProtection="0"/>
    <xf numFmtId="4" fontId="2" fillId="0" borderId="97"/>
    <xf numFmtId="4" fontId="2" fillId="0" borderId="97"/>
    <xf numFmtId="4" fontId="6" fillId="5" borderId="98" applyNumberFormat="0" applyProtection="0">
      <alignment horizontal="right" vertical="center"/>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0" borderId="98" applyNumberFormat="0" applyProtection="0">
      <alignment horizontal="left" vertical="center"/>
    </xf>
    <xf numFmtId="175" fontId="2" fillId="3" borderId="97" applyNumberFormat="0" applyFont="0" applyAlignment="0">
      <protection locked="0"/>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43" borderId="98" applyNumberFormat="0" applyProtection="0">
      <alignment horizontal="left" vertical="center" indent="1"/>
    </xf>
    <xf numFmtId="0" fontId="2" fillId="43" borderId="98" applyNumberFormat="0" applyProtection="0">
      <alignment horizontal="left" vertical="center" indent="1"/>
    </xf>
    <xf numFmtId="0" fontId="2" fillId="44" borderId="98" applyNumberFormat="0" applyProtection="0">
      <alignment horizontal="left" vertical="center" indent="1"/>
    </xf>
    <xf numFmtId="0" fontId="2" fillId="44" borderId="98" applyNumberFormat="0" applyProtection="0">
      <alignment horizontal="left" vertical="center" indent="1"/>
    </xf>
    <xf numFmtId="0" fontId="2" fillId="27" borderId="98" applyNumberFormat="0" applyProtection="0">
      <alignment horizontal="left" vertical="center" indent="1"/>
    </xf>
    <xf numFmtId="0" fontId="2" fillId="27" borderId="98" applyNumberFormat="0" applyProtection="0">
      <alignment horizontal="left" vertical="center" indent="1"/>
    </xf>
    <xf numFmtId="0" fontId="2" fillId="4" borderId="98" applyNumberFormat="0" applyProtection="0">
      <alignment horizontal="left" vertical="center" indent="1"/>
    </xf>
    <xf numFmtId="0" fontId="2" fillId="0" borderId="98" applyNumberFormat="0" applyProtection="0">
      <alignment horizontal="left" vertical="center"/>
    </xf>
    <xf numFmtId="0" fontId="2" fillId="4" borderId="98" applyNumberFormat="0" applyProtection="0">
      <alignment horizontal="left" vertical="center" indent="1"/>
    </xf>
    <xf numFmtId="0" fontId="2" fillId="0" borderId="98" applyNumberFormat="0" applyProtection="0">
      <alignment horizontal="left" vertical="center"/>
    </xf>
    <xf numFmtId="0" fontId="2" fillId="4" borderId="98" applyNumberFormat="0" applyProtection="0">
      <alignment horizontal="left" vertical="center" indent="1"/>
    </xf>
    <xf numFmtId="0" fontId="2" fillId="4" borderId="98" applyNumberFormat="0" applyProtection="0">
      <alignment horizontal="left" vertical="center" indent="1"/>
    </xf>
    <xf numFmtId="0" fontId="2" fillId="0" borderId="97">
      <alignment horizontal="right"/>
    </xf>
    <xf numFmtId="0" fontId="2" fillId="0" borderId="97">
      <alignment horizontal="right"/>
    </xf>
    <xf numFmtId="0" fontId="2" fillId="0" borderId="97"/>
    <xf numFmtId="0" fontId="2" fillId="31" borderId="100" applyNumberFormat="0" applyFont="0" applyAlignment="0" applyProtection="0"/>
    <xf numFmtId="0" fontId="29" fillId="0" borderId="94">
      <alignment horizontal="left" vertical="center"/>
    </xf>
    <xf numFmtId="4" fontId="2" fillId="0" borderId="97"/>
    <xf numFmtId="4" fontId="2" fillId="0" borderId="97"/>
    <xf numFmtId="0" fontId="2" fillId="4" borderId="98" applyNumberFormat="0" applyProtection="0">
      <alignment horizontal="left" vertical="center" indent="1"/>
    </xf>
    <xf numFmtId="175" fontId="2" fillId="3" borderId="97" applyNumberFormat="0" applyFont="0" applyAlignment="0">
      <protection locked="0"/>
    </xf>
    <xf numFmtId="0" fontId="2" fillId="4" borderId="98"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4" fontId="6" fillId="0" borderId="98" applyNumberFormat="0" applyProtection="0">
      <alignment horizontal="right" vertical="center"/>
    </xf>
    <xf numFmtId="0" fontId="2" fillId="0" borderId="98" applyNumberFormat="0" applyProtection="0">
      <alignment horizontal="left" vertical="center"/>
    </xf>
    <xf numFmtId="175" fontId="2" fillId="3" borderId="97" applyNumberFormat="0" applyFont="0" applyAlignment="0">
      <protection locked="0"/>
    </xf>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0" fontId="76" fillId="49" borderId="98" applyNumberFormat="0" applyAlignment="0" applyProtection="0"/>
    <xf numFmtId="4" fontId="6" fillId="5" borderId="98" applyNumberFormat="0" applyProtection="0">
      <alignment horizontal="left" vertical="center" indent="1"/>
    </xf>
    <xf numFmtId="4" fontId="44" fillId="5" borderId="98" applyNumberFormat="0" applyProtection="0">
      <alignment horizontal="left" vertical="center" indent="1"/>
    </xf>
    <xf numFmtId="4" fontId="6" fillId="43" borderId="98" applyNumberFormat="0" applyProtection="0">
      <alignment horizontal="left" vertical="center" indent="1"/>
    </xf>
    <xf numFmtId="4" fontId="44" fillId="43" borderId="98"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52" fillId="11" borderId="107" applyNumberFormat="0" applyAlignment="0" applyProtection="0"/>
    <xf numFmtId="0" fontId="66" fillId="49" borderId="107" applyNumberFormat="0" applyAlignment="0" applyProtection="0"/>
    <xf numFmtId="0" fontId="2" fillId="43" borderId="106" applyNumberFormat="0" applyProtection="0">
      <alignment horizontal="left" vertical="center" indent="1"/>
    </xf>
    <xf numFmtId="0" fontId="3" fillId="31" borderId="108" applyNumberFormat="0" applyFont="0" applyAlignment="0" applyProtection="0"/>
    <xf numFmtId="0" fontId="3" fillId="31" borderId="108" applyNumberFormat="0" applyFont="0" applyAlignment="0" applyProtection="0"/>
    <xf numFmtId="0" fontId="2" fillId="0" borderId="106" applyNumberFormat="0" applyProtection="0">
      <alignment horizontal="left" vertical="center"/>
    </xf>
    <xf numFmtId="0" fontId="38" fillId="24" borderId="106" applyNumberFormat="0" applyAlignment="0" applyProtection="0"/>
    <xf numFmtId="0" fontId="52" fillId="11" borderId="107" applyNumberFormat="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4" fontId="2" fillId="0" borderId="105"/>
    <xf numFmtId="175" fontId="2" fillId="3" borderId="105" applyNumberFormat="0" applyFont="0" applyAlignment="0">
      <protection locked="0"/>
    </xf>
    <xf numFmtId="4" fontId="6" fillId="43" borderId="106" applyNumberFormat="0" applyProtection="0">
      <alignment horizontal="left" vertical="center" indent="1"/>
    </xf>
    <xf numFmtId="0" fontId="2" fillId="0" borderId="105">
      <alignment horizontal="right"/>
    </xf>
    <xf numFmtId="0" fontId="2" fillId="4"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10" fontId="28" fillId="29" borderId="105" applyNumberFormat="0" applyBorder="0" applyAlignment="0" applyProtection="0"/>
    <xf numFmtId="0" fontId="2" fillId="0" borderId="105">
      <alignment horizontal="right"/>
    </xf>
    <xf numFmtId="0" fontId="3" fillId="31" borderId="108" applyNumberFormat="0" applyFont="0" applyAlignment="0" applyProtection="0"/>
    <xf numFmtId="0" fontId="2" fillId="0" borderId="105">
      <alignment horizontal="right"/>
    </xf>
    <xf numFmtId="0" fontId="3" fillId="31" borderId="108" applyNumberFormat="0" applyFont="0" applyAlignment="0" applyProtection="0"/>
    <xf numFmtId="4" fontId="2" fillId="0" borderId="105"/>
    <xf numFmtId="0" fontId="3" fillId="31" borderId="108" applyNumberFormat="0" applyFont="0" applyAlignment="0" applyProtection="0"/>
    <xf numFmtId="0" fontId="2" fillId="0" borderId="105">
      <alignment horizontal="right"/>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4" fontId="44" fillId="43" borderId="106" applyNumberFormat="0" applyProtection="0">
      <alignment horizontal="left" vertical="center" indent="1"/>
    </xf>
    <xf numFmtId="4" fontId="44" fillId="5"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4" fontId="44" fillId="43" borderId="106" applyNumberFormat="0" applyProtection="0">
      <alignment horizontal="left" vertical="center" indent="1"/>
    </xf>
    <xf numFmtId="4" fontId="44" fillId="5"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3" fillId="2" borderId="105" applyNumberFormat="0" applyAlignment="0">
      <alignment horizontal="left"/>
    </xf>
    <xf numFmtId="0" fontId="2" fillId="4" borderId="106" applyNumberFormat="0" applyProtection="0">
      <alignment horizontal="left" vertical="center" indent="1"/>
    </xf>
    <xf numFmtId="0" fontId="2" fillId="0" borderId="106" applyNumberFormat="0" applyProtection="0">
      <alignment horizontal="left" vertical="center"/>
    </xf>
    <xf numFmtId="0" fontId="2" fillId="0" borderId="106" applyNumberFormat="0" applyProtection="0">
      <alignment horizontal="left" vertical="center"/>
    </xf>
    <xf numFmtId="175" fontId="2" fillId="3" borderId="105" applyNumberFormat="0" applyFont="0" applyAlignment="0">
      <protection locked="0"/>
    </xf>
    <xf numFmtId="0" fontId="29" fillId="0" borderId="109">
      <alignment horizontal="left" vertical="center"/>
    </xf>
    <xf numFmtId="0" fontId="3" fillId="31" borderId="108" applyNumberFormat="0" applyFont="0" applyAlignment="0" applyProtection="0"/>
    <xf numFmtId="0" fontId="2" fillId="0" borderId="105">
      <alignment horizontal="right"/>
    </xf>
    <xf numFmtId="0" fontId="2" fillId="0" borderId="105">
      <alignment horizontal="right"/>
    </xf>
    <xf numFmtId="0" fontId="38" fillId="24" borderId="106" applyNumberFormat="0" applyAlignment="0" applyProtection="0"/>
    <xf numFmtId="0" fontId="38" fillId="24" borderId="106" applyNumberFormat="0" applyAlignment="0" applyProtection="0"/>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4" fontId="4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29"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2" fillId="41" borderId="106" applyNumberFormat="0" applyProtection="0">
      <alignment horizontal="left" vertical="center" indent="1"/>
    </xf>
    <xf numFmtId="4" fontId="6" fillId="34" borderId="106" applyNumberFormat="0" applyProtection="0">
      <alignment horizontal="right" vertical="center"/>
    </xf>
    <xf numFmtId="175" fontId="2" fillId="3" borderId="97" applyNumberFormat="0" applyFont="0" applyAlignment="0">
      <protection locked="0"/>
    </xf>
    <xf numFmtId="175" fontId="2" fillId="3" borderId="105" applyNumberFormat="0" applyFont="0" applyAlignment="0">
      <protection locked="0"/>
    </xf>
    <xf numFmtId="0" fontId="2" fillId="4" borderId="106" applyNumberFormat="0" applyProtection="0">
      <alignment horizontal="left" vertical="center" indent="1"/>
    </xf>
    <xf numFmtId="4" fontId="4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29" borderId="106" applyNumberFormat="0" applyProtection="0">
      <alignment vertical="center"/>
    </xf>
    <xf numFmtId="0" fontId="2" fillId="27"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4" fontId="6" fillId="40" borderId="106" applyNumberFormat="0" applyProtection="0">
      <alignment horizontal="right" vertical="center"/>
    </xf>
    <xf numFmtId="4" fontId="6" fillId="39" borderId="106" applyNumberFormat="0" applyProtection="0">
      <alignment horizontal="right" vertical="center"/>
    </xf>
    <xf numFmtId="4" fontId="41" fillId="3" borderId="106" applyNumberFormat="0" applyProtection="0">
      <alignment vertical="center"/>
    </xf>
    <xf numFmtId="4" fontId="6" fillId="3" borderId="106" applyNumberFormat="0" applyProtection="0">
      <alignment vertical="center"/>
    </xf>
    <xf numFmtId="175" fontId="2" fillId="3" borderId="105" applyNumberFormat="0" applyFont="0" applyAlignment="0">
      <protection locked="0"/>
    </xf>
    <xf numFmtId="4" fontId="6" fillId="5" borderId="103" applyNumberFormat="0" applyProtection="0">
      <alignment horizontal="left" vertical="center" indent="1"/>
    </xf>
    <xf numFmtId="0" fontId="50" fillId="0" borderId="104" applyNumberFormat="0" applyFill="0" applyAlignment="0" applyProtection="0"/>
    <xf numFmtId="0" fontId="50" fillId="0" borderId="104" applyNumberFormat="0" applyFill="0" applyAlignment="0" applyProtection="0"/>
    <xf numFmtId="0" fontId="50" fillId="0" borderId="104" applyNumberFormat="0" applyFill="0" applyAlignment="0" applyProtection="0"/>
    <xf numFmtId="0" fontId="50" fillId="0" borderId="104" applyNumberFormat="0" applyFill="0" applyAlignment="0" applyProtection="0"/>
    <xf numFmtId="175" fontId="2" fillId="3" borderId="63" applyNumberFormat="0" applyFont="0" applyAlignment="0">
      <protection locked="0"/>
    </xf>
    <xf numFmtId="4" fontId="6" fillId="0" borderId="106" applyNumberFormat="0" applyProtection="0">
      <alignment horizontal="right" vertical="center"/>
    </xf>
    <xf numFmtId="0" fontId="3" fillId="31" borderId="108" applyNumberFormat="0" applyFont="0" applyAlignment="0" applyProtection="0"/>
    <xf numFmtId="0" fontId="20" fillId="24" borderId="107" applyNumberFormat="0" applyAlignment="0" applyProtection="0"/>
    <xf numFmtId="0" fontId="2" fillId="4" borderId="106" applyNumberFormat="0" applyProtection="0">
      <alignment horizontal="left" vertical="center" indent="1"/>
    </xf>
    <xf numFmtId="0" fontId="52" fillId="11" borderId="107" applyNumberFormat="0" applyAlignment="0" applyProtection="0"/>
    <xf numFmtId="0" fontId="2" fillId="0" borderId="106" applyNumberFormat="0" applyProtection="0">
      <alignment horizontal="left" vertical="center"/>
    </xf>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4" fontId="2" fillId="0" borderId="105"/>
    <xf numFmtId="175" fontId="2" fillId="3" borderId="105" applyNumberFormat="0" applyFont="0" applyAlignment="0">
      <protection locked="0"/>
    </xf>
    <xf numFmtId="0" fontId="2" fillId="0" borderId="105"/>
    <xf numFmtId="4" fontId="44" fillId="5" borderId="106" applyNumberFormat="0" applyProtection="0">
      <alignment horizontal="left" vertical="center" indent="1"/>
    </xf>
    <xf numFmtId="0" fontId="2" fillId="4" borderId="106" applyNumberFormat="0" applyProtection="0">
      <alignment horizontal="left" vertical="center" indent="1"/>
    </xf>
    <xf numFmtId="0" fontId="2" fillId="31" borderId="108" applyNumberFormat="0" applyFont="0" applyAlignment="0" applyProtection="0"/>
    <xf numFmtId="0" fontId="2" fillId="4" borderId="106" applyNumberFormat="0" applyProtection="0">
      <alignment horizontal="left" vertical="center" indent="1"/>
    </xf>
    <xf numFmtId="0" fontId="2" fillId="0" borderId="106" applyNumberFormat="0" applyProtection="0">
      <alignment horizontal="left" vertical="center"/>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31" borderId="108" applyNumberFormat="0" applyFont="0" applyAlignment="0" applyProtection="0"/>
    <xf numFmtId="0" fontId="2" fillId="0" borderId="106" applyNumberFormat="0" applyProtection="0">
      <alignment horizontal="left" vertical="center"/>
    </xf>
    <xf numFmtId="10" fontId="28" fillId="29" borderId="105" applyNumberFormat="0" applyBorder="0" applyAlignment="0" applyProtection="0"/>
    <xf numFmtId="175" fontId="2" fillId="3" borderId="105" applyNumberFormat="0" applyFont="0" applyAlignment="0">
      <protection locked="0"/>
    </xf>
    <xf numFmtId="0" fontId="3" fillId="31" borderId="108" applyNumberFormat="0" applyFont="0" applyAlignment="0" applyProtection="0"/>
    <xf numFmtId="4" fontId="2" fillId="0" borderId="105"/>
    <xf numFmtId="0" fontId="3" fillId="31" borderId="108" applyNumberFormat="0" applyFont="0" applyAlignment="0" applyProtection="0"/>
    <xf numFmtId="0" fontId="3" fillId="31" borderId="108" applyNumberFormat="0" applyFont="0" applyAlignment="0" applyProtection="0"/>
    <xf numFmtId="0" fontId="2" fillId="4" borderId="106" applyNumberFormat="0" applyProtection="0">
      <alignment horizontal="left" vertical="center" indent="1"/>
    </xf>
    <xf numFmtId="4" fontId="6" fillId="0" borderId="106" applyNumberFormat="0" applyProtection="0">
      <alignment horizontal="right" vertical="center"/>
    </xf>
    <xf numFmtId="0" fontId="2" fillId="4" borderId="106" applyNumberFormat="0" applyProtection="0">
      <alignment horizontal="left" vertical="center" indent="1"/>
    </xf>
    <xf numFmtId="4" fontId="6" fillId="29" borderId="106" applyNumberFormat="0" applyProtection="0">
      <alignment horizontal="left" vertical="center" indent="1"/>
    </xf>
    <xf numFmtId="0" fontId="2" fillId="0" borderId="106" applyNumberFormat="0" applyProtection="0">
      <alignment horizontal="left" vertical="center"/>
    </xf>
    <xf numFmtId="0" fontId="3" fillId="31" borderId="108" applyNumberFormat="0" applyFont="0" applyAlignment="0" applyProtection="0"/>
    <xf numFmtId="0" fontId="20" fillId="24" borderId="107" applyNumberFormat="0" applyAlignment="0" applyProtection="0"/>
    <xf numFmtId="0" fontId="38" fillId="24" borderId="106" applyNumberFormat="0" applyAlignment="0" applyProtection="0"/>
    <xf numFmtId="4" fontId="6" fillId="36" borderId="106" applyNumberFormat="0" applyProtection="0">
      <alignment horizontal="right" vertical="center"/>
    </xf>
    <xf numFmtId="10" fontId="26" fillId="26" borderId="105" applyNumberFormat="0" applyFill="0" applyBorder="0" applyAlignment="0" applyProtection="0">
      <protection locked="0"/>
    </xf>
    <xf numFmtId="0" fontId="2" fillId="4" borderId="106" applyNumberFormat="0" applyProtection="0">
      <alignment horizontal="left" vertical="center" indent="1"/>
    </xf>
    <xf numFmtId="4" fontId="2" fillId="0" borderId="105"/>
    <xf numFmtId="4" fontId="41" fillId="5" borderId="106" applyNumberFormat="0" applyProtection="0">
      <alignment horizontal="right" vertical="center"/>
    </xf>
    <xf numFmtId="4" fontId="6" fillId="38" borderId="106" applyNumberFormat="0" applyProtection="0">
      <alignment horizontal="right" vertical="center"/>
    </xf>
    <xf numFmtId="10" fontId="28" fillId="29" borderId="105" applyNumberFormat="0" applyBorder="0" applyAlignment="0" applyProtection="0"/>
    <xf numFmtId="0" fontId="80" fillId="0" borderId="102" applyNumberFormat="0" applyFill="0" applyAlignment="0" applyProtection="0"/>
    <xf numFmtId="175" fontId="2" fillId="3" borderId="105" applyNumberFormat="0" applyFont="0" applyAlignment="0">
      <protection locked="0"/>
    </xf>
    <xf numFmtId="4" fontId="6" fillId="37" borderId="106" applyNumberFormat="0" applyProtection="0">
      <alignment horizontal="right" vertical="center"/>
    </xf>
    <xf numFmtId="4" fontId="6" fillId="5" borderId="106" applyNumberFormat="0" applyProtection="0">
      <alignment horizontal="right" vertical="center"/>
    </xf>
    <xf numFmtId="175" fontId="2" fillId="3" borderId="105" applyNumberFormat="0" applyFont="0" applyAlignment="0">
      <protection locked="0"/>
    </xf>
    <xf numFmtId="4" fontId="6" fillId="0" borderId="106" applyNumberFormat="0" applyProtection="0">
      <alignment horizontal="right" vertical="center"/>
    </xf>
    <xf numFmtId="0" fontId="38" fillId="24" borderId="106" applyNumberFormat="0" applyAlignment="0" applyProtection="0"/>
    <xf numFmtId="0" fontId="20" fillId="24" borderId="107" applyNumberFormat="0" applyAlignment="0" applyProtection="0"/>
    <xf numFmtId="0" fontId="3" fillId="31" borderId="108" applyNumberFormat="0" applyFont="0" applyAlignment="0" applyProtection="0"/>
    <xf numFmtId="0" fontId="3" fillId="31" borderId="108" applyNumberFormat="0" applyFont="0" applyAlignment="0" applyProtection="0"/>
    <xf numFmtId="0" fontId="2" fillId="4" borderId="106" applyNumberFormat="0" applyProtection="0">
      <alignment horizontal="left" vertical="center" indent="1"/>
    </xf>
    <xf numFmtId="0" fontId="3" fillId="31" borderId="108" applyNumberFormat="0" applyFont="0" applyAlignment="0" applyProtection="0"/>
    <xf numFmtId="0" fontId="2" fillId="0" borderId="105">
      <alignment horizontal="right"/>
    </xf>
    <xf numFmtId="0" fontId="3" fillId="31" borderId="108" applyNumberFormat="0" applyFont="0" applyAlignment="0" applyProtection="0"/>
    <xf numFmtId="4" fontId="2" fillId="0" borderId="105"/>
    <xf numFmtId="0" fontId="2" fillId="0" borderId="106" applyNumberFormat="0" applyProtection="0">
      <alignment horizontal="left" vertical="center"/>
    </xf>
    <xf numFmtId="10" fontId="26" fillId="26" borderId="105" applyNumberFormat="0" applyFill="0" applyBorder="0" applyAlignment="0" applyProtection="0">
      <protection locked="0"/>
    </xf>
    <xf numFmtId="175" fontId="2" fillId="3" borderId="105" applyNumberFormat="0" applyFont="0" applyAlignment="0">
      <protection locked="0"/>
    </xf>
    <xf numFmtId="0" fontId="2" fillId="0" borderId="106" applyNumberFormat="0" applyProtection="0">
      <alignment horizontal="left" vertical="center"/>
    </xf>
    <xf numFmtId="0" fontId="2" fillId="0" borderId="105">
      <alignment horizontal="right"/>
    </xf>
    <xf numFmtId="4" fontId="2" fillId="0" borderId="105"/>
    <xf numFmtId="4" fontId="6" fillId="5" borderId="106" applyNumberFormat="0" applyProtection="0">
      <alignment horizontal="right" vertical="center"/>
    </xf>
    <xf numFmtId="175" fontId="2" fillId="3" borderId="105" applyNumberFormat="0" applyFont="0" applyAlignment="0">
      <protection locked="0"/>
    </xf>
    <xf numFmtId="0" fontId="2" fillId="43"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xf numFmtId="4" fontId="2" fillId="0" borderId="105"/>
    <xf numFmtId="4" fontId="6" fillId="5"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4" fontId="2" fillId="0" borderId="105"/>
    <xf numFmtId="0" fontId="3" fillId="2" borderId="105" applyNumberFormat="0" applyAlignment="0">
      <alignment horizontal="left"/>
    </xf>
    <xf numFmtId="175" fontId="2" fillId="3" borderId="105" applyNumberFormat="0" applyFont="0" applyAlignment="0">
      <protection locked="0"/>
    </xf>
    <xf numFmtId="0" fontId="3" fillId="31" borderId="108" applyNumberFormat="0" applyFon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xf numFmtId="0" fontId="2" fillId="4" borderId="106" applyNumberFormat="0" applyProtection="0">
      <alignment horizontal="left" vertical="center" indent="1"/>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5">
      <alignment horizontal="right"/>
    </xf>
    <xf numFmtId="4" fontId="2" fillId="0" borderId="105"/>
    <xf numFmtId="0" fontId="2" fillId="0" borderId="106" applyNumberFormat="0" applyProtection="0">
      <alignment horizontal="left" vertical="center"/>
    </xf>
    <xf numFmtId="0" fontId="2" fillId="43" borderId="106" applyNumberFormat="0" applyProtection="0">
      <alignment horizontal="left" vertical="center" indent="1"/>
    </xf>
    <xf numFmtId="0" fontId="2" fillId="27" borderId="106" applyNumberFormat="0" applyProtection="0">
      <alignment horizontal="left" vertical="center" indent="1"/>
    </xf>
    <xf numFmtId="0" fontId="2" fillId="0" borderId="106" applyNumberFormat="0" applyProtection="0">
      <alignment horizontal="left" vertical="center"/>
    </xf>
    <xf numFmtId="0" fontId="2" fillId="0" borderId="105">
      <alignment horizontal="right"/>
    </xf>
    <xf numFmtId="4" fontId="2" fillId="0" borderId="105"/>
    <xf numFmtId="0" fontId="76" fillId="49" borderId="106" applyNumberFormat="0" applyAlignment="0" applyProtection="0"/>
    <xf numFmtId="4" fontId="44" fillId="43" borderId="106" applyNumberFormat="0" applyProtection="0">
      <alignment horizontal="left" vertical="center" indent="1"/>
    </xf>
    <xf numFmtId="175" fontId="2" fillId="3" borderId="105" applyNumberFormat="0" applyFont="0" applyAlignment="0">
      <protection locked="0"/>
    </xf>
    <xf numFmtId="4" fontId="2" fillId="0" borderId="105"/>
    <xf numFmtId="0"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3" fillId="31" borderId="108" applyNumberFormat="0" applyFont="0" applyAlignment="0" applyProtection="0"/>
    <xf numFmtId="0" fontId="2" fillId="27" borderId="106" applyNumberFormat="0" applyProtection="0">
      <alignment horizontal="left" vertical="center" indent="1"/>
    </xf>
    <xf numFmtId="0" fontId="2" fillId="4" borderId="106" applyNumberFormat="0" applyProtection="0">
      <alignment horizontal="left" vertical="center" indent="1"/>
    </xf>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2" fillId="4" borderId="106" applyNumberFormat="0" applyProtection="0">
      <alignment horizontal="left" vertical="center" indent="1"/>
    </xf>
    <xf numFmtId="0" fontId="2" fillId="44" borderId="106" applyNumberFormat="0" applyProtection="0">
      <alignment horizontal="left" vertical="center" indent="1"/>
    </xf>
    <xf numFmtId="4" fontId="44" fillId="5" borderId="106" applyNumberFormat="0" applyProtection="0">
      <alignment horizontal="left" vertical="center" indent="1"/>
    </xf>
    <xf numFmtId="0" fontId="73" fillId="11" borderId="107" applyNumberFormat="0" applyAlignment="0" applyProtection="0"/>
    <xf numFmtId="0" fontId="2" fillId="4" borderId="106" applyNumberFormat="0" applyProtection="0">
      <alignment horizontal="left" vertical="center" indent="1"/>
    </xf>
    <xf numFmtId="0" fontId="20" fillId="24" borderId="107" applyNumberFormat="0" applyAlignment="0" applyProtection="0"/>
    <xf numFmtId="0" fontId="73" fillId="11" borderId="107" applyNumberFormat="0" applyAlignment="0" applyProtection="0"/>
    <xf numFmtId="0" fontId="2" fillId="0" borderId="106" applyNumberFormat="0" applyProtection="0">
      <alignment horizontal="left" vertical="center"/>
    </xf>
    <xf numFmtId="175" fontId="2" fillId="3" borderId="105" applyNumberFormat="0" applyFont="0" applyAlignment="0">
      <protection locked="0"/>
    </xf>
    <xf numFmtId="0" fontId="50" fillId="0" borderId="70" applyNumberFormat="0" applyFill="0" applyAlignment="0" applyProtection="0"/>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xf numFmtId="175" fontId="2" fillId="3" borderId="105" applyNumberFormat="0" applyFont="0" applyAlignment="0">
      <protection locked="0"/>
    </xf>
    <xf numFmtId="0" fontId="20" fillId="24" borderId="107" applyNumberFormat="0" applyAlignment="0" applyProtection="0"/>
    <xf numFmtId="4" fontId="6" fillId="5" borderId="106" applyNumberFormat="0" applyProtection="0">
      <alignment horizontal="right" vertical="center"/>
    </xf>
    <xf numFmtId="4" fontId="41" fillId="29" borderId="106" applyNumberFormat="0" applyProtection="0">
      <alignment vertical="center"/>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6" fillId="40" borderId="106" applyNumberFormat="0" applyProtection="0">
      <alignment horizontal="right" vertical="center"/>
    </xf>
    <xf numFmtId="4" fontId="6" fillId="33" borderId="106" applyNumberFormat="0" applyProtection="0">
      <alignment horizontal="right" vertical="center"/>
    </xf>
    <xf numFmtId="0" fontId="2" fillId="4" borderId="106" applyNumberFormat="0" applyProtection="0">
      <alignment horizontal="left" vertical="center" indent="1"/>
    </xf>
    <xf numFmtId="4" fontId="6" fillId="3" borderId="106" applyNumberFormat="0" applyProtection="0">
      <alignment horizontal="left" vertical="center" indent="1"/>
    </xf>
    <xf numFmtId="4" fontId="41" fillId="3" borderId="106" applyNumberFormat="0" applyProtection="0">
      <alignment vertical="center"/>
    </xf>
    <xf numFmtId="10" fontId="28" fillId="29" borderId="105" applyNumberFormat="0" applyBorder="0" applyAlignment="0" applyProtection="0"/>
    <xf numFmtId="4" fontId="6" fillId="29"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4" fontId="6" fillId="33" borderId="106" applyNumberFormat="0" applyProtection="0">
      <alignment horizontal="right" vertical="center"/>
    </xf>
    <xf numFmtId="0" fontId="2" fillId="0" borderId="106" applyNumberFormat="0" applyProtection="0">
      <alignment horizontal="left" vertical="center"/>
    </xf>
    <xf numFmtId="0" fontId="2" fillId="27" borderId="106" applyNumberFormat="0" applyProtection="0">
      <alignment horizontal="left" vertical="center" indent="1"/>
    </xf>
    <xf numFmtId="0" fontId="3" fillId="31" borderId="108" applyNumberFormat="0" applyFont="0" applyAlignment="0" applyProtection="0"/>
    <xf numFmtId="0" fontId="20" fillId="24" borderId="107" applyNumberFormat="0" applyAlignment="0" applyProtection="0"/>
    <xf numFmtId="0" fontId="2" fillId="31" borderId="108" applyNumberFormat="0" applyFont="0" applyAlignment="0" applyProtection="0"/>
    <xf numFmtId="0" fontId="2" fillId="27" borderId="106" applyNumberFormat="0" applyProtection="0">
      <alignment horizontal="left" vertical="center" indent="1"/>
    </xf>
    <xf numFmtId="4" fontId="6" fillId="35" borderId="106" applyNumberFormat="0" applyProtection="0">
      <alignment horizontal="right" vertical="center"/>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3" fillId="31" borderId="108" applyNumberFormat="0" applyFont="0" applyAlignment="0" applyProtection="0"/>
    <xf numFmtId="4" fontId="6" fillId="34" borderId="106" applyNumberFormat="0" applyProtection="0">
      <alignment horizontal="right" vertical="center"/>
    </xf>
    <xf numFmtId="0" fontId="2" fillId="4" borderId="106" applyNumberFormat="0" applyProtection="0">
      <alignment horizontal="left" vertical="center" indent="1"/>
    </xf>
    <xf numFmtId="175" fontId="2" fillId="3" borderId="105" applyNumberFormat="0" applyFont="0" applyAlignment="0">
      <protection locked="0"/>
    </xf>
    <xf numFmtId="4" fontId="2" fillId="0" borderId="105"/>
    <xf numFmtId="4" fontId="2" fillId="0" borderId="105"/>
    <xf numFmtId="4" fontId="41" fillId="3" borderId="106" applyNumberFormat="0" applyProtection="0">
      <alignment vertical="center"/>
    </xf>
    <xf numFmtId="4" fontId="44" fillId="5" borderId="106" applyNumberFormat="0" applyProtection="0">
      <alignment horizontal="left" vertical="center" indent="1"/>
    </xf>
    <xf numFmtId="0" fontId="2" fillId="4" borderId="106" applyNumberFormat="0" applyProtection="0">
      <alignment horizontal="left" vertical="center" indent="1"/>
    </xf>
    <xf numFmtId="4" fontId="6" fillId="3" borderId="106" applyNumberFormat="0" applyProtection="0">
      <alignment vertical="center"/>
    </xf>
    <xf numFmtId="0" fontId="2" fillId="43"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2" fillId="31" borderId="107" applyNumberFormat="0" applyFont="0" applyAlignment="0" applyProtection="0"/>
    <xf numFmtId="0" fontId="2" fillId="4" borderId="106" applyNumberFormat="0" applyProtection="0">
      <alignment horizontal="left" vertical="center" indent="1"/>
    </xf>
    <xf numFmtId="0" fontId="3" fillId="31" borderId="108" applyNumberFormat="0" applyFon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43"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4" fontId="44" fillId="5" borderId="106" applyNumberFormat="0" applyProtection="0">
      <alignment horizontal="left" vertical="center" indent="1"/>
    </xf>
    <xf numFmtId="4" fontId="6" fillId="33" borderId="106" applyNumberFormat="0" applyProtection="0">
      <alignment horizontal="right" vertical="center"/>
    </xf>
    <xf numFmtId="0" fontId="2" fillId="4" borderId="106" applyNumberFormat="0" applyProtection="0">
      <alignment horizontal="left" vertical="center" indent="1"/>
    </xf>
    <xf numFmtId="4" fontId="6" fillId="38" borderId="106" applyNumberFormat="0" applyProtection="0">
      <alignment horizontal="right" vertical="center"/>
    </xf>
    <xf numFmtId="0" fontId="3" fillId="31" borderId="108" applyNumberFormat="0" applyFont="0" applyAlignment="0" applyProtection="0"/>
    <xf numFmtId="0" fontId="2" fillId="44" borderId="106" applyNumberFormat="0" applyProtection="0">
      <alignment horizontal="left" vertical="center" indent="1"/>
    </xf>
    <xf numFmtId="4" fontId="6" fillId="3" borderId="106" applyNumberFormat="0" applyProtection="0">
      <alignment horizontal="left" vertical="center" indent="1"/>
    </xf>
    <xf numFmtId="0" fontId="2" fillId="43" borderId="106" applyNumberFormat="0" applyProtection="0">
      <alignment horizontal="left" vertical="center" indent="1"/>
    </xf>
    <xf numFmtId="4" fontId="44" fillId="43" borderId="106" applyNumberFormat="0" applyProtection="0">
      <alignment horizontal="left" vertical="center" indent="1"/>
    </xf>
    <xf numFmtId="0" fontId="80" fillId="0" borderId="102" applyNumberFormat="0" applyFill="0" applyAlignment="0" applyProtection="0"/>
    <xf numFmtId="4" fontId="6" fillId="3" borderId="106" applyNumberFormat="0" applyProtection="0">
      <alignment horizontal="left" vertical="center" indent="1"/>
    </xf>
    <xf numFmtId="4" fontId="6" fillId="37" borderId="106" applyNumberFormat="0" applyProtection="0">
      <alignment horizontal="right" vertical="center"/>
    </xf>
    <xf numFmtId="0" fontId="2" fillId="44" borderId="106" applyNumberFormat="0" applyProtection="0">
      <alignment horizontal="left" vertical="center" indent="1"/>
    </xf>
    <xf numFmtId="0" fontId="3" fillId="31" borderId="108" applyNumberFormat="0" applyFont="0" applyAlignment="0" applyProtection="0"/>
    <xf numFmtId="4" fontId="6" fillId="29" borderId="106" applyNumberFormat="0" applyProtection="0">
      <alignment vertical="center"/>
    </xf>
    <xf numFmtId="4" fontId="44" fillId="5" borderId="106" applyNumberFormat="0" applyProtection="0">
      <alignment horizontal="left" vertical="center" indent="1"/>
    </xf>
    <xf numFmtId="0" fontId="80" fillId="0" borderId="102" applyNumberFormat="0" applyFill="0" applyAlignment="0" applyProtection="0"/>
    <xf numFmtId="0" fontId="2" fillId="4" borderId="106" applyNumberFormat="0" applyProtection="0">
      <alignment horizontal="left" vertical="center" indent="1"/>
    </xf>
    <xf numFmtId="0" fontId="2" fillId="27" borderId="106" applyNumberFormat="0" applyProtection="0">
      <alignment horizontal="left" vertical="center" indent="1"/>
    </xf>
    <xf numFmtId="0" fontId="52" fillId="11" borderId="107" applyNumberFormat="0" applyAlignment="0" applyProtection="0"/>
    <xf numFmtId="175" fontId="2" fillId="3" borderId="105" applyNumberFormat="0" applyFont="0" applyAlignment="0">
      <protection locked="0"/>
    </xf>
    <xf numFmtId="0" fontId="2" fillId="0" borderId="105">
      <alignment horizontal="right"/>
    </xf>
    <xf numFmtId="0" fontId="2" fillId="27" borderId="106" applyNumberFormat="0" applyProtection="0">
      <alignment horizontal="left" vertical="center" indent="1"/>
    </xf>
    <xf numFmtId="0" fontId="3" fillId="31" borderId="108" applyNumberFormat="0" applyFont="0" applyAlignment="0" applyProtection="0"/>
    <xf numFmtId="0" fontId="2" fillId="43" borderId="106" applyNumberFormat="0" applyProtection="0">
      <alignment horizontal="left" vertical="center" indent="1"/>
    </xf>
    <xf numFmtId="4" fontId="6" fillId="0" borderId="106" applyNumberFormat="0" applyProtection="0">
      <alignment horizontal="right" vertical="center"/>
    </xf>
    <xf numFmtId="4" fontId="6" fillId="40" borderId="106" applyNumberFormat="0" applyProtection="0">
      <alignment horizontal="right" vertical="center"/>
    </xf>
    <xf numFmtId="4" fontId="6" fillId="0" borderId="106" applyNumberFormat="0" applyProtection="0">
      <alignment horizontal="right" vertical="center"/>
    </xf>
    <xf numFmtId="0" fontId="2" fillId="27" borderId="106" applyNumberFormat="0" applyProtection="0">
      <alignment horizontal="left" vertical="center" indent="1"/>
    </xf>
    <xf numFmtId="0" fontId="3" fillId="31" borderId="108" applyNumberFormat="0" applyFont="0" applyAlignment="0" applyProtection="0"/>
    <xf numFmtId="4" fontId="6" fillId="29" borderId="106" applyNumberFormat="0" applyProtection="0">
      <alignment horizontal="left" vertical="center" indent="1"/>
    </xf>
    <xf numFmtId="0" fontId="3" fillId="31" borderId="108" applyNumberFormat="0" applyFont="0" applyAlignment="0" applyProtection="0"/>
    <xf numFmtId="0" fontId="73" fillId="11" borderId="107" applyNumberFormat="0" applyAlignment="0" applyProtection="0"/>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3" fillId="2" borderId="105" applyNumberFormat="0" applyAlignment="0">
      <alignment horizontal="left"/>
    </xf>
    <xf numFmtId="0" fontId="2" fillId="4" borderId="106" applyNumberFormat="0" applyProtection="0">
      <alignment horizontal="left" vertical="center" indent="1"/>
    </xf>
    <xf numFmtId="4" fontId="6" fillId="5" borderId="106" applyNumberFormat="0" applyProtection="0">
      <alignment horizontal="right" vertical="center"/>
    </xf>
    <xf numFmtId="175" fontId="2" fillId="3" borderId="105" applyNumberFormat="0" applyFont="0" applyAlignment="0">
      <protection locked="0"/>
    </xf>
    <xf numFmtId="0" fontId="2" fillId="4" borderId="106" applyNumberFormat="0" applyProtection="0">
      <alignment horizontal="left" vertical="center" indent="1"/>
    </xf>
    <xf numFmtId="4" fontId="6" fillId="29" borderId="106" applyNumberFormat="0" applyProtection="0">
      <alignment horizontal="left" vertical="center" indent="1"/>
    </xf>
    <xf numFmtId="4" fontId="6" fillId="29" borderId="106" applyNumberFormat="0" applyProtection="0">
      <alignment vertical="center"/>
    </xf>
    <xf numFmtId="4" fontId="44" fillId="5" borderId="106" applyNumberFormat="0" applyProtection="0">
      <alignment horizontal="left" vertical="center" indent="1"/>
    </xf>
    <xf numFmtId="175" fontId="2" fillId="3" borderId="105" applyNumberFormat="0" applyFont="0" applyAlignment="0">
      <protection locked="0"/>
    </xf>
    <xf numFmtId="4" fontId="6" fillId="32" borderId="106" applyNumberFormat="0" applyProtection="0">
      <alignment horizontal="right" vertical="center"/>
    </xf>
    <xf numFmtId="0" fontId="2" fillId="4" borderId="106" applyNumberFormat="0" applyProtection="0">
      <alignment horizontal="left" vertical="center" indent="1"/>
    </xf>
    <xf numFmtId="4" fontId="6" fillId="3" borderId="106" applyNumberFormat="0" applyProtection="0">
      <alignment horizontal="left" vertical="center" indent="1"/>
    </xf>
    <xf numFmtId="4" fontId="6" fillId="3" borderId="106" applyNumberFormat="0" applyProtection="0">
      <alignment vertical="center"/>
    </xf>
    <xf numFmtId="175" fontId="2" fillId="3" borderId="105" applyNumberFormat="0" applyFont="0" applyAlignment="0">
      <protection locked="0"/>
    </xf>
    <xf numFmtId="4" fontId="6" fillId="0" borderId="106" applyNumberFormat="0" applyProtection="0">
      <alignment horizontal="right" vertical="center"/>
    </xf>
    <xf numFmtId="4" fontId="41" fillId="29" borderId="106" applyNumberFormat="0" applyProtection="0">
      <alignmen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43" borderId="106" applyNumberFormat="0" applyProtection="0">
      <alignment horizontal="left" vertical="center" indent="1"/>
    </xf>
    <xf numFmtId="4" fontId="6" fillId="32" borderId="106" applyNumberFormat="0" applyProtection="0">
      <alignment horizontal="right" vertical="center"/>
    </xf>
    <xf numFmtId="175" fontId="2" fillId="3" borderId="105" applyNumberFormat="0" applyFont="0" applyAlignment="0">
      <protection locked="0"/>
    </xf>
    <xf numFmtId="0" fontId="2" fillId="0" borderId="105">
      <alignment horizontal="right"/>
    </xf>
    <xf numFmtId="4" fontId="44" fillId="43" borderId="106" applyNumberFormat="0" applyProtection="0">
      <alignment horizontal="left" vertical="center" indent="1"/>
    </xf>
    <xf numFmtId="4" fontId="6" fillId="5" borderId="106" applyNumberFormat="0" applyProtection="0">
      <alignment horizontal="right" vertical="center"/>
    </xf>
    <xf numFmtId="0" fontId="2" fillId="0" borderId="106" applyNumberFormat="0" applyProtection="0">
      <alignment horizontal="left" vertical="center"/>
    </xf>
    <xf numFmtId="0" fontId="2" fillId="44" borderId="106" applyNumberFormat="0" applyProtection="0">
      <alignment horizontal="left" vertical="center" indent="1"/>
    </xf>
    <xf numFmtId="0" fontId="3" fillId="31" borderId="108" applyNumberFormat="0" applyFon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0" fillId="24" borderId="107" applyNumberFormat="0" applyAlignment="0" applyProtection="0"/>
    <xf numFmtId="0" fontId="50" fillId="0" borderId="104" applyNumberFormat="0" applyFill="0" applyAlignment="0" applyProtection="0"/>
    <xf numFmtId="175" fontId="2" fillId="3" borderId="105" applyNumberFormat="0" applyFont="0" applyAlignment="0">
      <protection locked="0"/>
    </xf>
    <xf numFmtId="0" fontId="2" fillId="0" borderId="105">
      <alignment horizontal="right"/>
    </xf>
    <xf numFmtId="4" fontId="6" fillId="43" borderId="106" applyNumberFormat="0" applyProtection="0">
      <alignment horizontal="left" vertical="center" indent="1"/>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4" fontId="6" fillId="3" borderId="59" applyNumberFormat="0" applyProtection="0">
      <alignment vertical="center"/>
    </xf>
    <xf numFmtId="4" fontId="41" fillId="3" borderId="59" applyNumberFormat="0" applyProtection="0">
      <alignment vertical="center"/>
    </xf>
    <xf numFmtId="4" fontId="6" fillId="3" borderId="59" applyNumberFormat="0" applyProtection="0">
      <alignment horizontal="left" vertical="center" indent="1"/>
    </xf>
    <xf numFmtId="4" fontId="6" fillId="3"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32" borderId="59" applyNumberFormat="0" applyProtection="0">
      <alignment horizontal="right" vertical="center"/>
    </xf>
    <xf numFmtId="4" fontId="6" fillId="33" borderId="59" applyNumberFormat="0" applyProtection="0">
      <alignment horizontal="right" vertical="center"/>
    </xf>
    <xf numFmtId="4" fontId="6" fillId="34" borderId="59" applyNumberFormat="0" applyProtection="0">
      <alignment horizontal="right" vertical="center"/>
    </xf>
    <xf numFmtId="4" fontId="6" fillId="35" borderId="59" applyNumberFormat="0" applyProtection="0">
      <alignment horizontal="right" vertical="center"/>
    </xf>
    <xf numFmtId="4" fontId="6" fillId="36" borderId="59" applyNumberFormat="0" applyProtection="0">
      <alignment horizontal="right" vertical="center"/>
    </xf>
    <xf numFmtId="4" fontId="6" fillId="37" borderId="59" applyNumberFormat="0" applyProtection="0">
      <alignment horizontal="right" vertical="center"/>
    </xf>
    <xf numFmtId="4" fontId="6" fillId="38" borderId="59" applyNumberFormat="0" applyProtection="0">
      <alignment horizontal="right" vertical="center"/>
    </xf>
    <xf numFmtId="4" fontId="6" fillId="39" borderId="59" applyNumberFormat="0" applyProtection="0">
      <alignment horizontal="right" vertical="center"/>
    </xf>
    <xf numFmtId="4" fontId="6" fillId="40" borderId="59" applyNumberFormat="0" applyProtection="0">
      <alignment horizontal="right" vertical="center"/>
    </xf>
    <xf numFmtId="4" fontId="42" fillId="41"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29" borderId="59" applyNumberFormat="0" applyProtection="0">
      <alignment vertical="center"/>
    </xf>
    <xf numFmtId="4" fontId="41" fillId="29" borderId="59" applyNumberFormat="0" applyProtection="0">
      <alignment vertical="center"/>
    </xf>
    <xf numFmtId="4" fontId="6" fillId="29" borderId="59" applyNumberFormat="0" applyProtection="0">
      <alignment horizontal="left" vertical="center" indent="1"/>
    </xf>
    <xf numFmtId="4" fontId="6" fillId="29" borderId="59" applyNumberFormat="0" applyProtection="0">
      <alignment horizontal="left" vertical="center" indent="1"/>
    </xf>
    <xf numFmtId="4" fontId="6" fillId="5" borderId="59" applyNumberFormat="0" applyProtection="0">
      <alignment horizontal="right" vertical="center"/>
    </xf>
    <xf numFmtId="4" fontId="6" fillId="0" borderId="59" applyNumberFormat="0" applyProtection="0">
      <alignment horizontal="right" vertical="center"/>
    </xf>
    <xf numFmtId="4" fontId="6" fillId="0" borderId="59" applyNumberFormat="0" applyProtection="0">
      <alignment horizontal="right" vertical="center"/>
    </xf>
    <xf numFmtId="4" fontId="41"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6" fillId="5" borderId="59" applyNumberFormat="0" applyProtection="0">
      <alignment horizontal="right" vertical="center"/>
    </xf>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 fillId="0" borderId="97">
      <alignment horizontal="right"/>
    </xf>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4" fontId="2" fillId="0" borderId="97"/>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175" fontId="2" fillId="3" borderId="97" applyNumberFormat="0" applyFont="0" applyAlignment="0">
      <protection locked="0"/>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4" fontId="44" fillId="43" borderId="59" applyNumberFormat="0" applyProtection="0">
      <alignment horizontal="left" vertical="center" indent="1"/>
    </xf>
    <xf numFmtId="4" fontId="44" fillId="5"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1" fillId="0" borderId="0"/>
    <xf numFmtId="0" fontId="1" fillId="0" borderId="0"/>
    <xf numFmtId="0" fontId="2" fillId="0" borderId="59" applyNumberFormat="0" applyProtection="0">
      <alignment horizontal="left" vertical="center"/>
    </xf>
    <xf numFmtId="4" fontId="6" fillId="5" borderId="59" applyNumberFormat="0" applyProtection="0">
      <alignment horizontal="right" vertical="center"/>
    </xf>
    <xf numFmtId="43" fontId="1" fillId="0" borderId="0" applyFont="0" applyFill="0" applyBorder="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2" fillId="0" borderId="97">
      <alignment horizontal="right"/>
    </xf>
    <xf numFmtId="0" fontId="2" fillId="0" borderId="97">
      <alignment horizontal="right"/>
    </xf>
    <xf numFmtId="0" fontId="50" fillId="0" borderId="70" applyNumberFormat="0" applyFill="0" applyAlignment="0" applyProtection="0"/>
    <xf numFmtId="0" fontId="20" fillId="24" borderId="99" applyNumberFormat="0" applyAlignment="0" applyProtection="0"/>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0" fontId="3" fillId="31" borderId="100" applyNumberFormat="0" applyFont="0" applyAlignment="0" applyProtection="0"/>
    <xf numFmtId="0" fontId="38" fillId="24" borderId="59" applyNumberFormat="0" applyAlignment="0" applyProtection="0"/>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0" fontId="26" fillId="26" borderId="97" applyNumberFormat="0" applyFill="0" applyBorder="0" applyAlignment="0" applyProtection="0">
      <protection locked="0"/>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97">
      <alignment horizontal="right"/>
    </xf>
    <xf numFmtId="0" fontId="2" fillId="0" borderId="97">
      <alignment horizontal="right"/>
    </xf>
    <xf numFmtId="0" fontId="2" fillId="0" borderId="97"/>
    <xf numFmtId="0" fontId="2" fillId="31" borderId="100" applyNumberFormat="0" applyFont="0" applyAlignment="0" applyProtection="0"/>
    <xf numFmtId="43" fontId="1" fillId="0" borderId="0" applyFont="0" applyFill="0" applyBorder="0" applyAlignment="0" applyProtection="0"/>
    <xf numFmtId="4" fontId="2" fillId="0" borderId="97"/>
    <xf numFmtId="4" fontId="2" fillId="0" borderId="97"/>
    <xf numFmtId="0" fontId="1" fillId="0" borderId="0"/>
    <xf numFmtId="4" fontId="6" fillId="5" borderId="59" applyNumberFormat="0" applyProtection="0">
      <alignment horizontal="right" vertical="center"/>
    </xf>
    <xf numFmtId="0" fontId="2" fillId="4" borderId="59" applyNumberFormat="0" applyProtection="0">
      <alignment horizontal="left" vertical="center" indent="1"/>
    </xf>
    <xf numFmtId="0" fontId="20" fillId="24" borderId="107" applyNumberFormat="0" applyAlignment="0" applyProtection="0"/>
    <xf numFmtId="0" fontId="2" fillId="4" borderId="59" applyNumberFormat="0" applyProtection="0">
      <alignment horizontal="left" vertical="center" indent="1"/>
    </xf>
    <xf numFmtId="0" fontId="2" fillId="0" borderId="59" applyNumberFormat="0" applyProtection="0">
      <alignment horizontal="left" vertical="center"/>
    </xf>
    <xf numFmtId="175" fontId="2" fillId="3" borderId="97" applyNumberFormat="0" applyFont="0" applyAlignment="0">
      <protection locked="0"/>
    </xf>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alignment horizontal="right"/>
    </xf>
    <xf numFmtId="0" fontId="2" fillId="0" borderId="97">
      <alignment horizontal="right"/>
    </xf>
    <xf numFmtId="0" fontId="2" fillId="0" borderId="97"/>
    <xf numFmtId="0" fontId="2" fillId="31" borderId="100" applyNumberFormat="0" applyFont="0" applyAlignment="0" applyProtection="0"/>
    <xf numFmtId="4" fontId="2" fillId="0" borderId="97"/>
    <xf numFmtId="4" fontId="2" fillId="0" borderId="97"/>
    <xf numFmtId="0" fontId="2" fillId="4" borderId="59"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3" fillId="2" borderId="97" applyNumberFormat="0" applyAlignment="0">
      <alignment horizontal="left"/>
    </xf>
    <xf numFmtId="0" fontId="2" fillId="4"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0" fontId="29" fillId="0" borderId="62">
      <alignment horizontal="left" vertical="center"/>
    </xf>
    <xf numFmtId="0" fontId="1" fillId="0" borderId="0"/>
    <xf numFmtId="175" fontId="2" fillId="3" borderId="97" applyNumberFormat="0" applyFont="0" applyAlignment="0">
      <protection locked="0"/>
    </xf>
    <xf numFmtId="175" fontId="2" fillId="3" borderId="97" applyNumberFormat="0" applyFont="0" applyAlignment="0">
      <protection locked="0"/>
    </xf>
    <xf numFmtId="0" fontId="1" fillId="0" borderId="0"/>
    <xf numFmtId="4" fontId="6" fillId="0" borderId="59" applyNumberFormat="0" applyProtection="0">
      <alignment horizontal="right" vertical="center"/>
    </xf>
    <xf numFmtId="0" fontId="2" fillId="0" borderId="59" applyNumberFormat="0" applyProtection="0">
      <alignment horizontal="left" vertical="center"/>
    </xf>
    <xf numFmtId="175" fontId="2" fillId="3" borderId="97" applyNumberFormat="0" applyFont="0" applyAlignment="0">
      <protection locked="0"/>
    </xf>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0" fontId="76" fillId="49" borderId="59" applyNumberFormat="0" applyAlignment="0" applyProtection="0"/>
    <xf numFmtId="4" fontId="6" fillId="5" borderId="59" applyNumberFormat="0" applyProtection="0">
      <alignment horizontal="left" vertical="center" indent="1"/>
    </xf>
    <xf numFmtId="4" fontId="44" fillId="5" borderId="59" applyNumberFormat="0" applyProtection="0">
      <alignment horizontal="left" vertical="center" indent="1"/>
    </xf>
    <xf numFmtId="4" fontId="6" fillId="43" borderId="59" applyNumberFormat="0" applyProtection="0">
      <alignment horizontal="left" vertical="center" indent="1"/>
    </xf>
    <xf numFmtId="4" fontId="44" fillId="43" borderId="59" applyNumberFormat="0" applyProtection="0">
      <alignment horizontal="left" vertical="center" indent="1"/>
    </xf>
    <xf numFmtId="0" fontId="80" fillId="0" borderId="95" applyNumberFormat="0" applyFill="0" applyAlignment="0" applyProtection="0"/>
    <xf numFmtId="0" fontId="1" fillId="0" borderId="0"/>
    <xf numFmtId="9" fontId="1" fillId="0" borderId="0" applyFont="0" applyFill="0" applyBorder="0" applyAlignment="0" applyProtection="0"/>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4" borderId="106" applyNumberFormat="0" applyProtection="0">
      <alignment horizontal="left" vertical="center" indent="1"/>
    </xf>
    <xf numFmtId="175" fontId="2" fillId="3" borderId="105" applyNumberFormat="0" applyFont="0" applyAlignment="0">
      <protection locked="0"/>
    </xf>
    <xf numFmtId="0" fontId="2" fillId="0" borderId="105">
      <alignment horizontal="right"/>
    </xf>
    <xf numFmtId="0" fontId="22" fillId="31" borderId="107" applyNumberFormat="0" applyFont="0" applyAlignment="0" applyProtection="0"/>
    <xf numFmtId="0" fontId="2" fillId="27" borderId="106" applyNumberFormat="0" applyProtection="0">
      <alignment horizontal="left" vertical="center" indent="1"/>
    </xf>
    <xf numFmtId="0" fontId="2" fillId="0" borderId="105">
      <alignment horizontal="right"/>
    </xf>
    <xf numFmtId="0" fontId="3" fillId="31" borderId="108" applyNumberFormat="0" applyFont="0" applyAlignment="0" applyProtection="0"/>
    <xf numFmtId="0" fontId="2" fillId="4" borderId="106" applyNumberFormat="0" applyProtection="0">
      <alignment horizontal="left" vertical="center" indent="1"/>
    </xf>
    <xf numFmtId="0" fontId="2" fillId="44" borderId="106" applyNumberFormat="0" applyProtection="0">
      <alignment horizontal="left" vertical="center" indent="1"/>
    </xf>
    <xf numFmtId="0" fontId="3" fillId="31" borderId="108" applyNumberFormat="0" applyFont="0" applyAlignment="0" applyProtection="0"/>
    <xf numFmtId="0" fontId="3" fillId="31" borderId="108" applyNumberFormat="0" applyFont="0" applyAlignment="0" applyProtection="0"/>
    <xf numFmtId="0" fontId="2" fillId="43" borderId="106" applyNumberFormat="0" applyProtection="0">
      <alignment horizontal="left" vertical="center" indent="1"/>
    </xf>
    <xf numFmtId="0" fontId="38" fillId="24" borderId="106" applyNumberFormat="0" applyAlignment="0" applyProtection="0"/>
    <xf numFmtId="4" fontId="6" fillId="36" borderId="106" applyNumberFormat="0" applyProtection="0">
      <alignment horizontal="right" vertical="center"/>
    </xf>
    <xf numFmtId="0" fontId="2" fillId="27" borderId="106" applyNumberFormat="0" applyProtection="0">
      <alignment horizontal="left" vertical="center" indent="1"/>
    </xf>
    <xf numFmtId="0" fontId="38" fillId="24" borderId="106" applyNumberFormat="0" applyAlignment="0" applyProtection="0"/>
    <xf numFmtId="0" fontId="2" fillId="43" borderId="106" applyNumberFormat="0" applyProtection="0">
      <alignment horizontal="left" vertical="center" indent="1"/>
    </xf>
    <xf numFmtId="175" fontId="2" fillId="3" borderId="105" applyNumberFormat="0" applyFont="0" applyAlignment="0">
      <protection locked="0"/>
    </xf>
    <xf numFmtId="0" fontId="3" fillId="31" borderId="108" applyNumberFormat="0" applyFont="0" applyAlignment="0" applyProtection="0"/>
    <xf numFmtId="0" fontId="3" fillId="31" borderId="108" applyNumberFormat="0" applyFont="0" applyAlignment="0" applyProtection="0"/>
    <xf numFmtId="0" fontId="2" fillId="4"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4" fontId="6" fillId="3" borderId="106" applyNumberFormat="0" applyProtection="0">
      <alignment horizontal="left" vertical="center" indent="1"/>
    </xf>
    <xf numFmtId="4" fontId="2" fillId="0" borderId="105"/>
    <xf numFmtId="4" fontId="6" fillId="5" borderId="106" applyNumberFormat="0" applyProtection="0">
      <alignment horizontal="right" vertical="center"/>
    </xf>
    <xf numFmtId="0" fontId="2" fillId="44" borderId="106" applyNumberFormat="0" applyProtection="0">
      <alignment horizontal="left" vertical="center" indent="1"/>
    </xf>
    <xf numFmtId="175" fontId="2" fillId="3" borderId="105" applyNumberFormat="0" applyFont="0" applyAlignment="0">
      <protection locked="0"/>
    </xf>
    <xf numFmtId="0" fontId="2" fillId="43"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0" fontId="2" fillId="31" borderId="108" applyNumberFormat="0" applyFont="0" applyAlignment="0" applyProtection="0"/>
    <xf numFmtId="0" fontId="2" fillId="0" borderId="106" applyNumberFormat="0" applyProtection="0">
      <alignment horizontal="left" vertical="center"/>
    </xf>
    <xf numFmtId="0" fontId="2" fillId="44" borderId="106" applyNumberFormat="0" applyProtection="0">
      <alignment horizontal="left" vertical="center" indent="1"/>
    </xf>
    <xf numFmtId="0" fontId="2" fillId="0" borderId="105"/>
    <xf numFmtId="175" fontId="2" fillId="3" borderId="105" applyNumberFormat="0" applyFont="0" applyAlignment="0">
      <protection locked="0"/>
    </xf>
    <xf numFmtId="175" fontId="2" fillId="3" borderId="105" applyNumberFormat="0" applyFont="0" applyAlignment="0">
      <protection locked="0"/>
    </xf>
    <xf numFmtId="4" fontId="44" fillId="5" borderId="106" applyNumberFormat="0" applyProtection="0">
      <alignment horizontal="left" vertical="center" indent="1"/>
    </xf>
    <xf numFmtId="4" fontId="44" fillId="43" borderId="106" applyNumberFormat="0" applyProtection="0">
      <alignment horizontal="left" vertical="center" indent="1"/>
    </xf>
    <xf numFmtId="4" fontId="2" fillId="0" borderId="105"/>
    <xf numFmtId="0" fontId="38" fillId="24" borderId="106" applyNumberFormat="0" applyAlignment="0" applyProtection="0"/>
    <xf numFmtId="0" fontId="2" fillId="44" borderId="106" applyNumberFormat="0" applyProtection="0">
      <alignment horizontal="left" vertical="center" indent="1"/>
    </xf>
    <xf numFmtId="0" fontId="80" fillId="0" borderId="102" applyNumberFormat="0" applyFill="0" applyAlignment="0" applyProtection="0"/>
    <xf numFmtId="0" fontId="2" fillId="43" borderId="106" applyNumberFormat="0" applyProtection="0">
      <alignment horizontal="left" vertical="center" indent="1"/>
    </xf>
    <xf numFmtId="4" fontId="41" fillId="5" borderId="106" applyNumberFormat="0" applyProtection="0">
      <alignment horizontal="right" vertical="center"/>
    </xf>
    <xf numFmtId="0" fontId="29" fillId="0" borderId="109">
      <alignment horizontal="left" vertical="center"/>
    </xf>
    <xf numFmtId="0" fontId="66" fillId="49" borderId="107" applyNumberFormat="0" applyAlignment="0" applyProtection="0"/>
    <xf numFmtId="4" fontId="6" fillId="0" borderId="106" applyNumberFormat="0" applyProtection="0">
      <alignment horizontal="right" vertical="center"/>
    </xf>
    <xf numFmtId="175" fontId="2" fillId="3" borderId="105" applyNumberFormat="0" applyFont="0" applyAlignment="0">
      <protection locked="0"/>
    </xf>
    <xf numFmtId="4" fontId="2" fillId="0" borderId="105"/>
    <xf numFmtId="0" fontId="3" fillId="2" borderId="105" applyNumberFormat="0" applyAlignment="0">
      <alignment horizontal="left"/>
    </xf>
    <xf numFmtId="4" fontId="44" fillId="43" borderId="106" applyNumberFormat="0" applyProtection="0">
      <alignment horizontal="left" vertical="center" indent="1"/>
    </xf>
    <xf numFmtId="0" fontId="2" fillId="4" borderId="106" applyNumberFormat="0" applyProtection="0">
      <alignment horizontal="left" vertical="center" indent="1"/>
    </xf>
    <xf numFmtId="0" fontId="3" fillId="2" borderId="105" applyNumberFormat="0" applyAlignment="0">
      <alignment horizontal="left"/>
    </xf>
    <xf numFmtId="175" fontId="2" fillId="3" borderId="105" applyNumberFormat="0" applyFont="0" applyAlignment="0">
      <protection locked="0"/>
    </xf>
    <xf numFmtId="0" fontId="73" fillId="11" borderId="107" applyNumberFormat="0" applyAlignment="0" applyProtection="0"/>
    <xf numFmtId="0" fontId="2" fillId="0" borderId="106" applyNumberFormat="0" applyProtection="0">
      <alignment horizontal="left" vertical="center"/>
    </xf>
    <xf numFmtId="0" fontId="2" fillId="4" borderId="106" applyNumberFormat="0" applyProtection="0">
      <alignment horizontal="left" vertical="center" indent="1"/>
    </xf>
    <xf numFmtId="0" fontId="2" fillId="44" borderId="106" applyNumberFormat="0" applyProtection="0">
      <alignment horizontal="left" vertical="center" indent="1"/>
    </xf>
    <xf numFmtId="0" fontId="3" fillId="31" borderId="108" applyNumberFormat="0" applyFon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0" fillId="24" borderId="107" applyNumberFormat="0" applyAlignment="0" applyProtection="0"/>
    <xf numFmtId="175" fontId="2" fillId="3" borderId="105" applyNumberFormat="0" applyFont="0" applyAlignment="0">
      <protection locked="0"/>
    </xf>
    <xf numFmtId="4" fontId="44" fillId="5" borderId="106" applyNumberFormat="0" applyProtection="0">
      <alignment horizontal="left" vertical="center" indent="1"/>
    </xf>
    <xf numFmtId="0" fontId="2" fillId="27" borderId="106" applyNumberFormat="0" applyProtection="0">
      <alignment horizontal="left" vertical="center" indent="1"/>
    </xf>
    <xf numFmtId="0" fontId="2" fillId="0" borderId="105">
      <alignment horizontal="right"/>
    </xf>
    <xf numFmtId="175" fontId="2" fillId="3" borderId="105" applyNumberFormat="0" applyFont="0" applyAlignment="0">
      <protection locked="0"/>
    </xf>
    <xf numFmtId="0" fontId="2" fillId="44" borderId="106" applyNumberFormat="0" applyProtection="0">
      <alignment horizontal="left" vertical="center" indent="1"/>
    </xf>
    <xf numFmtId="0" fontId="2" fillId="0" borderId="105">
      <alignment horizontal="right"/>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3" fillId="31" borderId="108" applyNumberFormat="0" applyFont="0" applyAlignment="0" applyProtection="0"/>
    <xf numFmtId="0" fontId="52" fillId="11" borderId="107" applyNumberFormat="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0" borderId="105">
      <alignment horizontal="right"/>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0" fillId="24" borderId="107" applyNumberFormat="0" applyAlignment="0" applyProtection="0"/>
    <xf numFmtId="175" fontId="2" fillId="3" borderId="105" applyNumberFormat="0" applyFont="0" applyAlignment="0">
      <protection locked="0"/>
    </xf>
    <xf numFmtId="175" fontId="2" fillId="3" borderId="105" applyNumberFormat="0" applyFont="0" applyAlignment="0">
      <protection locked="0"/>
    </xf>
    <xf numFmtId="4" fontId="2" fillId="0" borderId="105"/>
    <xf numFmtId="0" fontId="76" fillId="49" borderId="106" applyNumberFormat="0" applyAlignment="0" applyProtection="0"/>
    <xf numFmtId="0" fontId="2" fillId="0" borderId="105">
      <alignment horizontal="right"/>
    </xf>
    <xf numFmtId="0" fontId="1" fillId="0" borderId="0"/>
    <xf numFmtId="0" fontId="1" fillId="0" borderId="0"/>
    <xf numFmtId="43" fontId="1" fillId="0" borderId="0" applyFont="0" applyFill="0" applyBorder="0" applyAlignment="0" applyProtection="0"/>
    <xf numFmtId="175" fontId="2" fillId="3" borderId="63" applyNumberFormat="0" applyFont="0" applyAlignment="0">
      <protection locked="0"/>
    </xf>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75" fontId="2" fillId="3" borderId="63" applyNumberFormat="0" applyFont="0" applyAlignment="0">
      <protection locked="0"/>
    </xf>
    <xf numFmtId="4" fontId="6" fillId="35" borderId="106" applyNumberFormat="0" applyProtection="0">
      <alignment horizontal="right" vertical="center"/>
    </xf>
    <xf numFmtId="0" fontId="2" fillId="0" borderId="63">
      <alignment horizontal="right"/>
    </xf>
    <xf numFmtId="10" fontId="26" fillId="26" borderId="63" applyNumberFormat="0" applyFill="0" applyBorder="0" applyAlignment="0" applyProtection="0">
      <protection locked="0"/>
    </xf>
    <xf numFmtId="0" fontId="80" fillId="0" borderId="95" applyNumberFormat="0" applyFill="0" applyAlignment="0" applyProtection="0"/>
    <xf numFmtId="4" fontId="2" fillId="0" borderId="63"/>
    <xf numFmtId="4" fontId="2" fillId="0" borderId="63"/>
    <xf numFmtId="10" fontId="26" fillId="26" borderId="63" applyNumberFormat="0" applyFill="0" applyBorder="0" applyAlignment="0" applyProtection="0">
      <protection locked="0"/>
    </xf>
    <xf numFmtId="4" fontId="6" fillId="5" borderId="103" applyNumberFormat="0" applyProtection="0">
      <alignment horizontal="left" vertical="center" indent="1"/>
    </xf>
    <xf numFmtId="10" fontId="28" fillId="29" borderId="63" applyNumberFormat="0" applyBorder="0" applyAlignment="0" applyProtection="0"/>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3" fillId="2" borderId="105" applyNumberFormat="0" applyAlignment="0">
      <alignment horizontal="left"/>
    </xf>
    <xf numFmtId="175" fontId="2" fillId="3" borderId="63" applyNumberFormat="0" applyFont="0" applyAlignment="0">
      <protection locked="0"/>
    </xf>
    <xf numFmtId="4" fontId="6" fillId="0" borderId="59" applyNumberFormat="0" applyProtection="0">
      <alignment horizontal="right" vertical="center"/>
    </xf>
    <xf numFmtId="0" fontId="2" fillId="0" borderId="63">
      <alignment horizontal="right"/>
    </xf>
    <xf numFmtId="0" fontId="2" fillId="0" borderId="63">
      <alignment horizontal="right"/>
    </xf>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80" fillId="0" borderId="95" applyNumberFormat="0" applyFill="0" applyAlignment="0" applyProtection="0"/>
    <xf numFmtId="10" fontId="28" fillId="29" borderId="63" applyNumberFormat="0" applyBorder="0" applyAlignment="0" applyProtection="0"/>
    <xf numFmtId="175" fontId="2" fillId="3" borderId="63" applyNumberFormat="0" applyFont="0" applyAlignment="0">
      <protection locked="0"/>
    </xf>
    <xf numFmtId="0" fontId="2" fillId="0" borderId="63">
      <alignment horizontal="right"/>
    </xf>
    <xf numFmtId="0" fontId="2" fillId="0" borderId="63"/>
    <xf numFmtId="175" fontId="2" fillId="3" borderId="63" applyNumberFormat="0" applyFont="0" applyAlignment="0">
      <protection locked="0"/>
    </xf>
    <xf numFmtId="4" fontId="2" fillId="0" borderId="63"/>
    <xf numFmtId="4" fontId="2" fillId="0" borderId="63"/>
    <xf numFmtId="0" fontId="2" fillId="4" borderId="106" applyNumberFormat="0" applyProtection="0">
      <alignment horizontal="left" vertical="center" indent="1"/>
    </xf>
    <xf numFmtId="4" fontId="41" fillId="29" borderId="106" applyNumberFormat="0" applyProtection="0">
      <alignment vertical="center"/>
    </xf>
    <xf numFmtId="0" fontId="3" fillId="31" borderId="108" applyNumberFormat="0" applyFont="0" applyAlignment="0" applyProtection="0"/>
    <xf numFmtId="0" fontId="2" fillId="4" borderId="59" applyNumberFormat="0" applyProtection="0">
      <alignment horizontal="left" vertical="center" indent="1"/>
    </xf>
    <xf numFmtId="175" fontId="2" fillId="3" borderId="63" applyNumberFormat="0" applyFont="0" applyAlignment="0">
      <protection locked="0"/>
    </xf>
    <xf numFmtId="0" fontId="38" fillId="24" borderId="106" applyNumberFormat="0" applyAlignment="0" applyProtection="0"/>
    <xf numFmtId="0" fontId="2" fillId="0" borderId="63">
      <alignment horizontal="right"/>
    </xf>
    <xf numFmtId="4" fontId="41" fillId="5" borderId="106" applyNumberFormat="0" applyProtection="0">
      <alignment horizontal="right" vertical="center"/>
    </xf>
    <xf numFmtId="0" fontId="2" fillId="4" borderId="106" applyNumberFormat="0" applyProtection="0">
      <alignment horizontal="left" vertical="center" indent="1"/>
    </xf>
    <xf numFmtId="4" fontId="6" fillId="0" borderId="106" applyNumberFormat="0" applyProtection="0">
      <alignment horizontal="right" vertical="center"/>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4" fontId="2" fillId="0" borderId="63"/>
    <xf numFmtId="0" fontId="2" fillId="0" borderId="63">
      <alignment horizontal="right"/>
    </xf>
    <xf numFmtId="4" fontId="2" fillId="0" borderId="63"/>
    <xf numFmtId="175" fontId="2" fillId="3" borderId="63" applyNumberFormat="0" applyFont="0" applyAlignment="0">
      <protection locked="0"/>
    </xf>
    <xf numFmtId="4" fontId="2" fillId="0" borderId="63"/>
    <xf numFmtId="0" fontId="1" fillId="0" borderId="0"/>
    <xf numFmtId="10" fontId="28" fillId="29" borderId="63" applyNumberFormat="0" applyBorder="0" applyAlignment="0" applyProtection="0"/>
    <xf numFmtId="175" fontId="2" fillId="3" borderId="63" applyNumberFormat="0" applyFont="0" applyAlignment="0">
      <protection locked="0"/>
    </xf>
    <xf numFmtId="4" fontId="44" fillId="5" borderId="106" applyNumberFormat="0" applyProtection="0">
      <alignment horizontal="left" vertical="center" indent="1"/>
    </xf>
    <xf numFmtId="0" fontId="1" fillId="0" borderId="0"/>
    <xf numFmtId="0" fontId="2" fillId="0" borderId="63">
      <alignment horizontal="right"/>
    </xf>
    <xf numFmtId="0" fontId="2" fillId="0" borderId="63">
      <alignment horizontal="right"/>
    </xf>
    <xf numFmtId="0" fontId="80" fillId="0" borderId="102" applyNumberFormat="0" applyFill="0" applyAlignment="0" applyProtection="0"/>
    <xf numFmtId="175" fontId="2" fillId="3" borderId="63" applyNumberFormat="0" applyFont="0" applyAlignment="0">
      <protection locked="0"/>
    </xf>
    <xf numFmtId="0" fontId="2" fillId="0" borderId="63">
      <alignment horizontal="right"/>
    </xf>
    <xf numFmtId="0" fontId="2" fillId="0" borderId="63">
      <alignment horizontal="right"/>
    </xf>
    <xf numFmtId="0" fontId="50" fillId="0" borderId="70" applyNumberFormat="0" applyFill="0" applyAlignment="0" applyProtection="0"/>
    <xf numFmtId="10" fontId="26" fillId="26" borderId="63" applyNumberFormat="0" applyFill="0" applyBorder="0" applyAlignment="0" applyProtection="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0" fontId="26" fillId="26" borderId="63" applyNumberFormat="0" applyFill="0" applyBorder="0" applyAlignment="0" applyProtection="0">
      <protection locked="0"/>
    </xf>
    <xf numFmtId="0" fontId="2" fillId="0" borderId="63">
      <alignment horizontal="right"/>
    </xf>
    <xf numFmtId="0" fontId="2" fillId="0" borderId="63">
      <alignment horizontal="right"/>
    </xf>
    <xf numFmtId="0" fontId="2" fillId="0" borderId="63"/>
    <xf numFmtId="175" fontId="2" fillId="3" borderId="63" applyNumberFormat="0" applyFont="0" applyAlignment="0">
      <protection locked="0"/>
    </xf>
    <xf numFmtId="175" fontId="2" fillId="3" borderId="63" applyNumberFormat="0" applyFont="0" applyAlignment="0">
      <protection locked="0"/>
    </xf>
    <xf numFmtId="43" fontId="1" fillId="0" borderId="0" applyFont="0" applyFill="0" applyBorder="0" applyAlignment="0" applyProtection="0"/>
    <xf numFmtId="4" fontId="2" fillId="0" borderId="63"/>
    <xf numFmtId="4" fontId="2" fillId="0" borderId="63"/>
    <xf numFmtId="175" fontId="2" fillId="3" borderId="63" applyNumberFormat="0" applyFont="0" applyAlignment="0">
      <protection locked="0"/>
    </xf>
    <xf numFmtId="0" fontId="2" fillId="4" borderId="106" applyNumberFormat="0" applyProtection="0">
      <alignment horizontal="left" vertical="center" indent="1"/>
    </xf>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alignment horizontal="right"/>
    </xf>
    <xf numFmtId="0" fontId="3" fillId="2" borderId="63" applyNumberFormat="0" applyAlignment="0">
      <alignment horizontal="left"/>
    </xf>
    <xf numFmtId="175" fontId="2" fillId="3" borderId="63" applyNumberFormat="0" applyFont="0" applyAlignment="0">
      <protection locked="0"/>
    </xf>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175" fontId="2" fillId="3" borderId="63" applyNumberFormat="0" applyFont="0" applyAlignment="0">
      <protection locked="0"/>
    </xf>
    <xf numFmtId="175" fontId="2" fillId="3" borderId="63" applyNumberFormat="0" applyFont="0" applyAlignment="0">
      <protection locked="0"/>
    </xf>
    <xf numFmtId="0" fontId="50" fillId="0" borderId="104" applyNumberFormat="0" applyFill="0" applyAlignment="0" applyProtection="0"/>
    <xf numFmtId="0" fontId="2" fillId="0" borderId="63"/>
    <xf numFmtId="0" fontId="1" fillId="0" borderId="0"/>
    <xf numFmtId="0" fontId="2" fillId="0" borderId="63"/>
    <xf numFmtId="0" fontId="1" fillId="0" borderId="0"/>
    <xf numFmtId="4" fontId="44" fillId="5" borderId="106" applyNumberFormat="0" applyProtection="0">
      <alignment horizontal="left" vertical="center" indent="1"/>
    </xf>
    <xf numFmtId="175" fontId="2" fillId="3" borderId="63" applyNumberFormat="0" applyFont="0" applyAlignment="0">
      <protection locked="0"/>
    </xf>
    <xf numFmtId="0" fontId="3" fillId="2" borderId="63" applyNumberFormat="0" applyAlignment="0">
      <alignment horizontal="left"/>
    </xf>
    <xf numFmtId="0" fontId="3" fillId="2" borderId="63" applyNumberFormat="0" applyAlignment="0">
      <alignment horizontal="left"/>
    </xf>
    <xf numFmtId="175" fontId="2" fillId="3" borderId="63" applyNumberFormat="0" applyFont="0" applyAlignment="0">
      <protection locked="0"/>
    </xf>
    <xf numFmtId="0" fontId="2" fillId="44" borderId="106" applyNumberFormat="0" applyProtection="0">
      <alignment horizontal="left" vertical="center" indent="1"/>
    </xf>
    <xf numFmtId="4" fontId="2" fillId="0" borderId="63"/>
    <xf numFmtId="175" fontId="2" fillId="3" borderId="63" applyNumberFormat="0" applyFont="0" applyAlignment="0">
      <protection locked="0"/>
    </xf>
    <xf numFmtId="175" fontId="2" fillId="3" borderId="63" applyNumberFormat="0" applyFont="0" applyAlignment="0">
      <protection locked="0"/>
    </xf>
    <xf numFmtId="4" fontId="2" fillId="0" borderId="63"/>
    <xf numFmtId="4" fontId="2" fillId="0" borderId="63"/>
    <xf numFmtId="4" fontId="2" fillId="0" borderId="63"/>
    <xf numFmtId="175" fontId="2" fillId="3" borderId="63" applyNumberFormat="0" applyFont="0" applyAlignment="0">
      <protection locked="0"/>
    </xf>
    <xf numFmtId="4" fontId="2" fillId="0" borderId="63"/>
    <xf numFmtId="0" fontId="2" fillId="0" borderId="63">
      <alignment horizontal="right"/>
    </xf>
    <xf numFmtId="4" fontId="2" fillId="0" borderId="63"/>
    <xf numFmtId="0" fontId="2" fillId="0" borderId="63">
      <alignment horizontal="right"/>
    </xf>
    <xf numFmtId="175" fontId="2" fillId="3" borderId="63" applyNumberFormat="0" applyFont="0" applyAlignment="0">
      <protection locked="0"/>
    </xf>
    <xf numFmtId="175" fontId="2" fillId="3" borderId="63" applyNumberFormat="0" applyFont="0" applyAlignment="0">
      <protection locked="0"/>
    </xf>
    <xf numFmtId="0" fontId="3" fillId="31" borderId="108" applyNumberFormat="0" applyFont="0" applyAlignment="0" applyProtection="0"/>
    <xf numFmtId="175" fontId="2" fillId="3" borderId="63" applyNumberFormat="0" applyFont="0" applyAlignment="0">
      <protection locked="0"/>
    </xf>
    <xf numFmtId="0" fontId="52" fillId="11" borderId="107" applyNumberFormat="0" applyAlignment="0" applyProtection="0"/>
    <xf numFmtId="175" fontId="2" fillId="3" borderId="105" applyNumberFormat="0" applyFont="0" applyAlignment="0">
      <protection locked="0"/>
    </xf>
    <xf numFmtId="175" fontId="2" fillId="3" borderId="63" applyNumberFormat="0" applyFont="0" applyAlignment="0">
      <protection locked="0"/>
    </xf>
    <xf numFmtId="10" fontId="28" fillId="29" borderId="63" applyNumberFormat="0" applyBorder="0" applyAlignment="0" applyProtection="0"/>
    <xf numFmtId="0" fontId="2" fillId="0" borderId="63">
      <alignment horizontal="right"/>
    </xf>
    <xf numFmtId="0" fontId="2" fillId="0" borderId="63">
      <alignment horizontal="right"/>
    </xf>
    <xf numFmtId="175" fontId="2" fillId="3" borderId="63" applyNumberFormat="0" applyFont="0" applyAlignment="0">
      <protection locked="0"/>
    </xf>
    <xf numFmtId="175" fontId="2" fillId="3" borderId="63" applyNumberFormat="0" applyFont="0" applyAlignment="0">
      <protection locked="0"/>
    </xf>
    <xf numFmtId="9" fontId="1" fillId="0" borderId="0" applyFont="0" applyFill="0" applyBorder="0" applyAlignment="0" applyProtection="0"/>
    <xf numFmtId="175" fontId="2" fillId="3" borderId="63" applyNumberFormat="0" applyFont="0" applyAlignment="0">
      <protection locked="0"/>
    </xf>
    <xf numFmtId="10" fontId="26" fillId="26" borderId="63" applyNumberFormat="0" applyFill="0" applyBorder="0" applyAlignment="0" applyProtection="0">
      <protection locked="0"/>
    </xf>
    <xf numFmtId="4" fontId="6" fillId="0" borderId="106" applyNumberFormat="0" applyProtection="0">
      <alignment horizontal="right" vertical="center"/>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0" fontId="2" fillId="0" borderId="63"/>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0" fontId="26" fillId="26" borderId="63" applyNumberFormat="0" applyFill="0" applyBorder="0" applyAlignment="0" applyProtection="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4" fontId="2" fillId="0" borderId="63"/>
    <xf numFmtId="0" fontId="2" fillId="0" borderId="63">
      <alignment horizontal="right"/>
    </xf>
    <xf numFmtId="0" fontId="2" fillId="0" borderId="63">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63"/>
    <xf numFmtId="4" fontId="2" fillId="0" borderId="63"/>
    <xf numFmtId="0" fontId="1" fillId="0" borderId="0"/>
    <xf numFmtId="0" fontId="2" fillId="0" borderId="63">
      <alignment horizontal="right"/>
    </xf>
    <xf numFmtId="0" fontId="2" fillId="0" borderId="63">
      <alignment horizontal="right"/>
    </xf>
    <xf numFmtId="175" fontId="2" fillId="3" borderId="63" applyNumberFormat="0" applyFont="0" applyAlignment="0">
      <protection locked="0"/>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3" fillId="31" borderId="100" applyNumberFormat="0" applyFont="0" applyAlignment="0" applyProtection="0"/>
    <xf numFmtId="0" fontId="2" fillId="0" borderId="63"/>
    <xf numFmtId="0" fontId="2" fillId="0" borderId="63"/>
    <xf numFmtId="0" fontId="1" fillId="0" borderId="0"/>
    <xf numFmtId="0" fontId="3" fillId="2" borderId="63" applyNumberFormat="0" applyAlignment="0">
      <alignment horizontal="left"/>
    </xf>
    <xf numFmtId="0" fontId="3" fillId="2" borderId="63" applyNumberFormat="0" applyAlignment="0">
      <alignment horizontal="left"/>
    </xf>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75" fontId="2" fillId="3" borderId="63" applyNumberFormat="0" applyFont="0" applyAlignment="0">
      <protection locked="0"/>
    </xf>
    <xf numFmtId="0" fontId="2" fillId="0" borderId="63"/>
    <xf numFmtId="175" fontId="2" fillId="3" borderId="63" applyNumberFormat="0" applyFont="0" applyAlignment="0">
      <protection locked="0"/>
    </xf>
    <xf numFmtId="175" fontId="2" fillId="3" borderId="63" applyNumberFormat="0" applyFont="0" applyAlignment="0">
      <protection locked="0"/>
    </xf>
    <xf numFmtId="4" fontId="2" fillId="0" borderId="63"/>
    <xf numFmtId="175" fontId="2" fillId="3" borderId="63" applyNumberFormat="0" applyFont="0" applyAlignment="0">
      <protection locked="0"/>
    </xf>
    <xf numFmtId="0" fontId="2" fillId="0" borderId="63">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63"/>
    <xf numFmtId="0" fontId="2" fillId="0" borderId="63">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10" fontId="26" fillId="26" borderId="63" applyNumberFormat="0" applyFill="0" applyBorder="0" applyAlignment="0" applyProtection="0">
      <protection locked="0"/>
    </xf>
    <xf numFmtId="4" fontId="2" fillId="0" borderId="63"/>
    <xf numFmtId="0" fontId="2" fillId="0" borderId="63">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10" fontId="28" fillId="29" borderId="63" applyNumberFormat="0" applyBorder="0" applyAlignment="0" applyProtection="0"/>
    <xf numFmtId="4" fontId="2" fillId="0" borderId="63"/>
    <xf numFmtId="0" fontId="1" fillId="0" borderId="0"/>
    <xf numFmtId="0" fontId="1" fillId="0" borderId="0"/>
    <xf numFmtId="43" fontId="1" fillId="0" borderId="0" applyFont="0" applyFill="0" applyBorder="0" applyAlignment="0" applyProtection="0"/>
    <xf numFmtId="0" fontId="2" fillId="0" borderId="63">
      <alignment horizontal="right"/>
    </xf>
    <xf numFmtId="0" fontId="2" fillId="0" borderId="63">
      <alignment horizontal="right"/>
    </xf>
    <xf numFmtId="0" fontId="2" fillId="0" borderId="63">
      <alignment horizontal="right"/>
    </xf>
    <xf numFmtId="10" fontId="26" fillId="26" borderId="63" applyNumberFormat="0" applyFill="0" applyBorder="0" applyAlignment="0" applyProtection="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0" fontId="26" fillId="26" borderId="63" applyNumberFormat="0" applyFill="0" applyBorder="0" applyAlignment="0" applyProtection="0">
      <protection locked="0"/>
    </xf>
    <xf numFmtId="0" fontId="2" fillId="0" borderId="63">
      <alignment horizontal="right"/>
    </xf>
    <xf numFmtId="0" fontId="2" fillId="0" borderId="63">
      <alignment horizontal="right"/>
    </xf>
    <xf numFmtId="0" fontId="2" fillId="31" borderId="100" applyNumberFormat="0" applyFont="0" applyAlignment="0" applyProtection="0"/>
    <xf numFmtId="43" fontId="1" fillId="0" borderId="0" applyFont="0" applyFill="0" applyBorder="0" applyAlignment="0" applyProtection="0"/>
    <xf numFmtId="4" fontId="2" fillId="0" borderId="63"/>
    <xf numFmtId="4" fontId="2" fillId="0" borderId="63"/>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0" fontId="2" fillId="31" borderId="100" applyNumberFormat="0" applyFont="0" applyAlignment="0" applyProtection="0"/>
    <xf numFmtId="175" fontId="2" fillId="3" borderId="63" applyNumberFormat="0" applyFont="0" applyAlignment="0">
      <protection locked="0"/>
    </xf>
    <xf numFmtId="4" fontId="2" fillId="0" borderId="63"/>
    <xf numFmtId="4" fontId="2" fillId="0" borderId="63"/>
    <xf numFmtId="0" fontId="1" fillId="0" borderId="0"/>
    <xf numFmtId="0" fontId="1" fillId="0" borderId="0"/>
    <xf numFmtId="175" fontId="2" fillId="3" borderId="63" applyNumberFormat="0" applyFon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2" fillId="3" borderId="63" applyNumberFormat="0" applyFont="0" applyAlignment="0">
      <protection locked="0"/>
    </xf>
    <xf numFmtId="175" fontId="2" fillId="3" borderId="63" applyNumberFormat="0" applyFont="0" applyAlignment="0">
      <protection locked="0"/>
    </xf>
    <xf numFmtId="0" fontId="1" fillId="0" borderId="0"/>
    <xf numFmtId="175" fontId="2" fillId="3" borderId="63" applyNumberFormat="0" applyFont="0" applyAlignment="0">
      <protection locked="0"/>
    </xf>
    <xf numFmtId="175" fontId="2" fillId="3" borderId="63" applyNumberFormat="0" applyFont="0" applyAlignment="0">
      <protection locked="0"/>
    </xf>
    <xf numFmtId="0" fontId="1" fillId="0" borderId="0"/>
    <xf numFmtId="175" fontId="2" fillId="3" borderId="63" applyNumberFormat="0" applyFont="0" applyAlignment="0">
      <protection locked="0"/>
    </xf>
    <xf numFmtId="4" fontId="2" fillId="0" borderId="63"/>
    <xf numFmtId="0" fontId="1" fillId="0" borderId="0"/>
    <xf numFmtId="9" fontId="1" fillId="0" borderId="0" applyFont="0" applyFill="0" applyBorder="0" applyAlignment="0" applyProtection="0"/>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4" fontId="2" fillId="0" borderId="63"/>
    <xf numFmtId="0" fontId="2" fillId="0" borderId="63">
      <alignment horizontal="right"/>
    </xf>
    <xf numFmtId="4" fontId="2" fillId="0" borderId="63"/>
    <xf numFmtId="0" fontId="2" fillId="0" borderId="63">
      <alignment horizontal="right"/>
    </xf>
    <xf numFmtId="0" fontId="2" fillId="0" borderId="63">
      <alignment horizontal="right"/>
    </xf>
    <xf numFmtId="10" fontId="26" fillId="26" borderId="63" applyNumberFormat="0" applyFill="0" applyBorder="0" applyAlignment="0" applyProtection="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0" fontId="26" fillId="26" borderId="63" applyNumberFormat="0" applyFill="0" applyBorder="0" applyAlignment="0" applyProtection="0">
      <protection locked="0"/>
    </xf>
    <xf numFmtId="0" fontId="2" fillId="0" borderId="63">
      <alignment horizontal="right"/>
    </xf>
    <xf numFmtId="0" fontId="2" fillId="0" borderId="63">
      <alignment horizontal="right"/>
    </xf>
    <xf numFmtId="4" fontId="2" fillId="0" borderId="63"/>
    <xf numFmtId="4" fontId="2" fillId="0" borderId="63"/>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4" fontId="2" fillId="0" borderId="63"/>
    <xf numFmtId="4" fontId="2" fillId="0" borderId="63"/>
    <xf numFmtId="0" fontId="2" fillId="0" borderId="63">
      <alignment horizontal="right"/>
    </xf>
    <xf numFmtId="0" fontId="3" fillId="2" borderId="63" applyNumberFormat="0" applyAlignment="0">
      <alignment horizontal="left"/>
    </xf>
    <xf numFmtId="0" fontId="2" fillId="0" borderId="63">
      <alignment horizontal="right"/>
    </xf>
    <xf numFmtId="175" fontId="2" fillId="3" borderId="63" applyNumberFormat="0" applyFont="0" applyAlignment="0">
      <protection locked="0"/>
    </xf>
    <xf numFmtId="0" fontId="2" fillId="0" borderId="63"/>
    <xf numFmtId="4" fontId="2" fillId="0" borderId="63"/>
    <xf numFmtId="175" fontId="2" fillId="3" borderId="63" applyNumberFormat="0" applyFont="0" applyAlignment="0">
      <protection locked="0"/>
    </xf>
    <xf numFmtId="4" fontId="2" fillId="0" borderId="63"/>
    <xf numFmtId="0" fontId="3" fillId="2" borderId="63" applyNumberFormat="0" applyAlignment="0">
      <alignment horizontal="left"/>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0" fontId="2" fillId="0" borderId="63"/>
    <xf numFmtId="4" fontId="2" fillId="0" borderId="105"/>
    <xf numFmtId="175" fontId="2" fillId="3" borderId="63" applyNumberFormat="0" applyFont="0" applyAlignment="0">
      <protection locked="0"/>
    </xf>
    <xf numFmtId="0" fontId="2" fillId="0" borderId="63">
      <alignment horizontal="right"/>
    </xf>
    <xf numFmtId="10" fontId="26" fillId="26" borderId="63" applyNumberFormat="0" applyFill="0" applyBorder="0" applyAlignment="0" applyProtection="0">
      <protection locked="0"/>
    </xf>
    <xf numFmtId="0" fontId="2" fillId="0" borderId="63"/>
    <xf numFmtId="4" fontId="6" fillId="3" borderId="106" applyNumberFormat="0" applyProtection="0">
      <alignment horizontal="left" vertical="center" indent="1"/>
    </xf>
    <xf numFmtId="175" fontId="2" fillId="3" borderId="63" applyNumberFormat="0" applyFont="0" applyAlignment="0">
      <protection locked="0"/>
    </xf>
    <xf numFmtId="4" fontId="2" fillId="0" borderId="63"/>
    <xf numFmtId="0" fontId="2" fillId="0" borderId="63"/>
    <xf numFmtId="175" fontId="2" fillId="3" borderId="63" applyNumberFormat="0" applyFont="0" applyAlignment="0">
      <protection locked="0"/>
    </xf>
    <xf numFmtId="175" fontId="2" fillId="3" borderId="63" applyNumberFormat="0" applyFont="0" applyAlignment="0">
      <protection locked="0"/>
    </xf>
    <xf numFmtId="4" fontId="2" fillId="0" borderId="63"/>
    <xf numFmtId="0" fontId="2" fillId="0" borderId="105">
      <alignment horizontal="right"/>
    </xf>
    <xf numFmtId="175" fontId="2" fillId="3" borderId="63" applyNumberFormat="0" applyFont="0" applyAlignment="0">
      <protection locked="0"/>
    </xf>
    <xf numFmtId="0" fontId="3" fillId="2" borderId="63" applyNumberFormat="0" applyAlignment="0">
      <alignment horizontal="left"/>
    </xf>
    <xf numFmtId="175" fontId="2" fillId="3" borderId="63" applyNumberFormat="0" applyFont="0" applyAlignment="0">
      <protection locked="0"/>
    </xf>
    <xf numFmtId="0" fontId="2" fillId="0" borderId="63">
      <alignment horizontal="right"/>
    </xf>
    <xf numFmtId="175" fontId="2" fillId="3" borderId="63" applyNumberFormat="0" applyFont="0" applyAlignment="0">
      <protection locked="0"/>
    </xf>
    <xf numFmtId="175" fontId="2" fillId="3" borderId="63" applyNumberFormat="0" applyFont="0" applyAlignment="0">
      <protection locked="0"/>
    </xf>
    <xf numFmtId="10" fontId="28" fillId="29" borderId="63" applyNumberFormat="0" applyBorder="0" applyAlignment="0" applyProtection="0"/>
    <xf numFmtId="0" fontId="50" fillId="0" borderId="70" applyNumberFormat="0" applyFill="0" applyAlignment="0" applyProtection="0"/>
    <xf numFmtId="0" fontId="50" fillId="0" borderId="70" applyNumberFormat="0" applyFill="0" applyAlignment="0" applyProtection="0"/>
    <xf numFmtId="175" fontId="2" fillId="3" borderId="63" applyNumberFormat="0" applyFont="0" applyAlignment="0">
      <protection locked="0"/>
    </xf>
    <xf numFmtId="4" fontId="2" fillId="0" borderId="63"/>
    <xf numFmtId="10" fontId="28" fillId="29" borderId="63" applyNumberFormat="0" applyBorder="0" applyAlignment="0" applyProtection="0"/>
    <xf numFmtId="0" fontId="3" fillId="2" borderId="63" applyNumberFormat="0" applyAlignment="0">
      <alignment horizontal="left"/>
    </xf>
    <xf numFmtId="0" fontId="50" fillId="0" borderId="70" applyNumberFormat="0" applyFill="0" applyAlignment="0" applyProtection="0"/>
    <xf numFmtId="0" fontId="29" fillId="0" borderId="62">
      <alignment horizontal="left" vertical="center"/>
    </xf>
    <xf numFmtId="4" fontId="2" fillId="0" borderId="63"/>
    <xf numFmtId="10" fontId="26" fillId="26" borderId="63" applyNumberFormat="0" applyFill="0" applyBorder="0" applyAlignment="0" applyProtection="0">
      <protection locked="0"/>
    </xf>
    <xf numFmtId="0" fontId="2" fillId="0" borderId="63">
      <alignment horizontal="right"/>
    </xf>
    <xf numFmtId="0" fontId="2" fillId="0" borderId="63">
      <alignment horizontal="right"/>
    </xf>
    <xf numFmtId="0" fontId="50" fillId="0" borderId="70" applyNumberFormat="0" applyFill="0" applyAlignment="0" applyProtection="0"/>
    <xf numFmtId="175" fontId="2" fillId="3" borderId="63" applyNumberFormat="0" applyFont="0" applyAlignment="0">
      <protection locked="0"/>
    </xf>
    <xf numFmtId="0" fontId="3" fillId="2" borderId="63" applyNumberFormat="0" applyAlignment="0">
      <alignment horizontal="left"/>
    </xf>
    <xf numFmtId="0" fontId="2" fillId="0" borderId="63"/>
    <xf numFmtId="0" fontId="3" fillId="31" borderId="100" applyNumberFormat="0" applyFont="0" applyAlignment="0" applyProtection="0"/>
    <xf numFmtId="175" fontId="2" fillId="3" borderId="63" applyNumberFormat="0" applyFont="0" applyAlignment="0">
      <protection locked="0"/>
    </xf>
    <xf numFmtId="10" fontId="26" fillId="26" borderId="63" applyNumberFormat="0" applyFill="0" applyBorder="0" applyAlignment="0" applyProtection="0">
      <protection locked="0"/>
    </xf>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0" fontId="3" fillId="31" borderId="100" applyNumberFormat="0" applyFont="0" applyAlignment="0" applyProtection="0"/>
    <xf numFmtId="0" fontId="3" fillId="31" borderId="100" applyNumberFormat="0" applyFont="0" applyAlignment="0" applyProtection="0"/>
    <xf numFmtId="0" fontId="20" fillId="24" borderId="99" applyNumberFormat="0" applyAlignment="0" applyProtection="0"/>
    <xf numFmtId="0" fontId="20" fillId="24" borderId="99" applyNumberFormat="0" applyAlignment="0" applyProtection="0"/>
    <xf numFmtId="0" fontId="73" fillId="11" borderId="99" applyNumberFormat="0" applyAlignment="0" applyProtection="0"/>
    <xf numFmtId="0" fontId="73" fillId="11" borderId="99" applyNumberFormat="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31" borderId="100" applyNumberFormat="0" applyFont="0" applyAlignment="0" applyProtection="0"/>
    <xf numFmtId="0" fontId="2" fillId="4" borderId="59" applyNumberFormat="0" applyProtection="0">
      <alignment horizontal="left" vertical="center" indent="1"/>
    </xf>
    <xf numFmtId="4" fontId="44" fillId="43" borderId="106"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0" fontId="50" fillId="0" borderId="104" applyNumberFormat="0" applyFill="0" applyAlignment="0" applyProtection="0"/>
    <xf numFmtId="4" fontId="2" fillId="0" borderId="105"/>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0" borderId="59" applyNumberFormat="0" applyProtection="0">
      <alignment horizontal="left" vertical="center"/>
    </xf>
    <xf numFmtId="0" fontId="29" fillId="0" borderId="62">
      <alignment horizontal="left" vertical="center"/>
    </xf>
    <xf numFmtId="0" fontId="2" fillId="0" borderId="59" applyNumberFormat="0" applyProtection="0">
      <alignment horizontal="left" vertical="center"/>
    </xf>
    <xf numFmtId="0" fontId="3" fillId="31" borderId="100" applyNumberFormat="0" applyFont="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1" fillId="29" borderId="59" applyNumberFormat="0" applyProtection="0">
      <alignment vertical="center"/>
    </xf>
    <xf numFmtId="0" fontId="2" fillId="27" borderId="59" applyNumberFormat="0" applyProtection="0">
      <alignment horizontal="left" vertical="center" indent="1"/>
    </xf>
    <xf numFmtId="0" fontId="2" fillId="43" borderId="59" applyNumberFormat="0" applyProtection="0">
      <alignment horizontal="left" vertical="center" indent="1"/>
    </xf>
    <xf numFmtId="4" fontId="6" fillId="39" borderId="59" applyNumberFormat="0" applyProtection="0">
      <alignment horizontal="right" vertical="center"/>
    </xf>
    <xf numFmtId="0" fontId="2" fillId="4" borderId="59" applyNumberFormat="0" applyProtection="0">
      <alignment horizontal="left" vertical="center" indent="1"/>
    </xf>
    <xf numFmtId="0" fontId="50" fillId="0" borderId="104" applyNumberFormat="0" applyFill="0" applyAlignment="0" applyProtection="0"/>
    <xf numFmtId="0" fontId="2" fillId="0" borderId="63">
      <alignment horizontal="right"/>
    </xf>
    <xf numFmtId="0" fontId="2" fillId="44" borderId="59" applyNumberFormat="0" applyProtection="0">
      <alignment horizontal="left" vertical="center" indent="1"/>
    </xf>
    <xf numFmtId="0" fontId="20" fillId="24" borderId="99" applyNumberFormat="0" applyAlignment="0" applyProtection="0"/>
    <xf numFmtId="0" fontId="3" fillId="31" borderId="100" applyNumberFormat="0" applyFont="0" applyAlignment="0" applyProtection="0"/>
    <xf numFmtId="0" fontId="2" fillId="4" borderId="59" applyNumberFormat="0" applyProtection="0">
      <alignment horizontal="left" vertical="center" indent="1"/>
    </xf>
    <xf numFmtId="4" fontId="44" fillId="43" borderId="59" applyNumberFormat="0" applyProtection="0">
      <alignment horizontal="left" vertical="center" indent="1"/>
    </xf>
    <xf numFmtId="4" fontId="6" fillId="0" borderId="59" applyNumberFormat="0" applyProtection="0">
      <alignment horizontal="right" vertical="center"/>
    </xf>
    <xf numFmtId="0" fontId="2" fillId="4" borderId="59" applyNumberFormat="0" applyProtection="0">
      <alignment horizontal="left" vertical="center" indent="1"/>
    </xf>
    <xf numFmtId="175" fontId="2" fillId="3" borderId="63" applyNumberFormat="0" applyFont="0" applyAlignment="0">
      <protection locked="0"/>
    </xf>
    <xf numFmtId="0" fontId="2" fillId="4" borderId="106" applyNumberFormat="0" applyProtection="0">
      <alignment horizontal="left" vertical="center" indent="1"/>
    </xf>
    <xf numFmtId="0" fontId="20" fillId="24" borderId="99" applyNumberFormat="0" applyAlignment="0" applyProtection="0"/>
    <xf numFmtId="0" fontId="38" fillId="24" borderId="59" applyNumberFormat="0" applyAlignment="0" applyProtection="0"/>
    <xf numFmtId="175" fontId="2" fillId="3" borderId="63" applyNumberFormat="0" applyFont="0" applyAlignment="0">
      <protection locked="0"/>
    </xf>
    <xf numFmtId="0" fontId="3" fillId="31" borderId="100" applyNumberFormat="0" applyFont="0" applyAlignment="0" applyProtection="0"/>
    <xf numFmtId="0" fontId="2" fillId="27" borderId="59" applyNumberFormat="0" applyProtection="0">
      <alignment horizontal="left" vertical="center" indent="1"/>
    </xf>
    <xf numFmtId="0" fontId="2" fillId="44" borderId="59" applyNumberFormat="0" applyProtection="0">
      <alignment horizontal="left" vertical="center" indent="1"/>
    </xf>
    <xf numFmtId="0" fontId="66" fillId="49" borderId="99" applyNumberFormat="0" applyAlignment="0" applyProtection="0"/>
    <xf numFmtId="0" fontId="76" fillId="49" borderId="59" applyNumberFormat="0" applyAlignment="0" applyProtection="0"/>
    <xf numFmtId="4" fontId="6" fillId="43" borderId="59" applyNumberFormat="0" applyProtection="0">
      <alignment horizontal="left" vertical="center" indent="1"/>
    </xf>
    <xf numFmtId="4" fontId="2" fillId="0" borderId="63"/>
    <xf numFmtId="4" fontId="41" fillId="5" borderId="59" applyNumberFormat="0" applyProtection="0">
      <alignment horizontal="right" vertical="center"/>
    </xf>
    <xf numFmtId="4" fontId="6" fillId="29" borderId="59" applyNumberFormat="0" applyProtection="0">
      <alignment vertical="center"/>
    </xf>
    <xf numFmtId="0" fontId="2" fillId="27" borderId="59" applyNumberFormat="0" applyProtection="0">
      <alignment horizontal="left" vertical="center" indent="1"/>
    </xf>
    <xf numFmtId="0" fontId="2" fillId="43" borderId="59" applyNumberFormat="0" applyProtection="0">
      <alignment horizontal="left" vertical="center" indent="1"/>
    </xf>
    <xf numFmtId="4" fontId="6" fillId="38" borderId="59" applyNumberFormat="0" applyProtection="0">
      <alignment horizontal="right" vertical="center"/>
    </xf>
    <xf numFmtId="4" fontId="6" fillId="3" borderId="59" applyNumberFormat="0" applyProtection="0">
      <alignment horizontal="left" vertical="center" indent="1"/>
    </xf>
    <xf numFmtId="0" fontId="38" fillId="24" borderId="59" applyNumberFormat="0" applyAlignment="0" applyProtection="0"/>
    <xf numFmtId="0" fontId="2" fillId="0" borderId="63">
      <alignment horizontal="right"/>
    </xf>
    <xf numFmtId="0" fontId="2" fillId="0" borderId="59" applyNumberFormat="0" applyProtection="0">
      <alignment horizontal="left" vertical="center"/>
    </xf>
    <xf numFmtId="0" fontId="22" fillId="31" borderId="99" applyNumberFormat="0" applyFont="0" applyAlignment="0" applyProtection="0"/>
    <xf numFmtId="4" fontId="44" fillId="5" borderId="59" applyNumberFormat="0" applyProtection="0">
      <alignment horizontal="left" vertical="center" indent="1"/>
    </xf>
    <xf numFmtId="0" fontId="2" fillId="0" borderId="63">
      <alignment horizontal="right"/>
    </xf>
    <xf numFmtId="4" fontId="6" fillId="0" borderId="59" applyNumberFormat="0" applyProtection="0">
      <alignment horizontal="right" vertical="center"/>
    </xf>
    <xf numFmtId="0" fontId="2" fillId="4" borderId="59" applyNumberFormat="0" applyProtection="0">
      <alignment horizontal="left" vertical="center" indent="1"/>
    </xf>
    <xf numFmtId="0" fontId="2" fillId="44" borderId="59" applyNumberFormat="0" applyProtection="0">
      <alignment horizontal="left" vertical="center" indent="1"/>
    </xf>
    <xf numFmtId="4" fontId="44" fillId="43" borderId="59" applyNumberFormat="0" applyProtection="0">
      <alignment horizontal="left" vertical="center" indent="1"/>
    </xf>
    <xf numFmtId="4" fontId="6" fillId="35" borderId="59" applyNumberFormat="0" applyProtection="0">
      <alignment horizontal="right" vertical="center"/>
    </xf>
    <xf numFmtId="4" fontId="6" fillId="3" borderId="59" applyNumberFormat="0" applyProtection="0">
      <alignment vertical="center"/>
    </xf>
    <xf numFmtId="0" fontId="2" fillId="4" borderId="106" applyNumberFormat="0" applyProtection="0">
      <alignment horizontal="left" vertical="center" indent="1"/>
    </xf>
    <xf numFmtId="0" fontId="29" fillId="0" borderId="62">
      <alignment horizontal="left" vertical="center"/>
    </xf>
    <xf numFmtId="4" fontId="2" fillId="0" borderId="63"/>
    <xf numFmtId="0" fontId="2" fillId="0" borderId="63">
      <alignment horizontal="right"/>
    </xf>
    <xf numFmtId="4" fontId="6" fillId="5" borderId="59" applyNumberFormat="0" applyProtection="0">
      <alignment horizontal="right" vertical="center"/>
    </xf>
    <xf numFmtId="0" fontId="2" fillId="4" borderId="59" applyNumberFormat="0" applyProtection="0">
      <alignment horizontal="left" vertical="center" indent="1"/>
    </xf>
    <xf numFmtId="0" fontId="2" fillId="44" borderId="59" applyNumberFormat="0" applyProtection="0">
      <alignment horizontal="left" vertical="center" indent="1"/>
    </xf>
    <xf numFmtId="4" fontId="44" fillId="5" borderId="59" applyNumberFormat="0" applyProtection="0">
      <alignment horizontal="left" vertical="center" indent="1"/>
    </xf>
    <xf numFmtId="4" fontId="6" fillId="33" borderId="59" applyNumberFormat="0" applyProtection="0">
      <alignment horizontal="right" vertical="center"/>
    </xf>
    <xf numFmtId="4" fontId="2" fillId="0" borderId="63"/>
    <xf numFmtId="0" fontId="3" fillId="31" borderId="100" applyNumberFormat="0" applyFont="0" applyAlignment="0" applyProtection="0"/>
    <xf numFmtId="0" fontId="52" fillId="11" borderId="99" applyNumberFormat="0" applyAlignment="0" applyProtection="0"/>
    <xf numFmtId="0" fontId="20" fillId="24" borderId="99" applyNumberFormat="0" applyAlignment="0" applyProtection="0"/>
    <xf numFmtId="10" fontId="28" fillId="29" borderId="63" applyNumberFormat="0" applyBorder="0" applyAlignment="0" applyProtection="0"/>
    <xf numFmtId="0" fontId="50" fillId="0" borderId="104" applyNumberFormat="0" applyFill="0" applyAlignment="0" applyProtection="0"/>
    <xf numFmtId="0" fontId="2" fillId="4" borderId="59" applyNumberFormat="0" applyProtection="0">
      <alignment horizontal="left" vertical="center" indent="1"/>
    </xf>
    <xf numFmtId="0" fontId="2" fillId="0" borderId="59" applyNumberFormat="0" applyProtection="0">
      <alignment horizontal="left" vertical="center"/>
    </xf>
    <xf numFmtId="0" fontId="2" fillId="27" borderId="106" applyNumberFormat="0" applyProtection="0">
      <alignment horizontal="left" vertical="center" indent="1"/>
    </xf>
    <xf numFmtId="0" fontId="2" fillId="27" borderId="59" applyNumberFormat="0" applyProtection="0">
      <alignment horizontal="left" vertical="center" indent="1"/>
    </xf>
    <xf numFmtId="4" fontId="6" fillId="38" borderId="106" applyNumberFormat="0" applyProtection="0">
      <alignment horizontal="right" vertical="center"/>
    </xf>
    <xf numFmtId="0" fontId="2" fillId="4" borderId="59" applyNumberFormat="0" applyProtection="0">
      <alignment horizontal="left" vertical="center" indent="1"/>
    </xf>
    <xf numFmtId="0" fontId="2" fillId="4" borderId="106" applyNumberFormat="0" applyProtection="0">
      <alignment horizontal="left" vertical="center" indent="1"/>
    </xf>
    <xf numFmtId="4" fontId="6" fillId="5" borderId="59" applyNumberFormat="0" applyProtection="0">
      <alignment horizontal="right" vertical="center"/>
    </xf>
    <xf numFmtId="175" fontId="2" fillId="3" borderId="105" applyNumberFormat="0" applyFont="0" applyAlignment="0">
      <protection locked="0"/>
    </xf>
    <xf numFmtId="0" fontId="2" fillId="43" borderId="106"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4" fontId="44" fillId="43" borderId="59" applyNumberFormat="0" applyProtection="0">
      <alignment horizontal="left" vertical="center" indent="1"/>
    </xf>
    <xf numFmtId="4" fontId="44" fillId="5" borderId="59" applyNumberFormat="0" applyProtection="0">
      <alignment horizontal="left" vertical="center" indent="1"/>
    </xf>
    <xf numFmtId="4" fontId="44" fillId="5" borderId="59" applyNumberFormat="0" applyProtection="0">
      <alignment horizontal="left" vertical="center" indent="1"/>
    </xf>
    <xf numFmtId="0" fontId="2" fillId="4" borderId="59" applyNumberFormat="0" applyProtection="0">
      <alignment horizontal="left" vertical="center" indent="1"/>
    </xf>
    <xf numFmtId="4" fontId="2" fillId="0" borderId="105"/>
    <xf numFmtId="0" fontId="2" fillId="4" borderId="106" applyNumberFormat="0" applyProtection="0">
      <alignment horizontal="left" vertical="center" indent="1"/>
    </xf>
    <xf numFmtId="0" fontId="3" fillId="31" borderId="100" applyNumberFormat="0" applyFont="0" applyAlignment="0" applyProtection="0"/>
    <xf numFmtId="0" fontId="52" fillId="11" borderId="99" applyNumberFormat="0" applyAlignment="0" applyProtection="0"/>
    <xf numFmtId="4" fontId="6" fillId="32" borderId="59" applyNumberFormat="0" applyProtection="0">
      <alignment horizontal="right" vertical="center"/>
    </xf>
    <xf numFmtId="0" fontId="3" fillId="31" borderId="100" applyNumberFormat="0" applyFont="0" applyAlignment="0" applyProtection="0"/>
    <xf numFmtId="4" fontId="6" fillId="34" borderId="59" applyNumberFormat="0" applyProtection="0">
      <alignment horizontal="right" vertical="center"/>
    </xf>
    <xf numFmtId="0" fontId="52" fillId="11" borderId="9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3" fillId="31" borderId="100" applyNumberFormat="0" applyFont="0" applyAlignment="0" applyProtection="0"/>
    <xf numFmtId="0" fontId="38" fillId="24" borderId="59" applyNumberFormat="0" applyAlignment="0" applyProtection="0"/>
    <xf numFmtId="0" fontId="3" fillId="31" borderId="100" applyNumberFormat="0" applyFont="0" applyAlignment="0" applyProtection="0"/>
    <xf numFmtId="0" fontId="2" fillId="4" borderId="106" applyNumberFormat="0" applyProtection="0">
      <alignment horizontal="left" vertical="center" indent="1"/>
    </xf>
    <xf numFmtId="0" fontId="2" fillId="0" borderId="63"/>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3" fillId="2" borderId="63" applyNumberFormat="0" applyAlignment="0">
      <alignment horizontal="left"/>
    </xf>
    <xf numFmtId="175" fontId="2" fillId="3" borderId="63" applyNumberFormat="0" applyFont="0" applyAlignment="0">
      <protection locked="0"/>
    </xf>
    <xf numFmtId="0" fontId="52" fillId="11" borderId="99" applyNumberFormat="0" applyAlignment="0" applyProtection="0"/>
    <xf numFmtId="0" fontId="52" fillId="11" borderId="99" applyNumberFormat="0" applyAlignment="0" applyProtection="0"/>
    <xf numFmtId="175" fontId="2" fillId="3" borderId="63" applyNumberFormat="0" applyFont="0" applyAlignment="0">
      <protection locked="0"/>
    </xf>
    <xf numFmtId="4" fontId="44" fillId="43" borderId="59" applyNumberFormat="0" applyProtection="0">
      <alignment horizontal="left" vertical="center" indent="1"/>
    </xf>
    <xf numFmtId="0" fontId="2" fillId="0" borderId="63"/>
    <xf numFmtId="175" fontId="2" fillId="3" borderId="63" applyNumberFormat="0" applyFont="0" applyAlignment="0">
      <protection locked="0"/>
    </xf>
    <xf numFmtId="0" fontId="2" fillId="0" borderId="105">
      <alignment horizontal="right"/>
    </xf>
    <xf numFmtId="0" fontId="52" fillId="11" borderId="107" applyNumberFormat="0" applyAlignment="0" applyProtection="0"/>
    <xf numFmtId="175" fontId="2" fillId="3" borderId="105" applyNumberFormat="0" applyFont="0" applyAlignment="0">
      <protection locked="0"/>
    </xf>
    <xf numFmtId="175" fontId="2" fillId="3" borderId="63" applyNumberFormat="0" applyFont="0" applyAlignment="0">
      <protection locked="0"/>
    </xf>
    <xf numFmtId="4" fontId="2" fillId="0" borderId="63"/>
    <xf numFmtId="0" fontId="3" fillId="31" borderId="100" applyNumberFormat="0" applyFont="0" applyAlignment="0" applyProtection="0"/>
    <xf numFmtId="0" fontId="3" fillId="31" borderId="100" applyNumberFormat="0" applyFont="0" applyAlignment="0" applyProtection="0"/>
    <xf numFmtId="0" fontId="20" fillId="24" borderId="99" applyNumberFormat="0" applyAlignment="0" applyProtection="0"/>
    <xf numFmtId="0" fontId="52" fillId="11" borderId="99" applyNumberFormat="0" applyAlignment="0" applyProtection="0"/>
    <xf numFmtId="175" fontId="2" fillId="3" borderId="63" applyNumberFormat="0" applyFont="0" applyAlignment="0">
      <protection locked="0"/>
    </xf>
    <xf numFmtId="0" fontId="2" fillId="0" borderId="59" applyNumberFormat="0" applyProtection="0">
      <alignment horizontal="left" vertical="center"/>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0" borderId="59" applyNumberFormat="0" applyProtection="0">
      <alignment horizontal="left" vertical="center"/>
    </xf>
    <xf numFmtId="0" fontId="2"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4" fontId="6" fillId="3" borderId="59" applyNumberFormat="0" applyProtection="0">
      <alignment horizontal="left" vertical="center" indent="1"/>
    </xf>
    <xf numFmtId="0" fontId="80" fillId="0" borderId="102" applyNumberFormat="0" applyFill="0" applyAlignment="0" applyProtection="0"/>
    <xf numFmtId="0" fontId="3" fillId="31" borderId="108" applyNumberFormat="0" applyFont="0" applyAlignment="0" applyProtection="0"/>
    <xf numFmtId="0" fontId="2" fillId="27" borderId="106" applyNumberFormat="0" applyProtection="0">
      <alignment horizontal="left" vertical="center" indent="1"/>
    </xf>
    <xf numFmtId="4" fontId="44" fillId="43" borderId="106" applyNumberFormat="0" applyProtection="0">
      <alignment horizontal="left" vertical="center" indent="1"/>
    </xf>
    <xf numFmtId="0" fontId="3" fillId="31" borderId="108" applyNumberFormat="0" applyFont="0" applyAlignment="0" applyProtection="0"/>
    <xf numFmtId="0" fontId="2" fillId="27" borderId="106" applyNumberFormat="0" applyProtection="0">
      <alignment horizontal="left" vertical="center" indent="1"/>
    </xf>
    <xf numFmtId="4" fontId="44" fillId="5" borderId="106" applyNumberFormat="0" applyProtection="0">
      <alignment horizontal="left" vertical="center" indent="1"/>
    </xf>
    <xf numFmtId="4" fontId="2" fillId="0" borderId="105"/>
    <xf numFmtId="0" fontId="38" fillId="24" borderId="106" applyNumberFormat="0" applyAlignment="0" applyProtection="0"/>
    <xf numFmtId="175" fontId="2" fillId="3" borderId="105" applyNumberFormat="0" applyFont="0" applyAlignment="0">
      <protection locked="0"/>
    </xf>
    <xf numFmtId="0" fontId="2" fillId="4" borderId="59" applyNumberFormat="0" applyProtection="0">
      <alignment horizontal="left" vertical="center" indent="1"/>
    </xf>
    <xf numFmtId="0" fontId="2" fillId="4" borderId="106" applyNumberFormat="0" applyProtection="0">
      <alignment horizontal="left" vertical="center" indent="1"/>
    </xf>
    <xf numFmtId="0" fontId="2" fillId="0" borderId="105"/>
    <xf numFmtId="0" fontId="73" fillId="11" borderId="107" applyNumberFormat="0" applyAlignment="0" applyProtection="0"/>
    <xf numFmtId="0" fontId="80" fillId="0" borderId="95" applyNumberFormat="0" applyFill="0" applyAlignment="0" applyProtection="0"/>
    <xf numFmtId="4" fontId="6" fillId="5" borderId="59" applyNumberFormat="0" applyProtection="0">
      <alignment horizontal="left" vertical="center" indent="1"/>
    </xf>
    <xf numFmtId="0" fontId="2" fillId="27" borderId="106" applyNumberFormat="0" applyProtection="0">
      <alignment horizontal="left" vertical="center" indent="1"/>
    </xf>
    <xf numFmtId="0" fontId="2" fillId="0" borderId="105">
      <alignment horizontal="right"/>
    </xf>
    <xf numFmtId="0" fontId="2" fillId="0" borderId="105">
      <alignment horizontal="right"/>
    </xf>
    <xf numFmtId="10" fontId="26" fillId="26" borderId="63" applyNumberFormat="0" applyFill="0" applyBorder="0" applyAlignment="0" applyProtection="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4" fontId="6" fillId="5" borderId="59" applyNumberFormat="0" applyProtection="0">
      <alignment horizontal="right" vertical="center"/>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63">
      <alignment horizontal="right"/>
    </xf>
    <xf numFmtId="0" fontId="2" fillId="0" borderId="63">
      <alignment horizontal="right"/>
    </xf>
    <xf numFmtId="4" fontId="6" fillId="29"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4" fontId="6" fillId="40" borderId="59" applyNumberFormat="0" applyProtection="0">
      <alignment horizontal="right" vertical="center"/>
    </xf>
    <xf numFmtId="0" fontId="2" fillId="43" borderId="59" applyNumberFormat="0" applyProtection="0">
      <alignment horizontal="left" vertical="center" indent="1"/>
    </xf>
    <xf numFmtId="4" fontId="2" fillId="0" borderId="63"/>
    <xf numFmtId="4" fontId="2" fillId="0" borderId="63"/>
    <xf numFmtId="175" fontId="2" fillId="3" borderId="63" applyNumberFormat="0" applyFont="0" applyAlignment="0">
      <protection locked="0"/>
    </xf>
    <xf numFmtId="0" fontId="2" fillId="43" borderId="106" applyNumberFormat="0" applyProtection="0">
      <alignment horizontal="left" vertical="center" indent="1"/>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4" borderId="59" applyNumberFormat="0" applyProtection="0">
      <alignment horizontal="left" vertical="center" indent="1"/>
    </xf>
    <xf numFmtId="0" fontId="3" fillId="31" borderId="100" applyNumberFormat="0" applyFont="0" applyAlignment="0" applyProtection="0"/>
    <xf numFmtId="0" fontId="2" fillId="0" borderId="63"/>
    <xf numFmtId="0" fontId="2" fillId="0" borderId="63"/>
    <xf numFmtId="0" fontId="52" fillId="11" borderId="99" applyNumberFormat="0" applyAlignment="0" applyProtection="0"/>
    <xf numFmtId="4" fontId="6" fillId="36" borderId="59" applyNumberFormat="0" applyProtection="0">
      <alignment horizontal="right" vertical="center"/>
    </xf>
    <xf numFmtId="0" fontId="3" fillId="2" borderId="63" applyNumberFormat="0" applyAlignment="0">
      <alignment horizontal="left"/>
    </xf>
    <xf numFmtId="0" fontId="3" fillId="2" borderId="63" applyNumberFormat="0" applyAlignment="0">
      <alignment horizontal="left"/>
    </xf>
    <xf numFmtId="4" fontId="2" fillId="0" borderId="105"/>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3" fillId="31" borderId="100" applyNumberFormat="0" applyFont="0" applyAlignment="0" applyProtection="0"/>
    <xf numFmtId="0" fontId="2" fillId="0" borderId="63">
      <alignment horizontal="right"/>
    </xf>
    <xf numFmtId="0" fontId="2" fillId="4" borderId="59" applyNumberFormat="0" applyProtection="0">
      <alignment horizontal="left" vertical="center" indent="1"/>
    </xf>
    <xf numFmtId="0" fontId="2" fillId="44" borderId="59" applyNumberFormat="0" applyProtection="0">
      <alignment horizontal="left" vertical="center" indent="1"/>
    </xf>
    <xf numFmtId="4" fontId="44" fillId="43" borderId="59" applyNumberFormat="0" applyProtection="0">
      <alignment horizontal="left" vertical="center" indent="1"/>
    </xf>
    <xf numFmtId="4" fontId="6" fillId="37" borderId="59" applyNumberFormat="0" applyProtection="0">
      <alignment horizontal="right" vertical="center"/>
    </xf>
    <xf numFmtId="4" fontId="41" fillId="3" borderId="59" applyNumberFormat="0" applyProtection="0">
      <alignment vertical="center"/>
    </xf>
    <xf numFmtId="4" fontId="2" fillId="0" borderId="63"/>
    <xf numFmtId="0" fontId="2" fillId="0" borderId="63">
      <alignment horizontal="right"/>
    </xf>
    <xf numFmtId="4" fontId="6" fillId="0" borderId="59" applyNumberFormat="0" applyProtection="0">
      <alignment horizontal="right" vertical="center"/>
    </xf>
    <xf numFmtId="0" fontId="2" fillId="4" borderId="59" applyNumberFormat="0" applyProtection="0">
      <alignment horizontal="left" vertical="center" indent="1"/>
    </xf>
    <xf numFmtId="0" fontId="2" fillId="44" borderId="59" applyNumberFormat="0" applyProtection="0">
      <alignment horizontal="left" vertical="center" indent="1"/>
    </xf>
    <xf numFmtId="4" fontId="44" fillId="5" borderId="59" applyNumberFormat="0" applyProtection="0">
      <alignment horizontal="left" vertical="center" indent="1"/>
    </xf>
    <xf numFmtId="4" fontId="44" fillId="43" borderId="106" applyNumberFormat="0" applyProtection="0">
      <alignment horizontal="left" vertical="center" indent="1"/>
    </xf>
    <xf numFmtId="4" fontId="2" fillId="0" borderId="63"/>
    <xf numFmtId="0" fontId="2" fillId="0" borderId="63">
      <alignment horizontal="right"/>
    </xf>
    <xf numFmtId="4" fontId="6" fillId="29"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4" fontId="2" fillId="0" borderId="63"/>
    <xf numFmtId="0" fontId="2" fillId="0" borderId="63">
      <alignment horizontal="right"/>
    </xf>
    <xf numFmtId="0" fontId="2" fillId="0" borderId="63">
      <alignment horizontal="right"/>
    </xf>
    <xf numFmtId="10" fontId="26" fillId="26" borderId="63" applyNumberFormat="0" applyFill="0" applyBorder="0" applyAlignment="0" applyProtection="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0" fontId="26" fillId="26" borderId="63" applyNumberFormat="0" applyFill="0" applyBorder="0" applyAlignment="0" applyProtection="0">
      <protection locked="0"/>
    </xf>
    <xf numFmtId="0" fontId="2" fillId="0" borderId="63">
      <alignment horizontal="right"/>
    </xf>
    <xf numFmtId="0" fontId="2" fillId="0" borderId="63">
      <alignment horizontal="right"/>
    </xf>
    <xf numFmtId="4" fontId="42" fillId="41" borderId="59" applyNumberFormat="0" applyProtection="0">
      <alignment horizontal="left" vertical="center" indent="1"/>
    </xf>
    <xf numFmtId="4" fontId="2" fillId="0" borderId="63"/>
    <xf numFmtId="4" fontId="2" fillId="0" borderId="63"/>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6" fillId="5" borderId="64" applyNumberFormat="0" applyProtection="0">
      <alignment horizontal="left" vertical="center" indent="1"/>
    </xf>
    <xf numFmtId="10" fontId="26" fillId="26" borderId="105" applyNumberFormat="0" applyFill="0" applyBorder="0" applyAlignment="0" applyProtection="0">
      <protection locked="0"/>
    </xf>
    <xf numFmtId="4" fontId="2" fillId="0" borderId="63"/>
    <xf numFmtId="4" fontId="2" fillId="0" borderId="63"/>
    <xf numFmtId="10" fontId="28" fillId="29" borderId="105" applyNumberFormat="0" applyBorder="0" applyAlignment="0" applyProtection="0"/>
    <xf numFmtId="0" fontId="52" fillId="11" borderId="9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3" fillId="31" borderId="100" applyNumberFormat="0" applyFont="0" applyAlignment="0" applyProtection="0"/>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0" fontId="26" fillId="26" borderId="63" applyNumberFormat="0" applyFill="0" applyBorder="0" applyAlignment="0" applyProtection="0">
      <protection locked="0"/>
    </xf>
    <xf numFmtId="0" fontId="3" fillId="31" borderId="100" applyNumberFormat="0" applyFont="0" applyAlignment="0" applyProtection="0"/>
    <xf numFmtId="0" fontId="3" fillId="31" borderId="100" applyNumberFormat="0" applyFont="0" applyAlignment="0" applyProtection="0"/>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27" borderId="106" applyNumberFormat="0" applyProtection="0">
      <alignment horizontal="left" vertical="center" indent="1"/>
    </xf>
    <xf numFmtId="0" fontId="2" fillId="0" borderId="105">
      <alignment horizontal="right"/>
    </xf>
    <xf numFmtId="10" fontId="28" fillId="29" borderId="105" applyNumberFormat="0" applyBorder="0" applyAlignment="0" applyProtection="0"/>
    <xf numFmtId="0" fontId="2" fillId="44" borderId="106" applyNumberFormat="0" applyProtection="0">
      <alignment horizontal="left" vertical="center" indent="1"/>
    </xf>
    <xf numFmtId="0" fontId="2" fillId="4" borderId="106" applyNumberFormat="0" applyProtection="0">
      <alignment horizontal="left" vertical="center" indent="1"/>
    </xf>
    <xf numFmtId="4" fontId="44" fillId="43" borderId="106" applyNumberFormat="0" applyProtection="0">
      <alignment horizontal="left" vertical="center" indent="1"/>
    </xf>
    <xf numFmtId="0" fontId="2" fillId="44" borderId="106" applyNumberFormat="0" applyProtection="0">
      <alignment horizontal="left" vertical="center" indent="1"/>
    </xf>
    <xf numFmtId="0" fontId="3" fillId="31" borderId="108" applyNumberFormat="0" applyFont="0" applyAlignment="0" applyProtection="0"/>
    <xf numFmtId="0" fontId="52" fillId="11" borderId="107" applyNumberFormat="0" applyAlignment="0" applyProtection="0"/>
    <xf numFmtId="175" fontId="2" fillId="3" borderId="105" applyNumberFormat="0" applyFont="0" applyAlignment="0">
      <protection locked="0"/>
    </xf>
    <xf numFmtId="175" fontId="2" fillId="3" borderId="105" applyNumberFormat="0" applyFont="0" applyAlignment="0">
      <protection locked="0"/>
    </xf>
    <xf numFmtId="0" fontId="2" fillId="0" borderId="106" applyNumberFormat="0" applyProtection="0">
      <alignment horizontal="left" vertical="center"/>
    </xf>
    <xf numFmtId="4" fontId="2" fillId="0" borderId="105"/>
    <xf numFmtId="0" fontId="2" fillId="27" borderId="106" applyNumberFormat="0" applyProtection="0">
      <alignment horizontal="left" vertical="center" indent="1"/>
    </xf>
    <xf numFmtId="0" fontId="2" fillId="43" borderId="106" applyNumberFormat="0" applyProtection="0">
      <alignment horizontal="left" vertical="center" indent="1"/>
    </xf>
    <xf numFmtId="4" fontId="2" fillId="0" borderId="105"/>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38" fillId="24" borderId="106" applyNumberFormat="0" applyAlignment="0" applyProtection="0"/>
    <xf numFmtId="175" fontId="2" fillId="3" borderId="105" applyNumberFormat="0" applyFont="0" applyAlignment="0">
      <protection locked="0"/>
    </xf>
    <xf numFmtId="175" fontId="2" fillId="3" borderId="105" applyNumberFormat="0" applyFont="0" applyAlignment="0">
      <protection locked="0"/>
    </xf>
    <xf numFmtId="4" fontId="2" fillId="0" borderId="105"/>
    <xf numFmtId="0" fontId="22" fillId="31" borderId="107" applyNumberFormat="0" applyFont="0" applyAlignment="0" applyProtection="0"/>
    <xf numFmtId="0" fontId="2" fillId="0" borderId="63">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63"/>
    <xf numFmtId="0" fontId="2" fillId="0" borderId="63">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63"/>
    <xf numFmtId="0" fontId="2" fillId="0" borderId="63">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63"/>
    <xf numFmtId="0" fontId="2" fillId="0" borderId="63">
      <alignment horizontal="right"/>
    </xf>
    <xf numFmtId="0" fontId="2" fillId="0" borderId="63">
      <alignment horizontal="right"/>
    </xf>
    <xf numFmtId="10" fontId="26" fillId="26" borderId="63" applyNumberFormat="0" applyFill="0" applyBorder="0" applyAlignment="0" applyProtection="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0" fontId="26" fillId="26" borderId="63" applyNumberFormat="0" applyFill="0" applyBorder="0" applyAlignment="0" applyProtection="0">
      <protection locked="0"/>
    </xf>
    <xf numFmtId="0" fontId="2" fillId="0" borderId="63">
      <alignment horizontal="right"/>
    </xf>
    <xf numFmtId="0" fontId="2" fillId="0" borderId="63">
      <alignment horizontal="right"/>
    </xf>
    <xf numFmtId="0" fontId="2" fillId="31" borderId="100" applyNumberFormat="0" applyFont="0" applyAlignment="0" applyProtection="0"/>
    <xf numFmtId="4" fontId="2" fillId="0" borderId="63"/>
    <xf numFmtId="4" fontId="2" fillId="0" borderId="63"/>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0" fontId="2" fillId="31" borderId="100" applyNumberFormat="0" applyFont="0" applyAlignment="0" applyProtection="0"/>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1" fillId="0" borderId="0"/>
    <xf numFmtId="4" fontId="41" fillId="29" borderId="59" applyNumberFormat="0" applyProtection="0">
      <alignment vertical="center"/>
    </xf>
    <xf numFmtId="175" fontId="2" fillId="3" borderId="63" applyNumberFormat="0" applyFont="0" applyAlignment="0">
      <protection locked="0"/>
    </xf>
    <xf numFmtId="0" fontId="76" fillId="49" borderId="59" applyNumberFormat="0" applyAlignment="0" applyProtection="0"/>
    <xf numFmtId="0" fontId="3" fillId="2" borderId="63" applyNumberFormat="0" applyAlignment="0">
      <alignment horizontal="left"/>
    </xf>
    <xf numFmtId="0" fontId="1" fillId="0" borderId="0"/>
    <xf numFmtId="0" fontId="2" fillId="4" borderId="59" applyNumberFormat="0" applyProtection="0">
      <alignment horizontal="left" vertical="center" indent="1"/>
    </xf>
    <xf numFmtId="4" fontId="44" fillId="43" borderId="59" applyNumberFormat="0" applyProtection="0">
      <alignment horizontal="left" vertical="center" indent="1"/>
    </xf>
    <xf numFmtId="43" fontId="1" fillId="0" borderId="0" applyFont="0" applyFill="0" applyBorder="0" applyAlignment="0" applyProtection="0"/>
    <xf numFmtId="175" fontId="2" fillId="3" borderId="63" applyNumberFormat="0" applyFont="0" applyAlignment="0">
      <protection locked="0"/>
    </xf>
    <xf numFmtId="0" fontId="22" fillId="31" borderId="99" applyNumberFormat="0" applyFont="0" applyAlignment="0" applyProtection="0"/>
    <xf numFmtId="175" fontId="2" fillId="3" borderId="97" applyNumberFormat="0" applyFont="0" applyAlignment="0">
      <protection locked="0"/>
    </xf>
    <xf numFmtId="4" fontId="6" fillId="34" borderId="59" applyNumberFormat="0" applyProtection="0">
      <alignment horizontal="right" vertical="center"/>
    </xf>
    <xf numFmtId="0" fontId="2" fillId="4" borderId="59" applyNumberFormat="0" applyProtection="0">
      <alignment horizontal="left" vertical="center" indent="1"/>
    </xf>
    <xf numFmtId="175" fontId="2" fillId="3" borderId="63" applyNumberFormat="0" applyFont="0" applyAlignment="0">
      <protection locked="0"/>
    </xf>
    <xf numFmtId="175" fontId="2" fillId="3" borderId="63" applyNumberFormat="0" applyFont="0" applyAlignment="0">
      <protection locked="0"/>
    </xf>
    <xf numFmtId="4" fontId="6" fillId="3" borderId="59" applyNumberFormat="0" applyProtection="0">
      <alignment horizontal="left" vertical="center" indent="1"/>
    </xf>
    <xf numFmtId="0" fontId="2" fillId="44" borderId="59" applyNumberFormat="0" applyProtection="0">
      <alignment horizontal="left" vertical="center" indent="1"/>
    </xf>
    <xf numFmtId="0" fontId="2" fillId="0" borderId="63">
      <alignment horizontal="right"/>
    </xf>
    <xf numFmtId="0" fontId="2" fillId="0" borderId="63">
      <alignment horizontal="right"/>
    </xf>
    <xf numFmtId="0" fontId="76" fillId="49" borderId="59" applyNumberFormat="0" applyAlignment="0" applyProtection="0"/>
    <xf numFmtId="175" fontId="2" fillId="3" borderId="63" applyNumberFormat="0" applyFont="0" applyAlignment="0">
      <protection locked="0"/>
    </xf>
    <xf numFmtId="10" fontId="28" fillId="29" borderId="63" applyNumberFormat="0" applyBorder="0" applyAlignment="0" applyProtection="0"/>
    <xf numFmtId="0" fontId="2" fillId="0" borderId="63">
      <alignment horizontal="right"/>
    </xf>
    <xf numFmtId="0" fontId="20" fillId="24" borderId="99" applyNumberFormat="0" applyAlignment="0" applyProtection="0"/>
    <xf numFmtId="175" fontId="2" fillId="3" borderId="97" applyNumberFormat="0" applyFont="0" applyAlignment="0">
      <protection locked="0"/>
    </xf>
    <xf numFmtId="0" fontId="2" fillId="44" borderId="59" applyNumberFormat="0" applyProtection="0">
      <alignment horizontal="left" vertical="center" indent="1"/>
    </xf>
    <xf numFmtId="0" fontId="2" fillId="0" borderId="97"/>
    <xf numFmtId="0" fontId="2" fillId="0" borderId="63">
      <alignment horizontal="right"/>
    </xf>
    <xf numFmtId="0" fontId="2" fillId="0" borderId="63">
      <alignment horizontal="right"/>
    </xf>
    <xf numFmtId="4" fontId="6" fillId="33" borderId="59" applyNumberFormat="0" applyProtection="0">
      <alignment horizontal="right" vertical="center"/>
    </xf>
    <xf numFmtId="4" fontId="6" fillId="3" borderId="59" applyNumberFormat="0" applyProtection="0">
      <alignment horizontal="left" vertical="center" indent="1"/>
    </xf>
    <xf numFmtId="10" fontId="26" fillId="26" borderId="97" applyNumberFormat="0" applyFill="0" applyBorder="0" applyAlignment="0" applyProtection="0">
      <protection locked="0"/>
    </xf>
    <xf numFmtId="4" fontId="6" fillId="3" borderId="59" applyNumberFormat="0" applyProtection="0">
      <alignment vertical="center"/>
    </xf>
    <xf numFmtId="0" fontId="2" fillId="44" borderId="59" applyNumberFormat="0" applyProtection="0">
      <alignment horizontal="left" vertical="center" indent="1"/>
    </xf>
    <xf numFmtId="4" fontId="2" fillId="0" borderId="97"/>
    <xf numFmtId="0" fontId="2" fillId="0" borderId="97">
      <alignment horizontal="right"/>
    </xf>
    <xf numFmtId="0" fontId="66" fillId="49" borderId="99" applyNumberFormat="0" applyAlignment="0" applyProtection="0"/>
    <xf numFmtId="0" fontId="2" fillId="44" borderId="59" applyNumberFormat="0" applyProtection="0">
      <alignment horizontal="left" vertical="center" indent="1"/>
    </xf>
    <xf numFmtId="10" fontId="28" fillId="29" borderId="97" applyNumberFormat="0" applyBorder="0" applyAlignment="0" applyProtection="0"/>
    <xf numFmtId="4" fontId="44" fillId="5"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175" fontId="2" fillId="3" borderId="63" applyNumberFormat="0" applyFont="0" applyAlignment="0">
      <protection locked="0"/>
    </xf>
    <xf numFmtId="10" fontId="26" fillId="26" borderId="63" applyNumberFormat="0" applyFill="0" applyBorder="0" applyAlignment="0" applyProtection="0">
      <protection locked="0"/>
    </xf>
    <xf numFmtId="4" fontId="2" fillId="0" borderId="97"/>
    <xf numFmtId="0" fontId="2" fillId="4" borderId="59" applyNumberFormat="0" applyProtection="0">
      <alignment horizontal="left" vertical="center" indent="1"/>
    </xf>
    <xf numFmtId="0" fontId="2" fillId="0" borderId="97">
      <alignment horizontal="right"/>
    </xf>
    <xf numFmtId="0" fontId="2" fillId="0" borderId="97">
      <alignment horizontal="right"/>
    </xf>
    <xf numFmtId="0" fontId="2" fillId="4" borderId="59" applyNumberFormat="0" applyProtection="0">
      <alignment horizontal="left" vertical="center" indent="1"/>
    </xf>
    <xf numFmtId="175" fontId="2" fillId="3" borderId="63" applyNumberFormat="0" applyFont="0" applyAlignment="0">
      <protection locked="0"/>
    </xf>
    <xf numFmtId="175" fontId="2" fillId="3" borderId="63"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63" applyNumberFormat="0" applyFont="0" applyAlignment="0">
      <protection locked="0"/>
    </xf>
    <xf numFmtId="4" fontId="2" fillId="0" borderId="63"/>
    <xf numFmtId="10" fontId="28" fillId="29" borderId="63" applyNumberFormat="0" applyBorder="0" applyAlignment="0" applyProtection="0"/>
    <xf numFmtId="0" fontId="2" fillId="0" borderId="97">
      <alignment horizontal="right"/>
    </xf>
    <xf numFmtId="0" fontId="2" fillId="27" borderId="59" applyNumberFormat="0" applyProtection="0">
      <alignment horizontal="left" vertical="center" indent="1"/>
    </xf>
    <xf numFmtId="175" fontId="2" fillId="3" borderId="97" applyNumberFormat="0" applyFont="0" applyAlignment="0">
      <protection locked="0"/>
    </xf>
    <xf numFmtId="4" fontId="2" fillId="0" borderId="97"/>
    <xf numFmtId="0" fontId="2" fillId="43" borderId="59" applyNumberFormat="0" applyProtection="0">
      <alignment horizontal="left" vertical="center" indent="1"/>
    </xf>
    <xf numFmtId="0" fontId="2" fillId="27" borderId="59" applyNumberFormat="0" applyProtection="0">
      <alignment horizontal="left" vertical="center" indent="1"/>
    </xf>
    <xf numFmtId="175" fontId="2" fillId="3" borderId="97" applyNumberFormat="0" applyFont="0" applyAlignment="0">
      <protection locked="0"/>
    </xf>
    <xf numFmtId="0" fontId="3" fillId="31" borderId="100" applyNumberFormat="0" applyFont="0" applyAlignment="0" applyProtection="0"/>
    <xf numFmtId="175" fontId="2" fillId="3" borderId="97" applyNumberFormat="0" applyFont="0" applyAlignment="0">
      <protection locked="0"/>
    </xf>
    <xf numFmtId="0" fontId="50" fillId="0" borderId="104" applyNumberFormat="0" applyFill="0" applyAlignment="0" applyProtection="0"/>
    <xf numFmtId="175" fontId="2" fillId="3" borderId="97" applyNumberFormat="0" applyFont="0" applyAlignment="0">
      <protection locked="0"/>
    </xf>
    <xf numFmtId="0" fontId="2" fillId="0" borderId="97"/>
    <xf numFmtId="0" fontId="2" fillId="0" borderId="97">
      <alignment horizontal="right"/>
    </xf>
    <xf numFmtId="0" fontId="2" fillId="0" borderId="63">
      <alignment horizontal="right"/>
    </xf>
    <xf numFmtId="0" fontId="2" fillId="0" borderId="63"/>
    <xf numFmtId="4" fontId="6" fillId="5" borderId="64" applyNumberFormat="0" applyProtection="0">
      <alignment horizontal="left" vertical="center" indent="1"/>
    </xf>
    <xf numFmtId="4"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175" fontId="2" fillId="3" borderId="97" applyNumberFormat="0" applyFont="0" applyAlignment="0">
      <protection locked="0"/>
    </xf>
    <xf numFmtId="4" fontId="6" fillId="5" borderId="59" applyNumberFormat="0" applyProtection="0">
      <alignment horizontal="right" vertical="center"/>
    </xf>
    <xf numFmtId="0" fontId="2" fillId="0" borderId="97">
      <alignment horizontal="right"/>
    </xf>
    <xf numFmtId="175" fontId="2" fillId="3" borderId="97" applyNumberFormat="0" applyFont="0" applyAlignment="0">
      <protection locked="0"/>
    </xf>
    <xf numFmtId="0" fontId="2" fillId="4" borderId="59" applyNumberFormat="0" applyProtection="0">
      <alignment horizontal="left" vertical="center" indent="1"/>
    </xf>
    <xf numFmtId="0" fontId="2" fillId="0" borderId="97">
      <alignment horizontal="right"/>
    </xf>
    <xf numFmtId="4" fontId="2" fillId="0" borderId="97"/>
    <xf numFmtId="175" fontId="2" fillId="3" borderId="97" applyNumberFormat="0" applyFont="0" applyAlignment="0">
      <protection locked="0"/>
    </xf>
    <xf numFmtId="0" fontId="2" fillId="0" borderId="59" applyNumberFormat="0" applyProtection="0">
      <alignment horizontal="left" vertical="center"/>
    </xf>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0" borderId="97"/>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4" fontId="44" fillId="43" borderId="59" applyNumberFormat="0" applyProtection="0">
      <alignment horizontal="left" vertical="center" indent="1"/>
    </xf>
    <xf numFmtId="0" fontId="2" fillId="4" borderId="59" applyNumberFormat="0" applyProtection="0">
      <alignment horizontal="left" vertical="center" indent="1"/>
    </xf>
    <xf numFmtId="4" fontId="6" fillId="38" borderId="59" applyNumberFormat="0" applyProtection="0">
      <alignment horizontal="right" vertical="center"/>
    </xf>
    <xf numFmtId="0" fontId="38" fillId="24" borderId="59" applyNumberFormat="0" applyAlignment="0" applyProtection="0"/>
    <xf numFmtId="0" fontId="29" fillId="0" borderId="94">
      <alignment horizontal="left" vertical="center"/>
    </xf>
    <xf numFmtId="10" fontId="26" fillId="26" borderId="97" applyNumberFormat="0" applyFill="0" applyBorder="0" applyAlignment="0" applyProtection="0">
      <protection locked="0"/>
    </xf>
    <xf numFmtId="175" fontId="2" fillId="3" borderId="63" applyNumberFormat="0" applyFont="0" applyAlignment="0">
      <protection locked="0"/>
    </xf>
    <xf numFmtId="175" fontId="2" fillId="3" borderId="63" applyNumberFormat="0" applyFont="0" applyAlignment="0">
      <protection locked="0"/>
    </xf>
    <xf numFmtId="0" fontId="29" fillId="0" borderId="62">
      <alignment horizontal="left" vertical="center"/>
    </xf>
    <xf numFmtId="0" fontId="3" fillId="31" borderId="100" applyNumberFormat="0" applyFont="0" applyAlignment="0" applyProtection="0"/>
    <xf numFmtId="0" fontId="52" fillId="11" borderId="99" applyNumberFormat="0" applyAlignment="0" applyProtection="0"/>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4" fontId="44" fillId="5" borderId="59" applyNumberFormat="0" applyProtection="0">
      <alignment horizontal="left" vertical="center" indent="1"/>
    </xf>
    <xf numFmtId="4" fontId="44" fillId="5" borderId="59" applyNumberFormat="0" applyProtection="0">
      <alignment horizontal="left" vertical="center" indent="1"/>
    </xf>
    <xf numFmtId="4" fontId="44" fillId="5" borderId="59" applyNumberFormat="0" applyProtection="0">
      <alignment horizontal="left" vertical="center" indent="1"/>
    </xf>
    <xf numFmtId="4" fontId="6" fillId="3" borderId="59" applyNumberFormat="0" applyProtection="0">
      <alignment horizontal="left" vertical="center" indent="1"/>
    </xf>
    <xf numFmtId="10" fontId="26" fillId="26" borderId="63" applyNumberFormat="0" applyFill="0" applyBorder="0" applyAlignment="0" applyProtection="0">
      <protection locked="0"/>
    </xf>
    <xf numFmtId="4" fontId="2" fillId="0" borderId="63"/>
    <xf numFmtId="175" fontId="2" fillId="3" borderId="63" applyNumberFormat="0" applyFont="0" applyAlignment="0">
      <protection locked="0"/>
    </xf>
    <xf numFmtId="4" fontId="6" fillId="3" borderId="59" applyNumberFormat="0" applyProtection="0">
      <alignment vertical="center"/>
    </xf>
    <xf numFmtId="0" fontId="2" fillId="43"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3" fillId="31" borderId="100" applyNumberFormat="0" applyFont="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43" borderId="59" applyNumberFormat="0" applyProtection="0">
      <alignment horizontal="left" vertical="center" indent="1"/>
    </xf>
    <xf numFmtId="0" fontId="3" fillId="31" borderId="100" applyNumberFormat="0" applyFont="0" applyAlignment="0" applyProtection="0"/>
    <xf numFmtId="0" fontId="3" fillId="31" borderId="100" applyNumberFormat="0" applyFont="0" applyAlignment="0" applyProtection="0"/>
    <xf numFmtId="4" fontId="2" fillId="0" borderId="63"/>
    <xf numFmtId="0" fontId="2" fillId="0" borderId="59" applyNumberFormat="0" applyProtection="0">
      <alignment horizontal="left" vertical="center"/>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0" fontId="2" fillId="0" borderId="63">
      <alignment horizontal="right"/>
    </xf>
    <xf numFmtId="175" fontId="2" fillId="3" borderId="63" applyNumberFormat="0" applyFont="0" applyAlignment="0">
      <protection locked="0"/>
    </xf>
    <xf numFmtId="0" fontId="2" fillId="0" borderId="63"/>
    <xf numFmtId="4" fontId="2" fillId="0" borderId="63"/>
    <xf numFmtId="4" fontId="2" fillId="0" borderId="63"/>
    <xf numFmtId="175" fontId="2" fillId="3" borderId="63" applyNumberFormat="0" applyFont="0" applyAlignment="0">
      <protection locked="0"/>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4" fontId="6" fillId="0" borderId="59" applyNumberFormat="0" applyProtection="0">
      <alignment horizontal="right" vertical="center"/>
    </xf>
    <xf numFmtId="4" fontId="44" fillId="5" borderId="59" applyNumberFormat="0" applyProtection="0">
      <alignment horizontal="left" vertical="center" indent="1"/>
    </xf>
    <xf numFmtId="4" fontId="2" fillId="0" borderId="63"/>
    <xf numFmtId="4" fontId="2" fillId="0" borderId="97"/>
    <xf numFmtId="0" fontId="52" fillId="11" borderId="99" applyNumberFormat="0" applyAlignment="0" applyProtection="0"/>
    <xf numFmtId="0" fontId="2" fillId="4" borderId="59" applyNumberFormat="0" applyProtection="0">
      <alignment horizontal="left" vertical="center" indent="1"/>
    </xf>
    <xf numFmtId="0" fontId="50" fillId="0" borderId="70" applyNumberFormat="0" applyFill="0" applyAlignment="0" applyProtection="0"/>
    <xf numFmtId="0" fontId="2" fillId="0" borderId="59" applyNumberFormat="0" applyProtection="0">
      <alignment horizontal="left" vertical="center"/>
    </xf>
    <xf numFmtId="175" fontId="2" fillId="3" borderId="97" applyNumberFormat="0" applyFont="0" applyAlignment="0">
      <protection locked="0"/>
    </xf>
    <xf numFmtId="43" fontId="1" fillId="0" borderId="0" applyFont="0" applyFill="0" applyBorder="0" applyAlignment="0" applyProtection="0"/>
    <xf numFmtId="0" fontId="1" fillId="0" borderId="0"/>
    <xf numFmtId="4" fontId="6" fillId="35" borderId="59" applyNumberFormat="0" applyProtection="0">
      <alignment horizontal="right" vertical="center"/>
    </xf>
    <xf numFmtId="0" fontId="2" fillId="4" borderId="59" applyNumberFormat="0" applyProtection="0">
      <alignment horizontal="left" vertical="center" indent="1"/>
    </xf>
    <xf numFmtId="175" fontId="2" fillId="3" borderId="63" applyNumberFormat="0" applyFont="0" applyAlignment="0">
      <protection locked="0"/>
    </xf>
    <xf numFmtId="4" fontId="44" fillId="43" borderId="59" applyNumberFormat="0" applyProtection="0">
      <alignment horizontal="left" vertical="center" indent="1"/>
    </xf>
    <xf numFmtId="0" fontId="38" fillId="24" borderId="59" applyNumberFormat="0" applyAlignment="0" applyProtection="0"/>
    <xf numFmtId="10" fontId="28" fillId="29" borderId="63" applyNumberFormat="0" applyBorder="0" applyAlignment="0" applyProtection="0"/>
    <xf numFmtId="0" fontId="66" fillId="49" borderId="99" applyNumberFormat="0" applyAlignment="0" applyProtection="0"/>
    <xf numFmtId="4" fontId="2" fillId="0" borderId="97"/>
    <xf numFmtId="175" fontId="2" fillId="3" borderId="97" applyNumberFormat="0" applyFont="0" applyAlignment="0">
      <protection locked="0"/>
    </xf>
    <xf numFmtId="0" fontId="3" fillId="31" borderId="100" applyNumberFormat="0" applyFont="0" applyAlignment="0" applyProtection="0"/>
    <xf numFmtId="0" fontId="2" fillId="27" borderId="59" applyNumberFormat="0" applyProtection="0">
      <alignment horizontal="left" vertical="center" indent="1"/>
    </xf>
    <xf numFmtId="4" fontId="41" fillId="5" borderId="59" applyNumberFormat="0" applyProtection="0">
      <alignment horizontal="right" vertical="center"/>
    </xf>
    <xf numFmtId="175" fontId="2" fillId="3" borderId="63" applyNumberFormat="0" applyFont="0" applyAlignment="0">
      <protection locked="0"/>
    </xf>
    <xf numFmtId="10" fontId="26" fillId="26" borderId="97" applyNumberFormat="0" applyFill="0" applyBorder="0" applyAlignment="0" applyProtection="0">
      <protection locked="0"/>
    </xf>
    <xf numFmtId="4" fontId="42" fillId="41"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4" fontId="2" fillId="0" borderId="97"/>
    <xf numFmtId="175" fontId="2" fillId="3" borderId="97" applyNumberFormat="0" applyFont="0" applyAlignment="0">
      <protection locked="0"/>
    </xf>
    <xf numFmtId="4" fontId="2" fillId="0" borderId="97"/>
    <xf numFmtId="175" fontId="2" fillId="3" borderId="97" applyNumberFormat="0" applyFont="0" applyAlignment="0">
      <protection locked="0"/>
    </xf>
    <xf numFmtId="0" fontId="2" fillId="4" borderId="59" applyNumberFormat="0" applyProtection="0">
      <alignment horizontal="left" vertical="center" indent="1"/>
    </xf>
    <xf numFmtId="0" fontId="2" fillId="44" borderId="59" applyNumberFormat="0" applyProtection="0">
      <alignment horizontal="left" vertical="center" indent="1"/>
    </xf>
    <xf numFmtId="0" fontId="73" fillId="11" borderId="99" applyNumberFormat="0" applyAlignment="0" applyProtection="0"/>
    <xf numFmtId="4" fontId="6" fillId="0" borderId="59" applyNumberFormat="0" applyProtection="0">
      <alignment horizontal="right" vertical="center"/>
    </xf>
    <xf numFmtId="0" fontId="2" fillId="0" borderId="63">
      <alignment horizontal="right"/>
    </xf>
    <xf numFmtId="0" fontId="3" fillId="31" borderId="100" applyNumberFormat="0" applyFont="0" applyAlignment="0" applyProtection="0"/>
    <xf numFmtId="10" fontId="28" fillId="29" borderId="97" applyNumberFormat="0" applyBorder="0" applyAlignment="0" applyProtection="0"/>
    <xf numFmtId="4" fontId="6" fillId="40" borderId="59" applyNumberFormat="0" applyProtection="0">
      <alignment horizontal="right" vertical="center"/>
    </xf>
    <xf numFmtId="0" fontId="1" fillId="0" borderId="0"/>
    <xf numFmtId="0" fontId="2" fillId="0" borderId="97">
      <alignment horizontal="right"/>
    </xf>
    <xf numFmtId="175" fontId="2" fillId="3" borderId="63" applyNumberFormat="0" applyFont="0" applyAlignment="0">
      <protection locked="0"/>
    </xf>
    <xf numFmtId="0" fontId="1" fillId="0" borderId="0"/>
    <xf numFmtId="0" fontId="2" fillId="4" borderId="59" applyNumberFormat="0" applyProtection="0">
      <alignment horizontal="left" vertical="center" indent="1"/>
    </xf>
    <xf numFmtId="0" fontId="2" fillId="0" borderId="63"/>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6" fillId="5" borderId="59"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175" fontId="2" fillId="3" borderId="97" applyNumberFormat="0" applyFont="0" applyAlignment="0">
      <protection locked="0"/>
    </xf>
    <xf numFmtId="0" fontId="3" fillId="31" borderId="100" applyNumberFormat="0" applyFont="0" applyAlignment="0" applyProtection="0"/>
    <xf numFmtId="0" fontId="2" fillId="0" borderId="63">
      <alignment horizontal="right"/>
    </xf>
    <xf numFmtId="0" fontId="52" fillId="11" borderId="99" applyNumberFormat="0" applyAlignment="0" applyProtection="0"/>
    <xf numFmtId="0" fontId="2" fillId="0" borderId="63">
      <alignment horizontal="right"/>
    </xf>
    <xf numFmtId="0" fontId="2" fillId="4" borderId="59" applyNumberFormat="0" applyProtection="0">
      <alignment horizontal="left" vertical="center" indent="1"/>
    </xf>
    <xf numFmtId="0" fontId="2" fillId="0" borderId="97">
      <alignment horizontal="right"/>
    </xf>
    <xf numFmtId="4" fontId="2" fillId="0" borderId="97"/>
    <xf numFmtId="0" fontId="2" fillId="44" borderId="59" applyNumberFormat="0" applyProtection="0">
      <alignment horizontal="left" vertical="center" indent="1"/>
    </xf>
    <xf numFmtId="0" fontId="52" fillId="11" borderId="99" applyNumberFormat="0" applyAlignment="0" applyProtection="0"/>
    <xf numFmtId="4" fontId="2" fillId="0" borderId="97"/>
    <xf numFmtId="4" fontId="2" fillId="0" borderId="97"/>
    <xf numFmtId="0" fontId="2" fillId="0" borderId="63">
      <alignment horizontal="right"/>
    </xf>
    <xf numFmtId="175" fontId="2" fillId="3" borderId="97" applyNumberFormat="0" applyFont="0" applyAlignment="0">
      <protection locked="0"/>
    </xf>
    <xf numFmtId="0" fontId="2" fillId="44" borderId="59" applyNumberFormat="0" applyProtection="0">
      <alignment horizontal="left" vertical="center" indent="1"/>
    </xf>
    <xf numFmtId="0" fontId="2" fillId="4" borderId="59" applyNumberFormat="0" applyProtection="0">
      <alignment horizontal="left" vertical="center" indent="1"/>
    </xf>
    <xf numFmtId="0" fontId="3" fillId="2" borderId="97" applyNumberFormat="0" applyAlignment="0">
      <alignment horizontal="left"/>
    </xf>
    <xf numFmtId="0" fontId="2" fillId="0" borderId="63">
      <alignment horizontal="right"/>
    </xf>
    <xf numFmtId="0" fontId="2" fillId="43" borderId="59" applyNumberFormat="0" applyProtection="0">
      <alignment horizontal="left" vertical="center" indent="1"/>
    </xf>
    <xf numFmtId="0" fontId="2" fillId="43" borderId="59" applyNumberFormat="0" applyProtection="0">
      <alignment horizontal="left" vertical="center" indent="1"/>
    </xf>
    <xf numFmtId="175" fontId="2" fillId="3" borderId="97" applyNumberFormat="0" applyFont="0" applyAlignment="0">
      <protection locked="0"/>
    </xf>
    <xf numFmtId="4" fontId="2" fillId="0" borderId="63"/>
    <xf numFmtId="4" fontId="44" fillId="5" borderId="59" applyNumberFormat="0" applyProtection="0">
      <alignment horizontal="left" vertical="center" indent="1"/>
    </xf>
    <xf numFmtId="10" fontId="26" fillId="26" borderId="63" applyNumberFormat="0" applyFill="0" applyBorder="0" applyAlignment="0" applyProtection="0">
      <protection locked="0"/>
    </xf>
    <xf numFmtId="0" fontId="2" fillId="44" borderId="59" applyNumberFormat="0" applyProtection="0">
      <alignment horizontal="left" vertical="center" indent="1"/>
    </xf>
    <xf numFmtId="175" fontId="2" fillId="3" borderId="63" applyNumberFormat="0" applyFont="0" applyAlignment="0">
      <protection locked="0"/>
    </xf>
    <xf numFmtId="0" fontId="2" fillId="4" borderId="59" applyNumberFormat="0" applyProtection="0">
      <alignment horizontal="left" vertical="center" indent="1"/>
    </xf>
    <xf numFmtId="4" fontId="6" fillId="37" borderId="59" applyNumberFormat="0" applyProtection="0">
      <alignment horizontal="right" vertical="center"/>
    </xf>
    <xf numFmtId="0" fontId="2" fillId="0" borderId="63">
      <alignment horizontal="right"/>
    </xf>
    <xf numFmtId="0" fontId="3" fillId="2" borderId="97" applyNumberFormat="0" applyAlignment="0">
      <alignment horizontal="left"/>
    </xf>
    <xf numFmtId="175" fontId="2" fillId="3" borderId="63" applyNumberFormat="0" applyFont="0" applyAlignment="0">
      <protection locked="0"/>
    </xf>
    <xf numFmtId="0" fontId="20" fillId="24" borderId="99" applyNumberFormat="0" applyAlignment="0" applyProtection="0"/>
    <xf numFmtId="0" fontId="2" fillId="0" borderId="97">
      <alignment horizontal="right"/>
    </xf>
    <xf numFmtId="175" fontId="2" fillId="3" borderId="97" applyNumberFormat="0" applyFont="0" applyAlignment="0">
      <protection locked="0"/>
    </xf>
    <xf numFmtId="0" fontId="2" fillId="4" borderId="59" applyNumberFormat="0" applyProtection="0">
      <alignment horizontal="left" vertical="center" indent="1"/>
    </xf>
    <xf numFmtId="0" fontId="2" fillId="0" borderId="59" applyNumberFormat="0" applyProtection="0">
      <alignment horizontal="left" vertical="center"/>
    </xf>
    <xf numFmtId="175" fontId="2" fillId="3" borderId="63"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xf numFmtId="4" fontId="2" fillId="0" borderId="63"/>
    <xf numFmtId="0" fontId="2" fillId="4" borderId="59" applyNumberFormat="0" applyProtection="0">
      <alignment horizontal="left" vertical="center" indent="1"/>
    </xf>
    <xf numFmtId="0" fontId="2" fillId="0" borderId="63"/>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0" fontId="2" fillId="0" borderId="63">
      <alignment horizontal="right"/>
    </xf>
    <xf numFmtId="0" fontId="1" fillId="0" borderId="0"/>
    <xf numFmtId="0" fontId="2" fillId="27" borderId="59" applyNumberFormat="0" applyProtection="0">
      <alignment horizontal="left" vertical="center" indent="1"/>
    </xf>
    <xf numFmtId="0" fontId="1" fillId="0" borderId="0"/>
    <xf numFmtId="175" fontId="2" fillId="3" borderId="63" applyNumberFormat="0" applyFont="0" applyAlignment="0">
      <protection locked="0"/>
    </xf>
    <xf numFmtId="175" fontId="2" fillId="3" borderId="97" applyNumberFormat="0" applyFont="0" applyAlignment="0">
      <protection locked="0"/>
    </xf>
    <xf numFmtId="0" fontId="2" fillId="0" borderId="63">
      <alignment horizontal="right"/>
    </xf>
    <xf numFmtId="0" fontId="2" fillId="4" borderId="59" applyNumberFormat="0" applyProtection="0">
      <alignment horizontal="left" vertical="center" indent="1"/>
    </xf>
    <xf numFmtId="175" fontId="2" fillId="3" borderId="63" applyNumberFormat="0" applyFont="0" applyAlignment="0">
      <protection locked="0"/>
    </xf>
    <xf numFmtId="0" fontId="2" fillId="4" borderId="59" applyNumberFormat="0" applyProtection="0">
      <alignment horizontal="left" vertical="center" indent="1"/>
    </xf>
    <xf numFmtId="0" fontId="2" fillId="43" borderId="59" applyNumberFormat="0" applyProtection="0">
      <alignment horizontal="left" vertical="center" indent="1"/>
    </xf>
    <xf numFmtId="4" fontId="2" fillId="0" borderId="63"/>
    <xf numFmtId="175" fontId="2" fillId="3" borderId="63" applyNumberFormat="0" applyFont="0" applyAlignment="0">
      <protection locked="0"/>
    </xf>
    <xf numFmtId="10" fontId="28" fillId="29" borderId="63" applyNumberFormat="0" applyBorder="0" applyAlignment="0" applyProtection="0"/>
    <xf numFmtId="0" fontId="29" fillId="0" borderId="62">
      <alignment horizontal="left" vertical="center"/>
    </xf>
    <xf numFmtId="10" fontId="26" fillId="26" borderId="63" applyNumberFormat="0" applyFill="0" applyBorder="0" applyAlignment="0" applyProtection="0">
      <protection locked="0"/>
    </xf>
    <xf numFmtId="175" fontId="2" fillId="3" borderId="97" applyNumberFormat="0" applyFont="0" applyAlignment="0">
      <protection locked="0"/>
    </xf>
    <xf numFmtId="0" fontId="80" fillId="0" borderId="95" applyNumberFormat="0" applyFill="0" applyAlignment="0" applyProtection="0"/>
    <xf numFmtId="0" fontId="3" fillId="31" borderId="100" applyNumberFormat="0" applyFont="0" applyAlignment="0" applyProtection="0"/>
    <xf numFmtId="175" fontId="2" fillId="3" borderId="97" applyNumberFormat="0" applyFont="0" applyAlignment="0">
      <protection locked="0"/>
    </xf>
    <xf numFmtId="4" fontId="6" fillId="40" borderId="59" applyNumberFormat="0" applyProtection="0">
      <alignment horizontal="right" vertical="center"/>
    </xf>
    <xf numFmtId="0" fontId="3" fillId="31" borderId="100" applyNumberFormat="0" applyFont="0" applyAlignment="0" applyProtection="0"/>
    <xf numFmtId="0" fontId="2" fillId="44" borderId="59" applyNumberFormat="0" applyProtection="0">
      <alignment horizontal="left" vertical="center" indent="1"/>
    </xf>
    <xf numFmtId="0" fontId="73" fillId="11" borderId="99" applyNumberFormat="0" applyAlignment="0" applyProtection="0"/>
    <xf numFmtId="4" fontId="2" fillId="0" borderId="97"/>
    <xf numFmtId="0" fontId="2" fillId="0" borderId="97">
      <alignment horizontal="right"/>
    </xf>
    <xf numFmtId="175" fontId="2" fillId="3" borderId="63" applyNumberFormat="0" applyFont="0" applyAlignment="0">
      <protection locked="0"/>
    </xf>
    <xf numFmtId="0" fontId="2" fillId="0" borderId="97"/>
    <xf numFmtId="0" fontId="2" fillId="0" borderId="97"/>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0" fontId="28" fillId="29" borderId="97" applyNumberFormat="0" applyBorder="0" applyAlignment="0" applyProtection="0"/>
    <xf numFmtId="0" fontId="2" fillId="27" borderId="59" applyNumberFormat="0" applyProtection="0">
      <alignment horizontal="left" vertical="center" indent="1"/>
    </xf>
    <xf numFmtId="175" fontId="2" fillId="3" borderId="97" applyNumberFormat="0" applyFont="0" applyAlignment="0">
      <protection locked="0"/>
    </xf>
    <xf numFmtId="175" fontId="2" fillId="3" borderId="63" applyNumberFormat="0" applyFont="0" applyAlignment="0">
      <protection locked="0"/>
    </xf>
    <xf numFmtId="175" fontId="2" fillId="3" borderId="97" applyNumberFormat="0" applyFont="0" applyAlignment="0">
      <protection locked="0"/>
    </xf>
    <xf numFmtId="0" fontId="2" fillId="4" borderId="59" applyNumberFormat="0" applyProtection="0">
      <alignment horizontal="left" vertical="center" indent="1"/>
    </xf>
    <xf numFmtId="10" fontId="28" fillId="29" borderId="97" applyNumberFormat="0" applyBorder="0" applyAlignment="0" applyProtection="0"/>
    <xf numFmtId="0" fontId="3" fillId="31" borderId="100" applyNumberFormat="0" applyFont="0" applyAlignment="0" applyProtection="0"/>
    <xf numFmtId="0" fontId="1" fillId="0" borderId="0"/>
    <xf numFmtId="9" fontId="1" fillId="0" borderId="0" applyFont="0" applyFill="0" applyBorder="0" applyAlignment="0" applyProtection="0"/>
    <xf numFmtId="4" fontId="2" fillId="0" borderId="97"/>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29" borderId="59" applyNumberFormat="0" applyProtection="0">
      <alignment vertical="center"/>
    </xf>
    <xf numFmtId="0" fontId="2" fillId="4" borderId="59" applyNumberFormat="0" applyProtection="0">
      <alignment horizontal="left" vertical="center" indent="1"/>
    </xf>
    <xf numFmtId="175" fontId="2" fillId="3" borderId="97" applyNumberFormat="0" applyFont="0" applyAlignment="0">
      <protection locked="0"/>
    </xf>
    <xf numFmtId="0" fontId="52" fillId="11" borderId="99" applyNumberFormat="0" applyAlignment="0" applyProtection="0"/>
    <xf numFmtId="4" fontId="6" fillId="0" borderId="59" applyNumberFormat="0" applyProtection="0">
      <alignment horizontal="right" vertical="center"/>
    </xf>
    <xf numFmtId="0" fontId="2" fillId="4" borderId="59" applyNumberFormat="0" applyProtection="0">
      <alignment horizontal="left" vertical="center" indent="1"/>
    </xf>
    <xf numFmtId="4" fontId="44" fillId="5" borderId="59" applyNumberFormat="0" applyProtection="0">
      <alignment horizontal="left" vertical="center" indent="1"/>
    </xf>
    <xf numFmtId="4" fontId="41" fillId="3" borderId="59" applyNumberFormat="0" applyProtection="0">
      <alignment vertical="center"/>
    </xf>
    <xf numFmtId="0" fontId="80" fillId="0" borderId="95" applyNumberFormat="0" applyFill="0" applyAlignment="0" applyProtection="0"/>
    <xf numFmtId="0" fontId="3" fillId="31" borderId="100" applyNumberFormat="0" applyFont="0" applyAlignment="0" applyProtection="0"/>
    <xf numFmtId="0" fontId="2" fillId="27" borderId="59" applyNumberFormat="0" applyProtection="0">
      <alignment horizontal="left" vertical="center" indent="1"/>
    </xf>
    <xf numFmtId="0" fontId="2" fillId="44"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4" fontId="2" fillId="0" borderId="63"/>
    <xf numFmtId="0" fontId="2" fillId="0" borderId="63">
      <alignment horizontal="right"/>
    </xf>
    <xf numFmtId="175" fontId="2" fillId="3" borderId="63" applyNumberFormat="0" applyFont="0" applyAlignment="0">
      <protection locked="0"/>
    </xf>
    <xf numFmtId="0" fontId="80" fillId="0" borderId="95" applyNumberFormat="0" applyFill="0" applyAlignment="0" applyProtection="0"/>
    <xf numFmtId="4" fontId="6" fillId="33" borderId="59" applyNumberFormat="0" applyProtection="0">
      <alignment horizontal="right" vertical="center"/>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0" fontId="38" fillId="24" borderId="59" applyNumberFormat="0" applyAlignment="0" applyProtection="0"/>
    <xf numFmtId="0" fontId="2" fillId="0" borderId="97">
      <alignment horizontal="right"/>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0" borderId="97">
      <alignment horizontal="right"/>
    </xf>
    <xf numFmtId="4" fontId="2" fillId="0" borderId="97"/>
    <xf numFmtId="4" fontId="6" fillId="0" borderId="59" applyNumberFormat="0" applyProtection="0">
      <alignment horizontal="right" vertical="center"/>
    </xf>
    <xf numFmtId="175" fontId="2" fillId="3" borderId="97" applyNumberFormat="0" applyFont="0" applyAlignment="0">
      <protection locked="0"/>
    </xf>
    <xf numFmtId="0" fontId="2" fillId="0" borderId="97"/>
    <xf numFmtId="175" fontId="2" fillId="3" borderId="97" applyNumberFormat="0" applyFont="0" applyAlignment="0">
      <protection locked="0"/>
    </xf>
    <xf numFmtId="0" fontId="3" fillId="2" borderId="97" applyNumberFormat="0" applyAlignment="0">
      <alignment horizontal="left"/>
    </xf>
    <xf numFmtId="0" fontId="2" fillId="0" borderId="97"/>
    <xf numFmtId="4" fontId="6" fillId="32" borderId="59" applyNumberFormat="0" applyProtection="0">
      <alignment horizontal="right" vertical="center"/>
    </xf>
    <xf numFmtId="0" fontId="2" fillId="43" borderId="59" applyNumberFormat="0" applyProtection="0">
      <alignment horizontal="left" vertical="center" indent="1"/>
    </xf>
    <xf numFmtId="4" fontId="44" fillId="43"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4" borderId="59" applyNumberFormat="0" applyProtection="0">
      <alignment horizontal="left" vertical="center" indent="1"/>
    </xf>
    <xf numFmtId="0" fontId="3" fillId="31" borderId="100" applyNumberFormat="0" applyFont="0" applyAlignment="0" applyProtection="0"/>
    <xf numFmtId="4" fontId="41" fillId="29" borderId="59" applyNumberFormat="0" applyProtection="0">
      <alignment vertical="center"/>
    </xf>
    <xf numFmtId="0" fontId="2" fillId="27" borderId="59" applyNumberFormat="0" applyProtection="0">
      <alignment horizontal="left" vertical="center" indent="1"/>
    </xf>
    <xf numFmtId="0" fontId="38" fillId="24" borderId="59" applyNumberFormat="0" applyAlignment="0" applyProtection="0"/>
    <xf numFmtId="175" fontId="2" fillId="3" borderId="97" applyNumberFormat="0" applyFont="0" applyAlignment="0">
      <protection locked="0"/>
    </xf>
    <xf numFmtId="0" fontId="29" fillId="0" borderId="94">
      <alignment horizontal="left" vertical="center"/>
    </xf>
    <xf numFmtId="0" fontId="3" fillId="31" borderId="100" applyNumberFormat="0" applyFont="0" applyAlignment="0" applyProtection="0"/>
    <xf numFmtId="0" fontId="20" fillId="24" borderId="99" applyNumberFormat="0" applyAlignment="0" applyProtection="0"/>
    <xf numFmtId="0" fontId="38" fillId="24" borderId="59" applyNumberFormat="0" applyAlignment="0" applyProtection="0"/>
    <xf numFmtId="0" fontId="52" fillId="11" borderId="99" applyNumberFormat="0" applyAlignment="0" applyProtection="0"/>
    <xf numFmtId="0" fontId="2" fillId="4" borderId="59" applyNumberFormat="0" applyProtection="0">
      <alignment horizontal="left" vertical="center" indent="1"/>
    </xf>
    <xf numFmtId="4" fontId="41" fillId="5" borderId="59" applyNumberFormat="0" applyProtection="0">
      <alignment horizontal="right" vertical="center"/>
    </xf>
    <xf numFmtId="4" fontId="6" fillId="29"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3" fillId="31" borderId="100" applyNumberFormat="0" applyFont="0" applyAlignment="0" applyProtection="0"/>
    <xf numFmtId="0" fontId="2" fillId="0" borderId="97">
      <alignment horizontal="right"/>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4" fontId="44" fillId="5" borderId="59" applyNumberFormat="0" applyProtection="0">
      <alignment horizontal="left" vertical="center" indent="1"/>
    </xf>
    <xf numFmtId="4" fontId="44" fillId="5"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4" fontId="6" fillId="38" borderId="59" applyNumberFormat="0" applyProtection="0">
      <alignment horizontal="right" vertical="center"/>
    </xf>
    <xf numFmtId="4" fontId="6" fillId="33" borderId="59" applyNumberFormat="0" applyProtection="0">
      <alignment horizontal="right" vertical="center"/>
    </xf>
    <xf numFmtId="4" fontId="6" fillId="3" borderId="59" applyNumberFormat="0" applyProtection="0">
      <alignment horizontal="left" vertical="center" indent="1"/>
    </xf>
    <xf numFmtId="10" fontId="26" fillId="26" borderId="97" applyNumberFormat="0" applyFill="0" applyBorder="0" applyAlignment="0" applyProtection="0">
      <protection locked="0"/>
    </xf>
    <xf numFmtId="0" fontId="80" fillId="0" borderId="95" applyNumberFormat="0" applyFill="0" applyAlignment="0" applyProtection="0"/>
    <xf numFmtId="4" fontId="2" fillId="0" borderId="97"/>
    <xf numFmtId="4" fontId="2" fillId="0" borderId="97"/>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75" fontId="2" fillId="3" borderId="97" applyNumberFormat="0" applyFont="0" applyAlignment="0">
      <protection locked="0"/>
    </xf>
    <xf numFmtId="4" fontId="6" fillId="3" borderId="59" applyNumberFormat="0" applyProtection="0">
      <alignment vertical="center"/>
    </xf>
    <xf numFmtId="0" fontId="2" fillId="43"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52" fillId="11" borderId="99" applyNumberFormat="0" applyAlignment="0" applyProtection="0"/>
    <xf numFmtId="0" fontId="2" fillId="0" borderId="97">
      <alignment horizontal="right"/>
    </xf>
    <xf numFmtId="0" fontId="3" fillId="31" borderId="100" applyNumberFormat="0" applyFont="0" applyAlignment="0" applyProtection="0"/>
    <xf numFmtId="4" fontId="2" fillId="0" borderId="97"/>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43" borderId="59" applyNumberFormat="0" applyProtection="0">
      <alignment horizontal="left" vertical="center" indent="1"/>
    </xf>
    <xf numFmtId="4" fontId="44"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59" applyNumberFormat="0" applyProtection="0">
      <alignment horizontal="left" vertical="center"/>
    </xf>
    <xf numFmtId="175" fontId="2" fillId="3" borderId="97" applyNumberFormat="0" applyFont="0" applyAlignment="0">
      <protection locked="0"/>
    </xf>
    <xf numFmtId="175" fontId="2" fillId="3" borderId="97" applyNumberFormat="0" applyFont="0" applyAlignment="0">
      <protection locked="0"/>
    </xf>
    <xf numFmtId="4" fontId="6" fillId="0" borderId="59" applyNumberFormat="0" applyProtection="0">
      <alignment horizontal="right" vertical="center"/>
    </xf>
    <xf numFmtId="0" fontId="73" fillId="11" borderId="99" applyNumberFormat="0" applyAlignment="0" applyProtection="0"/>
    <xf numFmtId="175" fontId="2" fillId="3" borderId="97" applyNumberFormat="0" applyFont="0" applyAlignment="0">
      <protection locked="0"/>
    </xf>
    <xf numFmtId="4" fontId="6" fillId="0" borderId="59" applyNumberFormat="0" applyProtection="0">
      <alignment horizontal="right" vertical="center"/>
    </xf>
    <xf numFmtId="0" fontId="2" fillId="0" borderId="97">
      <alignment horizontal="right"/>
    </xf>
    <xf numFmtId="0" fontId="2" fillId="0" borderId="97">
      <alignment horizontal="right"/>
    </xf>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80" fillId="0" borderId="95" applyNumberFormat="0" applyFill="0" applyAlignment="0" applyProtection="0"/>
    <xf numFmtId="10" fontId="28" fillId="29" borderId="97" applyNumberFormat="0" applyBorder="0" applyAlignment="0" applyProtection="0"/>
    <xf numFmtId="4" fontId="41" fillId="3" borderId="59" applyNumberFormat="0" applyProtection="0">
      <alignment vertical="center"/>
    </xf>
    <xf numFmtId="4" fontId="6" fillId="40" borderId="59" applyNumberFormat="0" applyProtection="0">
      <alignment horizontal="right" vertical="center"/>
    </xf>
    <xf numFmtId="4" fontId="44" fillId="5"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4" fontId="41" fillId="29" borderId="59" applyNumberFormat="0" applyProtection="0">
      <alignment vertical="center"/>
    </xf>
    <xf numFmtId="4" fontId="6" fillId="0" borderId="59" applyNumberFormat="0" applyProtection="0">
      <alignment horizontal="right" vertical="center"/>
    </xf>
    <xf numFmtId="0" fontId="2" fillId="4" borderId="59" applyNumberFormat="0" applyProtection="0">
      <alignment horizontal="left" vertical="center" indent="1"/>
    </xf>
    <xf numFmtId="0" fontId="52" fillId="11" borderId="99" applyNumberFormat="0" applyAlignment="0" applyProtection="0"/>
    <xf numFmtId="0" fontId="38" fillId="24" borderId="59" applyNumberFormat="0" applyAlignment="0" applyProtection="0"/>
    <xf numFmtId="0" fontId="3" fillId="31" borderId="100" applyNumberFormat="0" applyFont="0" applyAlignment="0" applyProtection="0"/>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3" fillId="31" borderId="100" applyNumberFormat="0" applyFont="0" applyAlignment="0" applyProtection="0"/>
    <xf numFmtId="0" fontId="2" fillId="0" borderId="59" applyNumberFormat="0" applyProtection="0">
      <alignment horizontal="left" vertical="center"/>
    </xf>
    <xf numFmtId="175" fontId="2" fillId="3" borderId="97" applyNumberFormat="0" applyFont="0" applyAlignment="0">
      <protection locked="0"/>
    </xf>
    <xf numFmtId="0" fontId="2" fillId="0" borderId="97">
      <alignment horizontal="right"/>
    </xf>
    <xf numFmtId="0" fontId="2" fillId="0" borderId="97"/>
    <xf numFmtId="175" fontId="2" fillId="3" borderId="97" applyNumberFormat="0" applyFont="0" applyAlignment="0">
      <protection locked="0"/>
    </xf>
    <xf numFmtId="4" fontId="2" fillId="0" borderId="97"/>
    <xf numFmtId="4" fontId="2" fillId="0" borderId="97"/>
    <xf numFmtId="0" fontId="3" fillId="31" borderId="100" applyNumberFormat="0" applyFont="0" applyAlignment="0" applyProtection="0"/>
    <xf numFmtId="175" fontId="2" fillId="3" borderId="63" applyNumberFormat="0" applyFont="0" applyAlignment="0">
      <protection locked="0"/>
    </xf>
    <xf numFmtId="0" fontId="2" fillId="0" borderId="63">
      <alignment horizontal="right"/>
    </xf>
    <xf numFmtId="0" fontId="2" fillId="0" borderId="97">
      <alignment horizontal="right"/>
    </xf>
    <xf numFmtId="0" fontId="2" fillId="0" borderId="97">
      <alignment horizontal="right"/>
    </xf>
    <xf numFmtId="0" fontId="2" fillId="4" borderId="59" applyNumberFormat="0" applyProtection="0">
      <alignment horizontal="left" vertical="center" indent="1"/>
    </xf>
    <xf numFmtId="175" fontId="2" fillId="3" borderId="97" applyNumberFormat="0" applyFont="0" applyAlignment="0">
      <protection locked="0"/>
    </xf>
    <xf numFmtId="0" fontId="52" fillId="11" borderId="99" applyNumberFormat="0" applyAlignment="0" applyProtection="0"/>
    <xf numFmtId="4" fontId="2" fillId="0" borderId="97"/>
    <xf numFmtId="175" fontId="2" fillId="3" borderId="97" applyNumberFormat="0" applyFont="0" applyAlignment="0">
      <protection locked="0"/>
    </xf>
    <xf numFmtId="0" fontId="3" fillId="2" borderId="97" applyNumberFormat="0" applyAlignment="0">
      <alignment horizontal="left"/>
    </xf>
    <xf numFmtId="0" fontId="2" fillId="0" borderId="63"/>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63"/>
    <xf numFmtId="175" fontId="2" fillId="3" borderId="97" applyNumberFormat="0" applyFont="0" applyAlignment="0">
      <protection locked="0"/>
    </xf>
    <xf numFmtId="175" fontId="2" fillId="3" borderId="63"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0" fontId="3" fillId="31" borderId="100" applyNumberFormat="0" applyFont="0" applyAlignment="0" applyProtection="0"/>
    <xf numFmtId="0" fontId="2" fillId="0" borderId="97">
      <alignment horizontal="right"/>
    </xf>
    <xf numFmtId="0" fontId="2" fillId="0" borderId="97">
      <alignment horizontal="right"/>
    </xf>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2" fillId="4" borderId="59" applyNumberFormat="0" applyProtection="0">
      <alignment horizontal="left" vertical="center" indent="1"/>
    </xf>
    <xf numFmtId="4" fontId="6" fillId="29" borderId="59" applyNumberFormat="0" applyProtection="0">
      <alignment vertical="center"/>
    </xf>
    <xf numFmtId="175" fontId="2" fillId="3" borderId="63" applyNumberFormat="0" applyFont="0" applyAlignment="0">
      <protection locked="0"/>
    </xf>
    <xf numFmtId="10" fontId="28" fillId="29" borderId="97" applyNumberFormat="0" applyBorder="0" applyAlignment="0" applyProtection="0"/>
    <xf numFmtId="0" fontId="38" fillId="24" borderId="59" applyNumberFormat="0" applyAlignment="0" applyProtection="0"/>
    <xf numFmtId="0" fontId="2" fillId="0" borderId="97">
      <alignment horizontal="right"/>
    </xf>
    <xf numFmtId="175" fontId="2" fillId="3" borderId="97" applyNumberFormat="0" applyFont="0" applyAlignment="0">
      <protection locked="0"/>
    </xf>
    <xf numFmtId="175" fontId="2" fillId="3" borderId="97" applyNumberFormat="0" applyFont="0" applyAlignment="0">
      <protection locked="0"/>
    </xf>
    <xf numFmtId="0" fontId="3" fillId="31" borderId="100" applyNumberFormat="0" applyFont="0" applyAlignment="0" applyProtection="0"/>
    <xf numFmtId="175" fontId="2" fillId="3" borderId="63" applyNumberFormat="0" applyFont="0" applyAlignment="0">
      <protection locked="0"/>
    </xf>
    <xf numFmtId="4" fontId="6" fillId="29" borderId="59" applyNumberFormat="0" applyProtection="0">
      <alignment horizontal="left" vertical="center" indent="1"/>
    </xf>
    <xf numFmtId="0" fontId="2" fillId="27" borderId="59" applyNumberFormat="0" applyProtection="0">
      <alignment horizontal="left" vertical="center" indent="1"/>
    </xf>
    <xf numFmtId="4" fontId="6" fillId="43" borderId="59" applyNumberFormat="0" applyProtection="0">
      <alignment horizontal="left" vertical="center" indent="1"/>
    </xf>
    <xf numFmtId="0" fontId="2" fillId="0" borderId="63">
      <alignment horizontal="right"/>
    </xf>
    <xf numFmtId="0" fontId="2" fillId="27" borderId="59" applyNumberFormat="0" applyProtection="0">
      <alignment horizontal="left" vertical="center" indent="1"/>
    </xf>
    <xf numFmtId="10" fontId="26" fillId="26" borderId="63" applyNumberFormat="0" applyFill="0" applyBorder="0" applyAlignment="0" applyProtection="0">
      <protection locked="0"/>
    </xf>
    <xf numFmtId="0" fontId="2" fillId="44" borderId="59" applyNumberFormat="0" applyProtection="0">
      <alignment horizontal="left" vertical="center" indent="1"/>
    </xf>
    <xf numFmtId="0" fontId="3" fillId="31" borderId="100" applyNumberFormat="0" applyFont="0" applyAlignment="0" applyProtection="0"/>
    <xf numFmtId="0" fontId="2" fillId="0" borderId="63">
      <alignment horizontal="right"/>
    </xf>
    <xf numFmtId="4" fontId="2" fillId="0" borderId="63"/>
    <xf numFmtId="175" fontId="2" fillId="3" borderId="97" applyNumberFormat="0" applyFont="0" applyAlignment="0">
      <protection locked="0"/>
    </xf>
    <xf numFmtId="0" fontId="2" fillId="43" borderId="59" applyNumberFormat="0" applyProtection="0">
      <alignment horizontal="left" vertical="center" indent="1"/>
    </xf>
    <xf numFmtId="0" fontId="2" fillId="0" borderId="63">
      <alignment horizontal="right"/>
    </xf>
    <xf numFmtId="0" fontId="2" fillId="0" borderId="97">
      <alignment horizontal="right"/>
    </xf>
    <xf numFmtId="0" fontId="2" fillId="0" borderId="97">
      <alignment horizontal="right"/>
    </xf>
    <xf numFmtId="0" fontId="2" fillId="4" borderId="59" applyNumberFormat="0" applyProtection="0">
      <alignment horizontal="left" vertical="center" indent="1"/>
    </xf>
    <xf numFmtId="0" fontId="2" fillId="27" borderId="59" applyNumberFormat="0" applyProtection="0">
      <alignment horizontal="left" vertical="center" indent="1"/>
    </xf>
    <xf numFmtId="0" fontId="3" fillId="31" borderId="100" applyNumberFormat="0" applyFont="0" applyAlignment="0" applyProtection="0"/>
    <xf numFmtId="175" fontId="2" fillId="3" borderId="63"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4" fontId="2" fillId="0" borderId="97"/>
    <xf numFmtId="175" fontId="2" fillId="3" borderId="97" applyNumberFormat="0" applyFont="0" applyAlignment="0">
      <protection locked="0"/>
    </xf>
    <xf numFmtId="0" fontId="2" fillId="0" borderId="97"/>
    <xf numFmtId="0" fontId="3" fillId="2" borderId="97" applyNumberFormat="0" applyAlignment="0">
      <alignment horizontal="left"/>
    </xf>
    <xf numFmtId="0" fontId="3" fillId="31" borderId="100" applyNumberFormat="0" applyFont="0" applyAlignment="0" applyProtection="0"/>
    <xf numFmtId="4" fontId="2" fillId="0" borderId="97"/>
    <xf numFmtId="0" fontId="2" fillId="44" borderId="59" applyNumberFormat="0" applyProtection="0">
      <alignment horizontal="left" vertical="center" indent="1"/>
    </xf>
    <xf numFmtId="4" fontId="2" fillId="0" borderId="63"/>
    <xf numFmtId="0" fontId="2" fillId="43" borderId="59" applyNumberFormat="0" applyProtection="0">
      <alignment horizontal="left" vertical="center" indent="1"/>
    </xf>
    <xf numFmtId="0" fontId="2" fillId="4" borderId="59" applyNumberFormat="0" applyProtection="0">
      <alignment horizontal="left" vertical="center" indent="1"/>
    </xf>
    <xf numFmtId="175" fontId="2" fillId="3" borderId="63" applyNumberFormat="0" applyFont="0" applyAlignment="0">
      <protection locked="0"/>
    </xf>
    <xf numFmtId="4" fontId="2" fillId="0" borderId="63"/>
    <xf numFmtId="0" fontId="2" fillId="44" borderId="59" applyNumberFormat="0" applyProtection="0">
      <alignment horizontal="left" vertical="center" indent="1"/>
    </xf>
    <xf numFmtId="0" fontId="2" fillId="0" borderId="97">
      <alignment horizontal="right"/>
    </xf>
    <xf numFmtId="0" fontId="2" fillId="4" borderId="59" applyNumberFormat="0" applyProtection="0">
      <alignment horizontal="left" vertical="center" indent="1"/>
    </xf>
    <xf numFmtId="0" fontId="2" fillId="0" borderId="63">
      <alignment horizontal="right"/>
    </xf>
    <xf numFmtId="0" fontId="3" fillId="2" borderId="97" applyNumberFormat="0" applyAlignment="0">
      <alignment horizontal="left"/>
    </xf>
    <xf numFmtId="175" fontId="2" fillId="3" borderId="63" applyNumberFormat="0" applyFont="0" applyAlignment="0">
      <protection locked="0"/>
    </xf>
    <xf numFmtId="175" fontId="2" fillId="3" borderId="97" applyNumberFormat="0" applyFont="0" applyAlignment="0">
      <protection locked="0"/>
    </xf>
    <xf numFmtId="4" fontId="2" fillId="0" borderId="97"/>
    <xf numFmtId="10" fontId="28" fillId="29" borderId="63" applyNumberFormat="0" applyBorder="0" applyAlignment="0" applyProtection="0"/>
    <xf numFmtId="0" fontId="2" fillId="0" borderId="97">
      <alignment horizontal="right"/>
    </xf>
    <xf numFmtId="4" fontId="44" fillId="43" borderId="59" applyNumberFormat="0" applyProtection="0">
      <alignment horizontal="left" vertical="center" indent="1"/>
    </xf>
    <xf numFmtId="175" fontId="2" fillId="3" borderId="97" applyNumberFormat="0" applyFont="0" applyAlignment="0">
      <protection locked="0"/>
    </xf>
    <xf numFmtId="4" fontId="2" fillId="0" borderId="97"/>
    <xf numFmtId="0" fontId="22" fillId="31" borderId="99" applyNumberFormat="0" applyFont="0" applyAlignment="0" applyProtection="0"/>
    <xf numFmtId="0" fontId="2" fillId="0" borderId="97">
      <alignment horizontal="right"/>
    </xf>
    <xf numFmtId="175" fontId="2" fillId="3" borderId="97" applyNumberFormat="0" applyFont="0" applyAlignment="0">
      <protection locked="0"/>
    </xf>
    <xf numFmtId="175" fontId="2" fillId="3" borderId="97" applyNumberFormat="0" applyFont="0" applyAlignment="0">
      <protection locked="0"/>
    </xf>
    <xf numFmtId="10" fontId="28" fillId="29" borderId="97" applyNumberFormat="0" applyBorder="0" applyAlignment="0" applyProtection="0"/>
    <xf numFmtId="0" fontId="20" fillId="24" borderId="99" applyNumberFormat="0" applyAlignment="0" applyProtection="0"/>
    <xf numFmtId="175" fontId="2" fillId="3" borderId="97" applyNumberFormat="0" applyFont="0" applyAlignment="0">
      <protection locked="0"/>
    </xf>
    <xf numFmtId="4" fontId="2" fillId="0" borderId="97"/>
    <xf numFmtId="175" fontId="2" fillId="3" borderId="97" applyNumberFormat="0" applyFont="0" applyAlignment="0">
      <protection locked="0"/>
    </xf>
    <xf numFmtId="4" fontId="2" fillId="0" borderId="97"/>
    <xf numFmtId="0" fontId="1" fillId="0" borderId="0"/>
    <xf numFmtId="10" fontId="28" fillId="29" borderId="97" applyNumberFormat="0" applyBorder="0" applyAlignment="0" applyProtection="0"/>
    <xf numFmtId="175" fontId="2" fillId="3" borderId="97" applyNumberFormat="0" applyFont="0" applyAlignment="0">
      <protection locked="0"/>
    </xf>
    <xf numFmtId="0" fontId="29" fillId="0" borderId="62">
      <alignment horizontal="left" vertical="center"/>
    </xf>
    <xf numFmtId="0" fontId="22" fillId="31" borderId="99" applyNumberFormat="0" applyFont="0" applyAlignment="0" applyProtection="0"/>
    <xf numFmtId="0" fontId="1" fillId="0" borderId="0"/>
    <xf numFmtId="0" fontId="2" fillId="4" borderId="59" applyNumberFormat="0" applyProtection="0">
      <alignment horizontal="left" vertical="center" indent="1"/>
    </xf>
    <xf numFmtId="0" fontId="2" fillId="0" borderId="97">
      <alignment horizontal="right"/>
    </xf>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4" fontId="44" fillId="5" borderId="59" applyNumberFormat="0" applyProtection="0">
      <alignment horizontal="left" vertical="center" indent="1"/>
    </xf>
    <xf numFmtId="4" fontId="6" fillId="37" borderId="59" applyNumberFormat="0" applyProtection="0">
      <alignment horizontal="right" vertical="center"/>
    </xf>
    <xf numFmtId="4" fontId="6" fillId="3" borderId="59" applyNumberFormat="0" applyProtection="0">
      <alignment horizontal="left" vertical="center" indent="1"/>
    </xf>
    <xf numFmtId="175" fontId="2" fillId="3" borderId="97" applyNumberFormat="0" applyFont="0" applyAlignment="0">
      <protection locked="0"/>
    </xf>
    <xf numFmtId="0" fontId="66" fillId="49" borderId="99" applyNumberFormat="0" applyAlignment="0" applyProtection="0"/>
    <xf numFmtId="0" fontId="2" fillId="0" borderId="97">
      <alignment horizontal="right"/>
    </xf>
    <xf numFmtId="0" fontId="2" fillId="0" borderId="97">
      <alignment horizontal="right"/>
    </xf>
    <xf numFmtId="0" fontId="52" fillId="11" borderId="99" applyNumberFormat="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4" borderId="59" applyNumberFormat="0" applyProtection="0">
      <alignment horizontal="left" vertical="center" indent="1"/>
    </xf>
    <xf numFmtId="0" fontId="50" fillId="0" borderId="70" applyNumberFormat="0" applyFill="0" applyAlignment="0" applyProtection="0"/>
    <xf numFmtId="4" fontId="6" fillId="5" borderId="64" applyNumberFormat="0" applyProtection="0">
      <alignment horizontal="left" vertical="center" indent="1"/>
    </xf>
    <xf numFmtId="10" fontId="26" fillId="26" borderId="97" applyNumberFormat="0" applyFill="0" applyBorder="0" applyAlignment="0" applyProtection="0">
      <protection locked="0"/>
    </xf>
    <xf numFmtId="0" fontId="29" fillId="0" borderId="94">
      <alignment horizontal="left" vertical="center"/>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0" fontId="2" fillId="4" borderId="59" applyNumberFormat="0" applyProtection="0">
      <alignment horizontal="left" vertical="center" indent="1"/>
    </xf>
    <xf numFmtId="0" fontId="38" fillId="24" borderId="59" applyNumberFormat="0" applyAlignment="0" applyProtection="0"/>
    <xf numFmtId="175" fontId="2" fillId="3" borderId="97" applyNumberFormat="0" applyFont="0" applyAlignment="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0" fontId="26" fillId="26" borderId="97" applyNumberFormat="0" applyFill="0" applyBorder="0" applyAlignment="0" applyProtection="0">
      <protection locked="0"/>
    </xf>
    <xf numFmtId="0" fontId="2" fillId="0" borderId="97">
      <alignment horizontal="right"/>
    </xf>
    <xf numFmtId="0" fontId="2" fillId="0" borderId="97">
      <alignment horizontal="right"/>
    </xf>
    <xf numFmtId="0" fontId="2" fillId="0" borderId="97"/>
    <xf numFmtId="0" fontId="52" fillId="11" borderId="99" applyNumberFormat="0" applyAlignment="0" applyProtection="0"/>
    <xf numFmtId="175" fontId="2" fillId="3" borderId="97" applyNumberFormat="0" applyFont="0" applyAlignment="0">
      <protection locked="0"/>
    </xf>
    <xf numFmtId="175" fontId="2" fillId="3" borderId="97" applyNumberFormat="0" applyFont="0" applyAlignment="0">
      <protection locked="0"/>
    </xf>
    <xf numFmtId="43" fontId="1" fillId="0" borderId="0" applyFont="0" applyFill="0" applyBorder="0" applyAlignment="0" applyProtection="0"/>
    <xf numFmtId="4" fontId="2" fillId="0" borderId="97"/>
    <xf numFmtId="4" fontId="2" fillId="0" borderId="97"/>
    <xf numFmtId="175" fontId="2" fillId="3" borderId="97" applyNumberFormat="0" applyFont="0" applyAlignment="0">
      <protection locked="0"/>
    </xf>
    <xf numFmtId="0" fontId="2" fillId="43" borderId="59" applyNumberFormat="0" applyProtection="0">
      <alignment horizontal="left" vertical="center" indent="1"/>
    </xf>
    <xf numFmtId="0" fontId="76" fillId="49" borderId="59" applyNumberFormat="0" applyAlignment="0" applyProtection="0"/>
    <xf numFmtId="0" fontId="2" fillId="4"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4" fontId="6" fillId="34" borderId="59" applyNumberFormat="0" applyProtection="0">
      <alignment horizontal="right" vertical="center"/>
    </xf>
    <xf numFmtId="4" fontId="6" fillId="5" borderId="59" applyNumberFormat="0" applyProtection="0">
      <alignment horizontal="right" vertical="center"/>
    </xf>
    <xf numFmtId="0" fontId="2" fillId="0" borderId="97">
      <alignment horizontal="right"/>
    </xf>
    <xf numFmtId="0" fontId="2" fillId="4" borderId="59" applyNumberFormat="0" applyProtection="0">
      <alignment horizontal="left" vertical="center" indent="1"/>
    </xf>
    <xf numFmtId="0" fontId="2" fillId="0" borderId="97">
      <alignment horizontal="right"/>
    </xf>
    <xf numFmtId="0" fontId="2" fillId="0" borderId="97">
      <alignment horizontal="right"/>
    </xf>
    <xf numFmtId="0" fontId="2" fillId="0" borderId="97"/>
    <xf numFmtId="0" fontId="3" fillId="2" borderId="97" applyNumberFormat="0" applyAlignment="0">
      <alignment horizontal="left"/>
    </xf>
    <xf numFmtId="175" fontId="2" fillId="3" borderId="97" applyNumberFormat="0" applyFont="0" applyAlignment="0">
      <protection locked="0"/>
    </xf>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175" fontId="2" fillId="3" borderId="97" applyNumberFormat="0" applyFont="0" applyAlignment="0">
      <protection locked="0"/>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4" fontId="6" fillId="35" borderId="59" applyNumberFormat="0" applyProtection="0">
      <alignment horizontal="right" vertical="center"/>
    </xf>
    <xf numFmtId="175" fontId="2" fillId="3" borderId="97" applyNumberFormat="0" applyFont="0" applyAlignment="0">
      <protection locked="0"/>
    </xf>
    <xf numFmtId="175" fontId="2" fillId="3" borderId="97" applyNumberFormat="0" applyFont="0" applyAlignment="0">
      <protection locked="0"/>
    </xf>
    <xf numFmtId="0" fontId="2" fillId="0" borderId="97"/>
    <xf numFmtId="0" fontId="1" fillId="0" borderId="0"/>
    <xf numFmtId="0" fontId="2" fillId="4" borderId="59" applyNumberFormat="0" applyProtection="0">
      <alignment horizontal="left" vertical="center" indent="1"/>
    </xf>
    <xf numFmtId="0" fontId="2" fillId="0" borderId="97"/>
    <xf numFmtId="4" fontId="2" fillId="0" borderId="97"/>
    <xf numFmtId="0" fontId="1" fillId="0" borderId="0"/>
    <xf numFmtId="0" fontId="2" fillId="4" borderId="59" applyNumberFormat="0" applyProtection="0">
      <alignment horizontal="left" vertical="center" indent="1"/>
    </xf>
    <xf numFmtId="175" fontId="2" fillId="3" borderId="97" applyNumberFormat="0" applyFont="0" applyAlignment="0">
      <protection locked="0"/>
    </xf>
    <xf numFmtId="0" fontId="2" fillId="0" borderId="59" applyNumberFormat="0" applyProtection="0">
      <alignment horizontal="left" vertical="center"/>
    </xf>
    <xf numFmtId="4" fontId="6" fillId="5" borderId="59" applyNumberFormat="0" applyProtection="0">
      <alignment horizontal="right" vertical="center"/>
    </xf>
    <xf numFmtId="175" fontId="2" fillId="3" borderId="97" applyNumberFormat="0" applyFont="0" applyAlignment="0">
      <protection locked="0"/>
    </xf>
    <xf numFmtId="0" fontId="3" fillId="31" borderId="100" applyNumberFormat="0" applyFont="0" applyAlignment="0" applyProtection="0"/>
    <xf numFmtId="0" fontId="20" fillId="24" borderId="99" applyNumberFormat="0" applyAlignment="0" applyProtection="0"/>
    <xf numFmtId="0" fontId="3" fillId="2" borderId="97" applyNumberFormat="0" applyAlignment="0">
      <alignment horizontal="left"/>
    </xf>
    <xf numFmtId="0" fontId="3" fillId="2" borderId="97" applyNumberFormat="0" applyAlignment="0">
      <alignment horizontal="left"/>
    </xf>
    <xf numFmtId="4" fontId="6" fillId="39" borderId="59" applyNumberFormat="0" applyProtection="0">
      <alignment horizontal="right" vertical="center"/>
    </xf>
    <xf numFmtId="175" fontId="2" fillId="3" borderId="97" applyNumberFormat="0" applyFont="0" applyAlignment="0">
      <protection locked="0"/>
    </xf>
    <xf numFmtId="175" fontId="2" fillId="3" borderId="97" applyNumberFormat="0" applyFont="0" applyAlignment="0">
      <protection locked="0"/>
    </xf>
    <xf numFmtId="4" fontId="2" fillId="0" borderId="97"/>
    <xf numFmtId="4" fontId="6" fillId="43" borderId="59" applyNumberFormat="0" applyProtection="0">
      <alignment horizontal="left" vertical="center" indent="1"/>
    </xf>
    <xf numFmtId="175" fontId="2" fillId="3" borderId="97" applyNumberFormat="0" applyFont="0" applyAlignment="0">
      <protection locked="0"/>
    </xf>
    <xf numFmtId="0" fontId="2" fillId="43" borderId="59" applyNumberFormat="0" applyProtection="0">
      <alignment horizontal="left" vertical="center" indent="1"/>
    </xf>
    <xf numFmtId="175" fontId="2" fillId="3" borderId="97" applyNumberFormat="0" applyFont="0" applyAlignment="0">
      <protection locked="0"/>
    </xf>
    <xf numFmtId="4" fontId="2" fillId="0" borderId="97"/>
    <xf numFmtId="4" fontId="2" fillId="0" borderId="97"/>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4" fontId="2" fillId="0" borderId="97"/>
    <xf numFmtId="4" fontId="44" fillId="43" borderId="59" applyNumberFormat="0" applyProtection="0">
      <alignment horizontal="left" vertical="center" indent="1"/>
    </xf>
    <xf numFmtId="175" fontId="2" fillId="3" borderId="97" applyNumberFormat="0" applyFont="0" applyAlignment="0">
      <protection locked="0"/>
    </xf>
    <xf numFmtId="4" fontId="2" fillId="0" borderId="97"/>
    <xf numFmtId="0" fontId="2" fillId="0" borderId="59" applyNumberFormat="0" applyProtection="0">
      <alignment horizontal="left" vertical="center"/>
    </xf>
    <xf numFmtId="0" fontId="2" fillId="0" borderId="97">
      <alignment horizontal="right"/>
    </xf>
    <xf numFmtId="4" fontId="2" fillId="0" borderId="97"/>
    <xf numFmtId="0" fontId="2" fillId="0" borderId="97">
      <alignment horizontal="right"/>
    </xf>
    <xf numFmtId="4" fontId="44" fillId="43" borderId="59" applyNumberFormat="0" applyProtection="0">
      <alignment horizontal="left" vertical="center" indent="1"/>
    </xf>
    <xf numFmtId="0" fontId="2" fillId="4"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4" fontId="2" fillId="0" borderId="63"/>
    <xf numFmtId="0" fontId="3" fillId="31" borderId="100" applyNumberFormat="0" applyFont="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4" fontId="42" fillId="41" borderId="59" applyNumberFormat="0" applyProtection="0">
      <alignment horizontal="left" vertical="center" indent="1"/>
    </xf>
    <xf numFmtId="4" fontId="6" fillId="32" borderId="59" applyNumberFormat="0" applyProtection="0">
      <alignment horizontal="right" vertical="center"/>
    </xf>
    <xf numFmtId="175" fontId="2" fillId="3" borderId="97" applyNumberFormat="0" applyFont="0" applyAlignment="0">
      <protection locked="0"/>
    </xf>
    <xf numFmtId="10" fontId="28" fillId="29" borderId="97" applyNumberFormat="0" applyBorder="0" applyAlignment="0" applyProtection="0"/>
    <xf numFmtId="0" fontId="2" fillId="0" borderId="97">
      <alignment horizontal="right"/>
    </xf>
    <xf numFmtId="0" fontId="3" fillId="31" borderId="100" applyNumberFormat="0" applyFont="0" applyAlignment="0" applyProtection="0"/>
    <xf numFmtId="0" fontId="38" fillId="24" borderId="59" applyNumberFormat="0" applyAlignment="0" applyProtection="0"/>
    <xf numFmtId="4" fontId="46" fillId="5" borderId="59" applyNumberFormat="0" applyProtection="0">
      <alignment horizontal="right" vertical="center"/>
    </xf>
    <xf numFmtId="4" fontId="6" fillId="29"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10" fontId="28" fillId="29" borderId="63" applyNumberFormat="0" applyBorder="0" applyAlignment="0" applyProtection="0"/>
    <xf numFmtId="4" fontId="6" fillId="38" borderId="59" applyNumberFormat="0" applyProtection="0">
      <alignment horizontal="right" vertical="center"/>
    </xf>
    <xf numFmtId="0" fontId="2" fillId="27" borderId="59" applyNumberFormat="0" applyProtection="0">
      <alignment horizontal="left" vertical="center" indent="1"/>
    </xf>
    <xf numFmtId="4" fontId="44" fillId="43" borderId="59" applyNumberFormat="0" applyProtection="0">
      <alignment horizontal="left" vertical="center" indent="1"/>
    </xf>
    <xf numFmtId="175" fontId="2" fillId="3" borderId="63" applyNumberFormat="0" applyFont="0" applyAlignment="0">
      <protection locked="0"/>
    </xf>
    <xf numFmtId="0" fontId="20" fillId="24" borderId="99" applyNumberFormat="0" applyAlignment="0" applyProtection="0"/>
    <xf numFmtId="0" fontId="2" fillId="0" borderId="97">
      <alignment horizontal="right"/>
    </xf>
    <xf numFmtId="0" fontId="2" fillId="43" borderId="59" applyNumberFormat="0" applyProtection="0">
      <alignment horizontal="left" vertical="center" indent="1"/>
    </xf>
    <xf numFmtId="0" fontId="2" fillId="0" borderId="97">
      <alignment horizontal="right"/>
    </xf>
    <xf numFmtId="175" fontId="2" fillId="3" borderId="97" applyNumberFormat="0" applyFont="0" applyAlignment="0">
      <protection locked="0"/>
    </xf>
    <xf numFmtId="175" fontId="2" fillId="3" borderId="97" applyNumberFormat="0" applyFont="0" applyAlignment="0">
      <protection locked="0"/>
    </xf>
    <xf numFmtId="9" fontId="1" fillId="0" borderId="0" applyFont="0" applyFill="0" applyBorder="0" applyAlignment="0" applyProtection="0"/>
    <xf numFmtId="0" fontId="3" fillId="31" borderId="100" applyNumberFormat="0" applyFont="0" applyAlignment="0" applyProtection="0"/>
    <xf numFmtId="175" fontId="2" fillId="3" borderId="97" applyNumberFormat="0" applyFont="0" applyAlignment="0">
      <protection locked="0"/>
    </xf>
    <xf numFmtId="175" fontId="2" fillId="3" borderId="97" applyNumberFormat="0" applyFont="0" applyAlignment="0">
      <protection locked="0"/>
    </xf>
    <xf numFmtId="10" fontId="26" fillId="26" borderId="97" applyNumberFormat="0" applyFill="0" applyBorder="0" applyAlignment="0" applyProtection="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63"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2" fillId="0" borderId="97"/>
    <xf numFmtId="0" fontId="3" fillId="31" borderId="100" applyNumberFormat="0" applyFont="0" applyAlignment="0" applyProtection="0"/>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4" fontId="2" fillId="0" borderId="97"/>
    <xf numFmtId="175" fontId="2" fillId="3" borderId="97" applyNumberFormat="0" applyFont="0" applyAlignment="0">
      <protection locked="0"/>
    </xf>
    <xf numFmtId="175" fontId="2" fillId="3" borderId="97" applyNumberFormat="0" applyFont="0" applyAlignment="0">
      <protection locked="0"/>
    </xf>
    <xf numFmtId="4" fontId="6" fillId="34" borderId="59" applyNumberFormat="0" applyProtection="0">
      <alignment horizontal="right" vertical="center"/>
    </xf>
    <xf numFmtId="0" fontId="2" fillId="43" borderId="59" applyNumberFormat="0" applyProtection="0">
      <alignment horizontal="left" vertical="center" indent="1"/>
    </xf>
    <xf numFmtId="4" fontId="46" fillId="5" borderId="59" applyNumberFormat="0" applyProtection="0">
      <alignment horizontal="right" vertical="center"/>
    </xf>
    <xf numFmtId="0" fontId="2" fillId="43"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0" fontId="3" fillId="31" borderId="100" applyNumberFormat="0" applyFont="0" applyAlignment="0" applyProtection="0"/>
    <xf numFmtId="0" fontId="2" fillId="4" borderId="59" applyNumberFormat="0" applyProtection="0">
      <alignment horizontal="left" vertical="center" indent="1"/>
    </xf>
    <xf numFmtId="0" fontId="2" fillId="43" borderId="59" applyNumberFormat="0" applyProtection="0">
      <alignment horizontal="left" vertical="center" indent="1"/>
    </xf>
    <xf numFmtId="175" fontId="2" fillId="3" borderId="97" applyNumberFormat="0" applyFont="0" applyAlignment="0">
      <protection locked="0"/>
    </xf>
    <xf numFmtId="0" fontId="3" fillId="2" borderId="63" applyNumberFormat="0" applyAlignment="0">
      <alignment horizontal="left"/>
    </xf>
    <xf numFmtId="175" fontId="2" fillId="3" borderId="63" applyNumberFormat="0" applyFont="0" applyAlignment="0">
      <protection locked="0"/>
    </xf>
    <xf numFmtId="0" fontId="2" fillId="4" borderId="59" applyNumberFormat="0" applyProtection="0">
      <alignment horizontal="left" vertical="center" indent="1"/>
    </xf>
    <xf numFmtId="0" fontId="2" fillId="0" borderId="63">
      <alignment horizontal="right"/>
    </xf>
    <xf numFmtId="4" fontId="2" fillId="0" borderId="63"/>
    <xf numFmtId="0" fontId="2" fillId="0" borderId="63">
      <alignment horizontal="right"/>
    </xf>
    <xf numFmtId="0" fontId="2" fillId="0" borderId="97">
      <alignment horizontal="right"/>
    </xf>
    <xf numFmtId="0" fontId="2" fillId="0" borderId="97">
      <alignment horizontal="right"/>
    </xf>
    <xf numFmtId="0" fontId="29" fillId="0" borderId="94">
      <alignment horizontal="left" vertical="center"/>
    </xf>
    <xf numFmtId="4" fontId="6" fillId="5" borderId="59" applyNumberFormat="0" applyProtection="0">
      <alignment horizontal="right" vertical="center"/>
    </xf>
    <xf numFmtId="4" fontId="2" fillId="0" borderId="97"/>
    <xf numFmtId="4" fontId="2" fillId="0" borderId="97"/>
    <xf numFmtId="0" fontId="1" fillId="0" borderId="0"/>
    <xf numFmtId="175" fontId="2" fillId="3" borderId="63" applyNumberFormat="0" applyFont="0" applyAlignment="0">
      <protection locked="0"/>
    </xf>
    <xf numFmtId="175" fontId="2" fillId="3" borderId="63" applyNumberFormat="0" applyFont="0" applyAlignment="0">
      <protection locked="0"/>
    </xf>
    <xf numFmtId="0" fontId="38" fillId="24" borderId="59" applyNumberFormat="0" applyAlignment="0" applyProtection="0"/>
    <xf numFmtId="0" fontId="2" fillId="0" borderId="97">
      <alignment horizontal="right"/>
    </xf>
    <xf numFmtId="0" fontId="2" fillId="0" borderId="97">
      <alignment horizontal="right"/>
    </xf>
    <xf numFmtId="175" fontId="2" fillId="3" borderId="97" applyNumberFormat="0" applyFont="0" applyAlignment="0">
      <protection locked="0"/>
    </xf>
    <xf numFmtId="175" fontId="2" fillId="3" borderId="63" applyNumberFormat="0" applyFont="0" applyAlignment="0">
      <protection locked="0"/>
    </xf>
    <xf numFmtId="4" fontId="6" fillId="29" borderId="59" applyNumberFormat="0" applyProtection="0">
      <alignment horizontal="left" vertical="center" indent="1"/>
    </xf>
    <xf numFmtId="0" fontId="3" fillId="2" borderId="97" applyNumberFormat="0" applyAlignment="0">
      <alignment horizontal="left"/>
    </xf>
    <xf numFmtId="4" fontId="41" fillId="5" borderId="59" applyNumberFormat="0" applyProtection="0">
      <alignment horizontal="right" vertical="center"/>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4" fontId="2" fillId="0" borderId="97"/>
    <xf numFmtId="0" fontId="2" fillId="0" borderId="59" applyNumberFormat="0" applyProtection="0">
      <alignment horizontal="left" vertical="center"/>
    </xf>
    <xf numFmtId="175" fontId="2" fillId="3" borderId="63" applyNumberFormat="0" applyFont="0" applyAlignment="0">
      <protection locked="0"/>
    </xf>
    <xf numFmtId="0" fontId="2" fillId="0" borderId="97"/>
    <xf numFmtId="0" fontId="2" fillId="0" borderId="97"/>
    <xf numFmtId="0" fontId="1" fillId="0" borderId="0"/>
    <xf numFmtId="0" fontId="2" fillId="27" borderId="59" applyNumberFormat="0" applyProtection="0">
      <alignment horizontal="left" vertical="center" indent="1"/>
    </xf>
    <xf numFmtId="0" fontId="2" fillId="4" borderId="59" applyNumberFormat="0" applyProtection="0">
      <alignment horizontal="left" vertical="center" indent="1"/>
    </xf>
    <xf numFmtId="4" fontId="41" fillId="3" borderId="59" applyNumberFormat="0" applyProtection="0">
      <alignment vertical="center"/>
    </xf>
    <xf numFmtId="0" fontId="3" fillId="2" borderId="97" applyNumberFormat="0" applyAlignment="0">
      <alignment horizontal="left"/>
    </xf>
    <xf numFmtId="0" fontId="3" fillId="2" borderId="97" applyNumberFormat="0" applyAlignment="0">
      <alignment horizontal="left"/>
    </xf>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75" fontId="2" fillId="3" borderId="97" applyNumberFormat="0" applyFont="0" applyAlignment="0">
      <protection locked="0"/>
    </xf>
    <xf numFmtId="0" fontId="2" fillId="0" borderId="97"/>
    <xf numFmtId="0" fontId="2" fillId="0" borderId="97"/>
    <xf numFmtId="175" fontId="2" fillId="3" borderId="97" applyNumberFormat="0" applyFont="0" applyAlignment="0">
      <protection locked="0"/>
    </xf>
    <xf numFmtId="175" fontId="2" fillId="3" borderId="63" applyNumberFormat="0" applyFont="0" applyAlignment="0">
      <protection locked="0"/>
    </xf>
    <xf numFmtId="4" fontId="2" fillId="0" borderId="97"/>
    <xf numFmtId="4" fontId="2" fillId="0" borderId="97"/>
    <xf numFmtId="0" fontId="2" fillId="0" borderId="97">
      <alignment horizontal="right"/>
    </xf>
    <xf numFmtId="175" fontId="2" fillId="3" borderId="97" applyNumberFormat="0" applyFont="0" applyAlignment="0">
      <protection locked="0"/>
    </xf>
    <xf numFmtId="4" fontId="2" fillId="0" borderId="97"/>
    <xf numFmtId="0" fontId="2" fillId="4"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2" fillId="0" borderId="59" applyNumberFormat="0" applyProtection="0">
      <alignment horizontal="left" vertical="center"/>
    </xf>
    <xf numFmtId="175" fontId="2" fillId="3" borderId="97" applyNumberFormat="0" applyFont="0" applyAlignment="0">
      <protection locked="0"/>
    </xf>
    <xf numFmtId="0" fontId="2" fillId="0" borderId="97">
      <alignment horizontal="right"/>
    </xf>
    <xf numFmtId="175" fontId="2" fillId="3" borderId="97" applyNumberFormat="0" applyFont="0" applyAlignment="0">
      <protection locked="0"/>
    </xf>
    <xf numFmtId="175" fontId="2" fillId="3" borderId="97" applyNumberFormat="0" applyFont="0" applyAlignment="0">
      <protection locked="0"/>
    </xf>
    <xf numFmtId="0" fontId="2" fillId="0" borderId="63">
      <alignment horizontal="right"/>
    </xf>
    <xf numFmtId="4" fontId="2" fillId="0" borderId="63"/>
    <xf numFmtId="0" fontId="2" fillId="0" borderId="97">
      <alignment horizontal="right"/>
    </xf>
    <xf numFmtId="175" fontId="2" fillId="3" borderId="97" applyNumberFormat="0" applyFont="0" applyAlignment="0">
      <protection locked="0"/>
    </xf>
    <xf numFmtId="4" fontId="2" fillId="0" borderId="97"/>
    <xf numFmtId="4" fontId="44" fillId="43" borderId="59" applyNumberFormat="0" applyProtection="0">
      <alignment horizontal="left" vertical="center" indent="1"/>
    </xf>
    <xf numFmtId="0" fontId="2" fillId="0" borderId="97">
      <alignment horizontal="right"/>
    </xf>
    <xf numFmtId="10" fontId="26" fillId="26" borderId="97" applyNumberFormat="0" applyFill="0" applyBorder="0" applyAlignment="0" applyProtection="0">
      <protection locked="0"/>
    </xf>
    <xf numFmtId="4" fontId="2" fillId="0" borderId="97"/>
    <xf numFmtId="0" fontId="2" fillId="0" borderId="97">
      <alignment horizontal="right"/>
    </xf>
    <xf numFmtId="10" fontId="28" fillId="29" borderId="97" applyNumberFormat="0" applyBorder="0" applyAlignment="0" applyProtection="0"/>
    <xf numFmtId="4" fontId="2" fillId="0" borderId="97"/>
    <xf numFmtId="0" fontId="1" fillId="0" borderId="0"/>
    <xf numFmtId="0" fontId="1" fillId="0" borderId="0"/>
    <xf numFmtId="43" fontId="1" fillId="0" borderId="0" applyFont="0" applyFill="0" applyBorder="0" applyAlignment="0" applyProtection="0"/>
    <xf numFmtId="0" fontId="2" fillId="0" borderId="97">
      <alignment horizontal="right"/>
    </xf>
    <xf numFmtId="0" fontId="2" fillId="0" borderId="97">
      <alignment horizontal="right"/>
    </xf>
    <xf numFmtId="0" fontId="2" fillId="0" borderId="97">
      <alignment horizontal="right"/>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0" fontId="26" fillId="26" borderId="97" applyNumberFormat="0" applyFill="0" applyBorder="0" applyAlignment="0" applyProtection="0">
      <protection locked="0"/>
    </xf>
    <xf numFmtId="0" fontId="2" fillId="0" borderId="97">
      <alignment horizontal="right"/>
    </xf>
    <xf numFmtId="0" fontId="2" fillId="0" borderId="97">
      <alignment horizontal="right"/>
    </xf>
    <xf numFmtId="43" fontId="1" fillId="0" borderId="0" applyFont="0" applyFill="0" applyBorder="0" applyAlignment="0" applyProtection="0"/>
    <xf numFmtId="4" fontId="2" fillId="0" borderId="97"/>
    <xf numFmtId="4" fontId="2" fillId="0" borderId="97"/>
    <xf numFmtId="0" fontId="1" fillId="0" borderId="0"/>
    <xf numFmtId="0" fontId="3" fillId="2" borderId="97" applyNumberFormat="0" applyAlignment="0">
      <alignment horizontal="left"/>
    </xf>
    <xf numFmtId="4" fontId="2" fillId="0" borderId="63"/>
    <xf numFmtId="175" fontId="2" fillId="3" borderId="97" applyNumberFormat="0" applyFont="0" applyAlignment="0">
      <protection locked="0"/>
    </xf>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0" borderId="97">
      <alignment horizontal="right"/>
    </xf>
    <xf numFmtId="0" fontId="2" fillId="0" borderId="97">
      <alignment horizontal="right"/>
    </xf>
    <xf numFmtId="0" fontId="2" fillId="0" borderId="97"/>
    <xf numFmtId="175" fontId="2" fillId="3" borderId="97" applyNumberFormat="0" applyFont="0" applyAlignment="0">
      <protection locked="0"/>
    </xf>
    <xf numFmtId="4" fontId="2" fillId="0" borderId="97"/>
    <xf numFmtId="4" fontId="2" fillId="0" borderId="97"/>
    <xf numFmtId="0" fontId="1" fillId="0" borderId="0"/>
    <xf numFmtId="0" fontId="1" fillId="0" borderId="0"/>
    <xf numFmtId="175" fontId="2" fillId="3" borderId="97" applyNumberFormat="0" applyFon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2" fillId="3" borderId="97" applyNumberFormat="0" applyFont="0" applyAlignment="0">
      <protection locked="0"/>
    </xf>
    <xf numFmtId="175" fontId="2" fillId="3" borderId="97" applyNumberFormat="0" applyFont="0" applyAlignment="0">
      <protection locked="0"/>
    </xf>
    <xf numFmtId="0" fontId="1" fillId="0" borderId="0"/>
    <xf numFmtId="175" fontId="2" fillId="3" borderId="97" applyNumberFormat="0" applyFont="0" applyAlignment="0">
      <protection locked="0"/>
    </xf>
    <xf numFmtId="175" fontId="2" fillId="3" borderId="97" applyNumberFormat="0" applyFont="0" applyAlignment="0">
      <protection locked="0"/>
    </xf>
    <xf numFmtId="0" fontId="1" fillId="0" borderId="0"/>
    <xf numFmtId="4" fontId="6" fillId="29" borderId="59" applyNumberFormat="0" applyProtection="0">
      <alignment vertical="center"/>
    </xf>
    <xf numFmtId="175" fontId="2" fillId="3" borderId="97" applyNumberFormat="0" applyFont="0" applyAlignment="0">
      <protection locked="0"/>
    </xf>
    <xf numFmtId="4" fontId="2" fillId="0" borderId="97"/>
    <xf numFmtId="4" fontId="2" fillId="0" borderId="63"/>
    <xf numFmtId="4" fontId="44" fillId="5" borderId="59" applyNumberFormat="0" applyProtection="0">
      <alignment horizontal="left" vertical="center" indent="1"/>
    </xf>
    <xf numFmtId="0" fontId="2" fillId="4" borderId="59" applyNumberFormat="0" applyProtection="0">
      <alignment horizontal="left" vertical="center" indent="1"/>
    </xf>
    <xf numFmtId="175" fontId="2" fillId="3" borderId="63" applyNumberFormat="0" applyFont="0" applyAlignment="0">
      <protection locked="0"/>
    </xf>
    <xf numFmtId="175" fontId="2" fillId="3" borderId="97" applyNumberFormat="0" applyFont="0" applyAlignment="0">
      <protection locked="0"/>
    </xf>
    <xf numFmtId="4" fontId="6" fillId="29" borderId="59" applyNumberFormat="0" applyProtection="0">
      <alignment horizontal="left" vertical="center" indent="1"/>
    </xf>
    <xf numFmtId="0" fontId="3" fillId="31" borderId="100" applyNumberFormat="0" applyFont="0" applyAlignment="0" applyProtection="0"/>
    <xf numFmtId="175" fontId="2" fillId="3" borderId="97" applyNumberFormat="0" applyFont="0" applyAlignment="0">
      <protection locked="0"/>
    </xf>
    <xf numFmtId="0" fontId="2" fillId="43" borderId="59" applyNumberFormat="0" applyProtection="0">
      <alignment horizontal="left" vertical="center" indent="1"/>
    </xf>
    <xf numFmtId="175" fontId="2" fillId="3" borderId="97" applyNumberFormat="0" applyFont="0" applyAlignment="0">
      <protection locked="0"/>
    </xf>
    <xf numFmtId="4" fontId="2" fillId="0" borderId="97"/>
    <xf numFmtId="0" fontId="3" fillId="2" borderId="97" applyNumberFormat="0" applyAlignment="0">
      <alignment horizontal="left"/>
    </xf>
    <xf numFmtId="0" fontId="2" fillId="27" borderId="59" applyNumberFormat="0" applyProtection="0">
      <alignment horizontal="left" vertical="center" indent="1"/>
    </xf>
    <xf numFmtId="0" fontId="1" fillId="0" borderId="0"/>
    <xf numFmtId="9" fontId="1" fillId="0" borderId="0" applyFont="0" applyFill="0" applyBorder="0" applyAlignment="0" applyProtection="0"/>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4" fontId="2" fillId="0" borderId="97"/>
    <xf numFmtId="0" fontId="2" fillId="0" borderId="97">
      <alignment horizontal="right"/>
    </xf>
    <xf numFmtId="4" fontId="2" fillId="0" borderId="97"/>
    <xf numFmtId="0" fontId="2" fillId="0" borderId="97">
      <alignment horizontal="right"/>
    </xf>
    <xf numFmtId="0" fontId="2" fillId="0" borderId="97">
      <alignment horizontal="right"/>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0" fontId="26" fillId="26" borderId="97" applyNumberFormat="0" applyFill="0" applyBorder="0" applyAlignment="0" applyProtection="0">
      <protection locked="0"/>
    </xf>
    <xf numFmtId="0" fontId="2" fillId="0" borderId="97">
      <alignment horizontal="right"/>
    </xf>
    <xf numFmtId="0" fontId="2" fillId="0" borderId="97">
      <alignment horizontal="right"/>
    </xf>
    <xf numFmtId="4" fontId="2" fillId="0" borderId="97"/>
    <xf numFmtId="4" fontId="2" fillId="0" borderId="97"/>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4" borderId="59" applyNumberFormat="0" applyProtection="0">
      <alignment horizontal="left" vertical="center" indent="1"/>
    </xf>
    <xf numFmtId="0" fontId="2" fillId="0" borderId="59" applyNumberFormat="0" applyProtection="0">
      <alignment horizontal="left" vertical="center"/>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4" fontId="2" fillId="0" borderId="97"/>
    <xf numFmtId="0" fontId="2" fillId="44" borderId="59" applyNumberFormat="0" applyProtection="0">
      <alignment horizontal="left" vertical="center" indent="1"/>
    </xf>
    <xf numFmtId="4" fontId="2" fillId="0" borderId="97"/>
    <xf numFmtId="0" fontId="2" fillId="4" borderId="59" applyNumberFormat="0" applyProtection="0">
      <alignment horizontal="left" vertical="center" indent="1"/>
    </xf>
    <xf numFmtId="0" fontId="2" fillId="0" borderId="97">
      <alignment horizontal="right"/>
    </xf>
    <xf numFmtId="0" fontId="3" fillId="2" borderId="97" applyNumberFormat="0" applyAlignment="0">
      <alignment horizontal="left"/>
    </xf>
    <xf numFmtId="0" fontId="2" fillId="0" borderId="97">
      <alignment horizontal="right"/>
    </xf>
    <xf numFmtId="4" fontId="6" fillId="5" borderId="59" applyNumberFormat="0" applyProtection="0">
      <alignment horizontal="left" vertical="center" indent="1"/>
    </xf>
    <xf numFmtId="0" fontId="2" fillId="0" borderId="59" applyNumberFormat="0" applyProtection="0">
      <alignment horizontal="left" vertical="center"/>
    </xf>
    <xf numFmtId="175" fontId="2" fillId="3" borderId="97" applyNumberFormat="0" applyFont="0" applyAlignment="0">
      <protection locked="0"/>
    </xf>
    <xf numFmtId="0" fontId="2" fillId="0" borderId="97"/>
    <xf numFmtId="4" fontId="2" fillId="0" borderId="97"/>
    <xf numFmtId="0" fontId="2" fillId="27" borderId="59" applyNumberFormat="0" applyProtection="0">
      <alignment horizontal="left" vertical="center" indent="1"/>
    </xf>
    <xf numFmtId="175" fontId="2" fillId="3" borderId="97" applyNumberFormat="0" applyFont="0" applyAlignment="0">
      <protection locked="0"/>
    </xf>
    <xf numFmtId="4" fontId="2" fillId="0" borderId="97"/>
    <xf numFmtId="0" fontId="2" fillId="31" borderId="100" applyNumberFormat="0" applyFont="0" applyAlignment="0" applyProtection="0"/>
    <xf numFmtId="0" fontId="2" fillId="27" borderId="59" applyNumberFormat="0" applyProtection="0">
      <alignment horizontal="left" vertical="center" indent="1"/>
    </xf>
    <xf numFmtId="0" fontId="3" fillId="2" borderId="97" applyNumberFormat="0" applyAlignment="0">
      <alignment horizontal="left"/>
    </xf>
    <xf numFmtId="0" fontId="2" fillId="43" borderId="59" applyNumberFormat="0" applyProtection="0">
      <alignment horizontal="left" vertical="center" indent="1"/>
    </xf>
    <xf numFmtId="0" fontId="2" fillId="44" borderId="59" applyNumberFormat="0" applyProtection="0">
      <alignment horizontal="left" vertical="center" indent="1"/>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0" fontId="2" fillId="0" borderId="97"/>
    <xf numFmtId="4" fontId="44" fillId="5" borderId="59" applyNumberFormat="0" applyProtection="0">
      <alignment horizontal="left" vertical="center" indent="1"/>
    </xf>
    <xf numFmtId="0" fontId="73" fillId="11" borderId="99" applyNumberFormat="0" applyAlignment="0" applyProtection="0"/>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alignment horizontal="right"/>
    </xf>
    <xf numFmtId="10" fontId="26" fillId="26" borderId="97" applyNumberFormat="0" applyFill="0" applyBorder="0" applyAlignment="0" applyProtection="0">
      <protection locked="0"/>
    </xf>
    <xf numFmtId="0" fontId="2" fillId="0" borderId="97"/>
    <xf numFmtId="0" fontId="2" fillId="0" borderId="59" applyNumberFormat="0" applyProtection="0">
      <alignment horizontal="left" vertical="center"/>
    </xf>
    <xf numFmtId="0" fontId="38" fillId="24" borderId="59" applyNumberFormat="0" applyAlignment="0" applyProtection="0"/>
    <xf numFmtId="175" fontId="2" fillId="3" borderId="97" applyNumberFormat="0" applyFont="0" applyAlignment="0">
      <protection locked="0"/>
    </xf>
    <xf numFmtId="4" fontId="2" fillId="0" borderId="97"/>
    <xf numFmtId="0" fontId="2" fillId="0" borderId="97"/>
    <xf numFmtId="175" fontId="2" fillId="3" borderId="97" applyNumberFormat="0" applyFont="0" applyAlignment="0">
      <protection locked="0"/>
    </xf>
    <xf numFmtId="175" fontId="2" fillId="3" borderId="97" applyNumberFormat="0" applyFont="0" applyAlignment="0">
      <protection locked="0"/>
    </xf>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3" fillId="31" borderId="100" applyNumberFormat="0" applyFont="0" applyAlignment="0" applyProtection="0"/>
    <xf numFmtId="0" fontId="3" fillId="31" borderId="100" applyNumberFormat="0" applyFont="0" applyAlignment="0" applyProtection="0"/>
    <xf numFmtId="0" fontId="2" fillId="44" borderId="59" applyNumberFormat="0" applyProtection="0">
      <alignment horizontal="left" vertical="center" indent="1"/>
    </xf>
    <xf numFmtId="175" fontId="2" fillId="3" borderId="97" applyNumberFormat="0" applyFont="0" applyAlignment="0">
      <protection locked="0"/>
    </xf>
    <xf numFmtId="0" fontId="20" fillId="24" borderId="99" applyNumberFormat="0" applyAlignment="0" applyProtection="0"/>
    <xf numFmtId="4" fontId="6" fillId="0" borderId="59" applyNumberFormat="0" applyProtection="0">
      <alignment horizontal="right" vertical="center"/>
    </xf>
    <xf numFmtId="0" fontId="2" fillId="44" borderId="59" applyNumberFormat="0" applyProtection="0">
      <alignment horizontal="left" vertical="center" indent="1"/>
    </xf>
    <xf numFmtId="4" fontId="6" fillId="36" borderId="59" applyNumberFormat="0" applyProtection="0">
      <alignment horizontal="right" vertical="center"/>
    </xf>
    <xf numFmtId="0" fontId="2" fillId="0" borderId="97">
      <alignment horizontal="right"/>
    </xf>
    <xf numFmtId="175" fontId="2" fillId="3" borderId="97" applyNumberFormat="0" applyFont="0" applyAlignment="0">
      <protection locked="0"/>
    </xf>
    <xf numFmtId="175" fontId="2" fillId="3" borderId="97" applyNumberFormat="0" applyFont="0" applyAlignment="0">
      <protection locked="0"/>
    </xf>
    <xf numFmtId="10" fontId="28" fillId="29" borderId="97" applyNumberFormat="0" applyBorder="0" applyAlignment="0" applyProtection="0"/>
    <xf numFmtId="0" fontId="50" fillId="0" borderId="70" applyNumberFormat="0" applyFill="0" applyAlignment="0" applyProtection="0"/>
    <xf numFmtId="0" fontId="50" fillId="0" borderId="70" applyNumberFormat="0" applyFill="0" applyAlignment="0" applyProtection="0"/>
    <xf numFmtId="175" fontId="2" fillId="3" borderId="97" applyNumberFormat="0" applyFont="0" applyAlignment="0">
      <protection locked="0"/>
    </xf>
    <xf numFmtId="4" fontId="6" fillId="5" borderId="59" applyNumberFormat="0" applyProtection="0">
      <alignment horizontal="right" vertical="center"/>
    </xf>
    <xf numFmtId="4" fontId="2" fillId="0" borderId="97"/>
    <xf numFmtId="0" fontId="2" fillId="31" borderId="100" applyNumberFormat="0" applyFont="0" applyAlignment="0" applyProtection="0"/>
    <xf numFmtId="0" fontId="2" fillId="0" borderId="59" applyNumberFormat="0" applyProtection="0">
      <alignment horizontal="left" vertical="center"/>
    </xf>
    <xf numFmtId="10" fontId="28" fillId="29" borderId="97" applyNumberFormat="0" applyBorder="0" applyAlignment="0" applyProtection="0"/>
    <xf numFmtId="0" fontId="3" fillId="2" borderId="97" applyNumberFormat="0" applyAlignment="0">
      <alignment horizontal="left"/>
    </xf>
    <xf numFmtId="0" fontId="2" fillId="4" borderId="59" applyNumberFormat="0" applyProtection="0">
      <alignment horizontal="left" vertical="center" indent="1"/>
    </xf>
    <xf numFmtId="0" fontId="2" fillId="0" borderId="59" applyNumberFormat="0" applyProtection="0">
      <alignment horizontal="left" vertical="center"/>
    </xf>
    <xf numFmtId="0" fontId="20" fillId="24" borderId="99" applyNumberFormat="0" applyAlignment="0" applyProtection="0"/>
    <xf numFmtId="0" fontId="50" fillId="0" borderId="70" applyNumberFormat="0" applyFill="0" applyAlignment="0" applyProtection="0"/>
    <xf numFmtId="0" fontId="29" fillId="0" borderId="94">
      <alignment horizontal="left" vertical="center"/>
    </xf>
    <xf numFmtId="4" fontId="2" fillId="0" borderId="97"/>
    <xf numFmtId="10" fontId="26" fillId="26" borderId="97" applyNumberFormat="0" applyFill="0" applyBorder="0" applyAlignment="0" applyProtection="0">
      <protection locked="0"/>
    </xf>
    <xf numFmtId="0" fontId="2" fillId="0" borderId="97">
      <alignment horizontal="right"/>
    </xf>
    <xf numFmtId="0" fontId="2" fillId="0" borderId="97">
      <alignment horizontal="right"/>
    </xf>
    <xf numFmtId="0" fontId="50" fillId="0" borderId="70" applyNumberFormat="0" applyFill="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97" applyNumberFormat="0" applyFont="0" applyAlignment="0">
      <protection locked="0"/>
    </xf>
    <xf numFmtId="0" fontId="3" fillId="2" borderId="97" applyNumberFormat="0" applyAlignment="0">
      <alignment horizontal="left"/>
    </xf>
    <xf numFmtId="0" fontId="2" fillId="0" borderId="97"/>
    <xf numFmtId="0" fontId="2" fillId="0" borderId="59" applyNumberFormat="0" applyProtection="0">
      <alignment horizontal="left" vertical="center"/>
    </xf>
    <xf numFmtId="0" fontId="3" fillId="31" borderId="100" applyNumberFormat="0" applyFont="0" applyAlignment="0" applyProtection="0"/>
    <xf numFmtId="175" fontId="2" fillId="3" borderId="97" applyNumberFormat="0" applyFont="0" applyAlignment="0">
      <protection locked="0"/>
    </xf>
    <xf numFmtId="10" fontId="26" fillId="26" borderId="97" applyNumberFormat="0" applyFill="0" applyBorder="0" applyAlignment="0" applyProtection="0">
      <protection locked="0"/>
    </xf>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0" fontId="3" fillId="31" borderId="100" applyNumberFormat="0" applyFont="0" applyAlignment="0" applyProtection="0"/>
    <xf numFmtId="0" fontId="3" fillId="31" borderId="100" applyNumberFormat="0" applyFont="0" applyAlignment="0" applyProtection="0"/>
    <xf numFmtId="0" fontId="20" fillId="24" borderId="99" applyNumberFormat="0" applyAlignment="0" applyProtection="0"/>
    <xf numFmtId="0" fontId="20" fillId="24" borderId="99" applyNumberFormat="0" applyAlignment="0" applyProtection="0"/>
    <xf numFmtId="0" fontId="73" fillId="11" borderId="99" applyNumberFormat="0" applyAlignment="0" applyProtection="0"/>
    <xf numFmtId="0" fontId="73" fillId="11" borderId="99" applyNumberFormat="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31" borderId="100" applyNumberFormat="0" applyFont="0" applyAlignment="0" applyProtection="0"/>
    <xf numFmtId="0" fontId="2" fillId="4" borderId="59" applyNumberFormat="0" applyProtection="0">
      <alignment horizontal="left" vertical="center" indent="1"/>
    </xf>
    <xf numFmtId="10" fontId="26" fillId="26" borderId="97" applyNumberFormat="0" applyFill="0" applyBorder="0" applyAlignment="0" applyProtection="0">
      <protection locked="0"/>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0" borderId="59" applyNumberFormat="0" applyProtection="0">
      <alignment horizontal="left" vertical="center"/>
    </xf>
    <xf numFmtId="0" fontId="29" fillId="0" borderId="94">
      <alignment horizontal="left" vertical="center"/>
    </xf>
    <xf numFmtId="4" fontId="6" fillId="5" borderId="64" applyNumberFormat="0" applyProtection="0">
      <alignment horizontal="left" vertical="center" indent="1"/>
    </xf>
    <xf numFmtId="0" fontId="2" fillId="0" borderId="59" applyNumberFormat="0" applyProtection="0">
      <alignment horizontal="left" vertical="center"/>
    </xf>
    <xf numFmtId="0" fontId="3" fillId="31" borderId="100" applyNumberFormat="0" applyFont="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alignment horizontal="right"/>
    </xf>
    <xf numFmtId="0" fontId="2" fillId="0" borderId="97">
      <alignment horizontal="right"/>
    </xf>
    <xf numFmtId="0" fontId="50" fillId="0" borderId="70" applyNumberFormat="0" applyFill="0" applyAlignment="0" applyProtection="0"/>
    <xf numFmtId="4" fontId="4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1" fillId="29" borderId="59" applyNumberFormat="0" applyProtection="0">
      <alignment vertical="center"/>
    </xf>
    <xf numFmtId="0" fontId="2" fillId="27" borderId="59" applyNumberFormat="0" applyProtection="0">
      <alignment horizontal="left" vertical="center" indent="1"/>
    </xf>
    <xf numFmtId="0" fontId="2" fillId="43" borderId="59" applyNumberFormat="0" applyProtection="0">
      <alignment horizontal="left" vertical="center" indent="1"/>
    </xf>
    <xf numFmtId="4" fontId="6" fillId="39" borderId="59" applyNumberFormat="0" applyProtection="0">
      <alignment horizontal="right" vertical="center"/>
    </xf>
    <xf numFmtId="0" fontId="2" fillId="4" borderId="59" applyNumberFormat="0" applyProtection="0">
      <alignment horizontal="left" vertical="center" indent="1"/>
    </xf>
    <xf numFmtId="175" fontId="2" fillId="3" borderId="97" applyNumberFormat="0" applyFont="0" applyAlignment="0">
      <protection locked="0"/>
    </xf>
    <xf numFmtId="4" fontId="2" fillId="0" borderId="97"/>
    <xf numFmtId="4" fontId="2" fillId="0" borderId="97"/>
    <xf numFmtId="0" fontId="2" fillId="0" borderId="97">
      <alignment horizontal="right"/>
    </xf>
    <xf numFmtId="0" fontId="2" fillId="44" borderId="59" applyNumberFormat="0" applyProtection="0">
      <alignment horizontal="left" vertical="center" indent="1"/>
    </xf>
    <xf numFmtId="0" fontId="20" fillId="24" borderId="99" applyNumberFormat="0" applyAlignment="0" applyProtection="0"/>
    <xf numFmtId="0" fontId="3" fillId="31" borderId="100" applyNumberFormat="0" applyFont="0" applyAlignment="0" applyProtection="0"/>
    <xf numFmtId="0" fontId="2" fillId="4" borderId="59" applyNumberFormat="0" applyProtection="0">
      <alignment horizontal="left" vertical="center" indent="1"/>
    </xf>
    <xf numFmtId="0" fontId="80" fillId="0" borderId="95" applyNumberFormat="0" applyFill="0" applyAlignment="0" applyProtection="0"/>
    <xf numFmtId="4" fontId="44" fillId="43" borderId="59" applyNumberFormat="0" applyProtection="0">
      <alignment horizontal="left" vertical="center" indent="1"/>
    </xf>
    <xf numFmtId="4" fontId="6" fillId="0" borderId="59" applyNumberFormat="0" applyProtection="0">
      <alignment horizontal="right" vertical="center"/>
    </xf>
    <xf numFmtId="0" fontId="2" fillId="4"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0" fontId="20" fillId="24" borderId="99" applyNumberFormat="0" applyAlignment="0" applyProtection="0"/>
    <xf numFmtId="0" fontId="38" fillId="24" borderId="59" applyNumberFormat="0" applyAlignment="0" applyProtection="0"/>
    <xf numFmtId="175" fontId="2" fillId="3" borderId="97" applyNumberFormat="0" applyFont="0" applyAlignment="0">
      <protection locked="0"/>
    </xf>
    <xf numFmtId="0" fontId="3" fillId="31" borderId="100" applyNumberFormat="0" applyFont="0" applyAlignment="0" applyProtection="0"/>
    <xf numFmtId="0" fontId="2" fillId="27" borderId="59" applyNumberFormat="0" applyProtection="0">
      <alignment horizontal="left" vertical="center" indent="1"/>
    </xf>
    <xf numFmtId="0" fontId="2" fillId="44" borderId="59" applyNumberFormat="0" applyProtection="0">
      <alignment horizontal="left" vertical="center" indent="1"/>
    </xf>
    <xf numFmtId="0" fontId="66" fillId="49" borderId="99" applyNumberFormat="0" applyAlignment="0" applyProtection="0"/>
    <xf numFmtId="0" fontId="76" fillId="49" borderId="59" applyNumberFormat="0" applyAlignment="0" applyProtection="0"/>
    <xf numFmtId="4" fontId="6" fillId="43" borderId="59" applyNumberFormat="0" applyProtection="0">
      <alignment horizontal="left" vertical="center" indent="1"/>
    </xf>
    <xf numFmtId="0" fontId="2" fillId="0" borderId="97">
      <alignment horizontal="right"/>
    </xf>
    <xf numFmtId="4" fontId="2" fillId="0" borderId="97"/>
    <xf numFmtId="4" fontId="41" fillId="5" borderId="59" applyNumberFormat="0" applyProtection="0">
      <alignment horizontal="right" vertical="center"/>
    </xf>
    <xf numFmtId="4" fontId="6" fillId="29" borderId="59" applyNumberFormat="0" applyProtection="0">
      <alignment vertical="center"/>
    </xf>
    <xf numFmtId="0" fontId="2" fillId="27" borderId="59" applyNumberFormat="0" applyProtection="0">
      <alignment horizontal="left" vertical="center" indent="1"/>
    </xf>
    <xf numFmtId="0" fontId="2" fillId="43" borderId="59" applyNumberFormat="0" applyProtection="0">
      <alignment horizontal="left" vertical="center" indent="1"/>
    </xf>
    <xf numFmtId="4" fontId="6" fillId="38" borderId="59" applyNumberFormat="0" applyProtection="0">
      <alignment horizontal="right" vertical="center"/>
    </xf>
    <xf numFmtId="4" fontId="6" fillId="3" borderId="59" applyNumberFormat="0" applyProtection="0">
      <alignment horizontal="left" vertical="center" indent="1"/>
    </xf>
    <xf numFmtId="4" fontId="2" fillId="0" borderId="97"/>
    <xf numFmtId="0" fontId="38" fillId="24" borderId="59" applyNumberFormat="0" applyAlignment="0" applyProtection="0"/>
    <xf numFmtId="0" fontId="2" fillId="0" borderId="97">
      <alignment horizontal="right"/>
    </xf>
    <xf numFmtId="0" fontId="2" fillId="0" borderId="59" applyNumberFormat="0" applyProtection="0">
      <alignment horizontal="left" vertical="center"/>
    </xf>
    <xf numFmtId="0" fontId="22" fillId="31" borderId="99" applyNumberFormat="0" applyFont="0" applyAlignment="0" applyProtection="0"/>
    <xf numFmtId="4" fontId="44" fillId="5" borderId="59" applyNumberFormat="0" applyProtection="0">
      <alignment horizontal="left" vertical="center" indent="1"/>
    </xf>
    <xf numFmtId="0" fontId="2" fillId="0" borderId="97">
      <alignment horizontal="right"/>
    </xf>
    <xf numFmtId="4" fontId="6" fillId="0" borderId="59" applyNumberFormat="0" applyProtection="0">
      <alignment horizontal="right" vertical="center"/>
    </xf>
    <xf numFmtId="0" fontId="2" fillId="4" borderId="59" applyNumberFormat="0" applyProtection="0">
      <alignment horizontal="left" vertical="center" indent="1"/>
    </xf>
    <xf numFmtId="0" fontId="2" fillId="44" borderId="59" applyNumberFormat="0" applyProtection="0">
      <alignment horizontal="left" vertical="center" indent="1"/>
    </xf>
    <xf numFmtId="4" fontId="44" fillId="43" borderId="59" applyNumberFormat="0" applyProtection="0">
      <alignment horizontal="left" vertical="center" indent="1"/>
    </xf>
    <xf numFmtId="4" fontId="6" fillId="35" borderId="59" applyNumberFormat="0" applyProtection="0">
      <alignment horizontal="right" vertical="center"/>
    </xf>
    <xf numFmtId="4" fontId="6" fillId="3" borderId="59" applyNumberFormat="0" applyProtection="0">
      <alignment vertical="center"/>
    </xf>
    <xf numFmtId="0" fontId="3" fillId="31" borderId="100" applyNumberFormat="0" applyFont="0" applyAlignment="0" applyProtection="0"/>
    <xf numFmtId="0" fontId="29" fillId="0" borderId="94">
      <alignment horizontal="left" vertical="center"/>
    </xf>
    <xf numFmtId="4" fontId="2" fillId="0" borderId="97"/>
    <xf numFmtId="0" fontId="2" fillId="0" borderId="97">
      <alignment horizontal="right"/>
    </xf>
    <xf numFmtId="4" fontId="6" fillId="5" borderId="59" applyNumberFormat="0" applyProtection="0">
      <alignment horizontal="right" vertical="center"/>
    </xf>
    <xf numFmtId="0" fontId="2" fillId="4" borderId="59" applyNumberFormat="0" applyProtection="0">
      <alignment horizontal="left" vertical="center" indent="1"/>
    </xf>
    <xf numFmtId="0" fontId="2" fillId="44" borderId="59" applyNumberFormat="0" applyProtection="0">
      <alignment horizontal="left" vertical="center" indent="1"/>
    </xf>
    <xf numFmtId="4" fontId="44" fillId="5" borderId="59" applyNumberFormat="0" applyProtection="0">
      <alignment horizontal="left" vertical="center" indent="1"/>
    </xf>
    <xf numFmtId="4" fontId="6" fillId="33" borderId="59" applyNumberFormat="0" applyProtection="0">
      <alignment horizontal="right" vertical="center"/>
    </xf>
    <xf numFmtId="4" fontId="2" fillId="0" borderId="97"/>
    <xf numFmtId="0" fontId="50" fillId="0" borderId="70" applyNumberFormat="0" applyFill="0" applyAlignment="0" applyProtection="0"/>
    <xf numFmtId="0" fontId="3" fillId="31" borderId="100" applyNumberFormat="0" applyFont="0" applyAlignment="0" applyProtection="0"/>
    <xf numFmtId="0" fontId="2" fillId="0" borderId="97">
      <alignment horizontal="right"/>
    </xf>
    <xf numFmtId="0" fontId="2" fillId="0" borderId="97">
      <alignment horizontal="right"/>
    </xf>
    <xf numFmtId="0" fontId="52" fillId="11" borderId="99" applyNumberFormat="0" applyAlignment="0" applyProtection="0"/>
    <xf numFmtId="0" fontId="20" fillId="24" borderId="99" applyNumberFormat="0" applyAlignment="0" applyProtection="0"/>
    <xf numFmtId="10" fontId="28" fillId="29" borderId="97" applyNumberFormat="0" applyBorder="0" applyAlignment="0" applyProtection="0"/>
    <xf numFmtId="175" fontId="2" fillId="3" borderId="97" applyNumberFormat="0" applyFont="0" applyAlignment="0">
      <protection locked="0"/>
    </xf>
    <xf numFmtId="4" fontId="6" fillId="5" borderId="64"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10" fontId="26" fillId="26" borderId="97" applyNumberFormat="0" applyFill="0" applyBorder="0" applyAlignment="0" applyProtection="0">
      <protection locked="0"/>
    </xf>
    <xf numFmtId="0" fontId="2" fillId="27" borderId="59" applyNumberFormat="0" applyProtection="0">
      <alignment horizontal="left" vertical="center" indent="1"/>
    </xf>
    <xf numFmtId="0" fontId="29" fillId="0" borderId="94">
      <alignment horizontal="left" vertical="center"/>
    </xf>
    <xf numFmtId="0" fontId="2" fillId="4" borderId="59" applyNumberFormat="0" applyProtection="0">
      <alignment horizontal="left" vertical="center" indent="1"/>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4" fontId="6" fillId="5" borderId="59" applyNumberFormat="0" applyProtection="0">
      <alignment horizontal="right" vertical="center"/>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0" fontId="26" fillId="26" borderId="97" applyNumberFormat="0" applyFill="0" applyBorder="0" applyAlignment="0" applyProtection="0">
      <protection locked="0"/>
    </xf>
    <xf numFmtId="0" fontId="2" fillId="4" borderId="59" applyNumberFormat="0" applyProtection="0">
      <alignment horizontal="left" vertical="center" indent="1"/>
    </xf>
    <xf numFmtId="0" fontId="2" fillId="43" borderId="59" applyNumberFormat="0" applyProtection="0">
      <alignment horizontal="left" vertical="center" indent="1"/>
    </xf>
    <xf numFmtId="4" fontId="44" fillId="43" borderId="59" applyNumberFormat="0" applyProtection="0">
      <alignment horizontal="left" vertical="center" indent="1"/>
    </xf>
    <xf numFmtId="4" fontId="44" fillId="5" borderId="59" applyNumberFormat="0" applyProtection="0">
      <alignment horizontal="left" vertical="center" indent="1"/>
    </xf>
    <xf numFmtId="4" fontId="44" fillId="5" borderId="59" applyNumberFormat="0" applyProtection="0">
      <alignment horizontal="left" vertical="center" indent="1"/>
    </xf>
    <xf numFmtId="0" fontId="2" fillId="0" borderId="97">
      <alignment horizontal="right"/>
    </xf>
    <xf numFmtId="0" fontId="2" fillId="0" borderId="97">
      <alignment horizontal="right"/>
    </xf>
    <xf numFmtId="0" fontId="2" fillId="0" borderId="97"/>
    <xf numFmtId="0" fontId="2" fillId="4" borderId="59" applyNumberFormat="0" applyProtection="0">
      <alignment horizontal="left" vertical="center" indent="1"/>
    </xf>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3" fillId="31" borderId="100" applyNumberFormat="0" applyFont="0" applyAlignment="0" applyProtection="0"/>
    <xf numFmtId="0" fontId="2" fillId="0" borderId="97">
      <alignment horizontal="right"/>
    </xf>
    <xf numFmtId="0" fontId="2" fillId="0" borderId="97">
      <alignment horizontal="right"/>
    </xf>
    <xf numFmtId="0" fontId="2" fillId="0" borderId="97"/>
    <xf numFmtId="0" fontId="52" fillId="11" borderId="99" applyNumberFormat="0" applyAlignment="0" applyProtection="0"/>
    <xf numFmtId="4" fontId="6" fillId="32" borderId="59" applyNumberFormat="0" applyProtection="0">
      <alignment horizontal="right" vertical="center"/>
    </xf>
    <xf numFmtId="4" fontId="2" fillId="0" borderId="97"/>
    <xf numFmtId="4" fontId="2" fillId="0" borderId="97"/>
    <xf numFmtId="0" fontId="3" fillId="31" borderId="100" applyNumberFormat="0" applyFont="0" applyAlignment="0" applyProtection="0"/>
    <xf numFmtId="4" fontId="6" fillId="34" borderId="59" applyNumberFormat="0" applyProtection="0">
      <alignment horizontal="right" vertical="center"/>
    </xf>
    <xf numFmtId="0" fontId="52" fillId="11" borderId="9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3" fillId="31" borderId="100" applyNumberFormat="0" applyFont="0" applyAlignment="0" applyProtection="0"/>
    <xf numFmtId="0" fontId="38" fillId="24" borderId="59" applyNumberFormat="0" applyAlignment="0" applyProtection="0"/>
    <xf numFmtId="0" fontId="3" fillId="31" borderId="100" applyNumberFormat="0" applyFont="0" applyAlignment="0" applyProtection="0"/>
    <xf numFmtId="175" fontId="2" fillId="3" borderId="97" applyNumberFormat="0" applyFont="0" applyAlignment="0">
      <protection locked="0"/>
    </xf>
    <xf numFmtId="0" fontId="2" fillId="0" borderId="97"/>
    <xf numFmtId="175" fontId="2" fillId="3" borderId="97" applyNumberFormat="0" applyFont="0" applyAlignment="0">
      <protection locked="0"/>
    </xf>
    <xf numFmtId="0" fontId="3" fillId="2" borderId="97" applyNumberFormat="0" applyAlignment="0">
      <alignment horizontal="left"/>
    </xf>
    <xf numFmtId="0" fontId="3" fillId="2" borderId="97" applyNumberFormat="0" applyAlignment="0">
      <alignment horizontal="left"/>
    </xf>
    <xf numFmtId="0" fontId="50" fillId="0" borderId="70" applyNumberFormat="0" applyFill="0" applyAlignment="0" applyProtection="0"/>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175" fontId="2" fillId="3" borderId="97" applyNumberFormat="0" applyFont="0" applyAlignment="0">
      <protection locked="0"/>
    </xf>
    <xf numFmtId="0" fontId="52" fillId="11" borderId="99" applyNumberFormat="0" applyAlignment="0" applyProtection="0"/>
    <xf numFmtId="0" fontId="52" fillId="11" borderId="99" applyNumberFormat="0" applyAlignment="0" applyProtection="0"/>
    <xf numFmtId="175" fontId="2" fillId="3" borderId="97" applyNumberFormat="0" applyFont="0" applyAlignment="0">
      <protection locked="0"/>
    </xf>
    <xf numFmtId="4" fontId="44" fillId="43" borderId="59" applyNumberFormat="0" applyProtection="0">
      <alignment horizontal="left" vertical="center" indent="1"/>
    </xf>
    <xf numFmtId="0" fontId="2" fillId="0" borderId="97"/>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50" fillId="0" borderId="70" applyNumberFormat="0" applyFill="0" applyAlignment="0" applyProtection="0"/>
    <xf numFmtId="175" fontId="2" fillId="3" borderId="97" applyNumberFormat="0" applyFont="0" applyAlignment="0">
      <protection locked="0"/>
    </xf>
    <xf numFmtId="4" fontId="2" fillId="0" borderId="97"/>
    <xf numFmtId="0" fontId="3" fillId="31" borderId="100" applyNumberFormat="0" applyFont="0" applyAlignment="0" applyProtection="0"/>
    <xf numFmtId="0" fontId="3" fillId="31" borderId="100" applyNumberFormat="0" applyFont="0" applyAlignment="0" applyProtection="0"/>
    <xf numFmtId="0" fontId="20" fillId="24" borderId="99" applyNumberFormat="0" applyAlignment="0" applyProtection="0"/>
    <xf numFmtId="0" fontId="52" fillId="11" borderId="99" applyNumberFormat="0" applyAlignment="0" applyProtection="0"/>
    <xf numFmtId="175" fontId="2" fillId="3" borderId="97" applyNumberFormat="0" applyFont="0" applyAlignment="0">
      <protection locked="0"/>
    </xf>
    <xf numFmtId="0" fontId="2" fillId="0" borderId="59" applyNumberFormat="0" applyProtection="0">
      <alignment horizontal="left" vertical="center"/>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0" borderId="59" applyNumberFormat="0" applyProtection="0">
      <alignment horizontal="left" vertical="center"/>
    </xf>
    <xf numFmtId="0" fontId="2"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4" fontId="6" fillId="3"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4"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80" fillId="0" borderId="95" applyNumberFormat="0" applyFill="0" applyAlignment="0" applyProtection="0"/>
    <xf numFmtId="175" fontId="2" fillId="3" borderId="97" applyNumberFormat="0" applyFont="0" applyAlignment="0">
      <protection locked="0"/>
    </xf>
    <xf numFmtId="4" fontId="6" fillId="5" borderId="59" applyNumberFormat="0" applyProtection="0">
      <alignment horizontal="left" vertical="center" indent="1"/>
    </xf>
    <xf numFmtId="0" fontId="3" fillId="2" borderId="97" applyNumberFormat="0" applyAlignment="0">
      <alignment horizontal="left"/>
    </xf>
    <xf numFmtId="0" fontId="2" fillId="0" borderId="97"/>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4" fontId="2" fillId="0" borderId="97"/>
    <xf numFmtId="4" fontId="6" fillId="5" borderId="59" applyNumberFormat="0" applyProtection="0">
      <alignment horizontal="right" vertical="center"/>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alignment horizontal="right"/>
    </xf>
    <xf numFmtId="0" fontId="2" fillId="0" borderId="97">
      <alignment horizontal="right"/>
    </xf>
    <xf numFmtId="4" fontId="6" fillId="29"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4" fontId="6" fillId="40" borderId="59" applyNumberFormat="0" applyProtection="0">
      <alignment horizontal="right" vertical="center"/>
    </xf>
    <xf numFmtId="0" fontId="2" fillId="43" borderId="59" applyNumberFormat="0" applyProtection="0">
      <alignment horizontal="left" vertical="center" indent="1"/>
    </xf>
    <xf numFmtId="4" fontId="2" fillId="0" borderId="97"/>
    <xf numFmtId="4" fontId="2" fillId="0" borderId="97"/>
    <xf numFmtId="0" fontId="2" fillId="0" borderId="97">
      <alignment horizontal="right"/>
    </xf>
    <xf numFmtId="0" fontId="2" fillId="0" borderId="97">
      <alignment horizontal="right"/>
    </xf>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4" borderId="59" applyNumberFormat="0" applyProtection="0">
      <alignment horizontal="left" vertical="center" indent="1"/>
    </xf>
    <xf numFmtId="0" fontId="3" fillId="31" borderId="100" applyNumberFormat="0" applyFont="0" applyAlignment="0" applyProtection="0"/>
    <xf numFmtId="0" fontId="2" fillId="0" borderId="97"/>
    <xf numFmtId="0" fontId="2" fillId="0" borderId="97"/>
    <xf numFmtId="0" fontId="52" fillId="11" borderId="99" applyNumberFormat="0" applyAlignment="0" applyProtection="0"/>
    <xf numFmtId="4" fontId="6" fillId="36" borderId="59" applyNumberFormat="0" applyProtection="0">
      <alignment horizontal="right" vertical="center"/>
    </xf>
    <xf numFmtId="0" fontId="3" fillId="2" borderId="97" applyNumberFormat="0" applyAlignment="0">
      <alignment horizontal="left"/>
    </xf>
    <xf numFmtId="0" fontId="3" fillId="2" borderId="97" applyNumberFormat="0" applyAlignment="0">
      <alignment horizontal="left"/>
    </xf>
    <xf numFmtId="175" fontId="2" fillId="3" borderId="97" applyNumberFormat="0" applyFont="0" applyAlignment="0">
      <protection locked="0"/>
    </xf>
    <xf numFmtId="0" fontId="2" fillId="0" borderId="97"/>
    <xf numFmtId="175" fontId="2" fillId="3" borderId="97" applyNumberFormat="0" applyFont="0" applyAlignment="0">
      <protection locked="0"/>
    </xf>
    <xf numFmtId="175" fontId="2" fillId="3" borderId="97" applyNumberFormat="0" applyFont="0" applyAlignment="0">
      <protection locked="0"/>
    </xf>
    <xf numFmtId="4" fontId="2" fillId="0" borderId="97"/>
    <xf numFmtId="175" fontId="2" fillId="3" borderId="97" applyNumberFormat="0" applyFont="0" applyAlignment="0">
      <protection locked="0"/>
    </xf>
    <xf numFmtId="0" fontId="3" fillId="31" borderId="100" applyNumberFormat="0" applyFont="0" applyAlignment="0" applyProtection="0"/>
    <xf numFmtId="0" fontId="2" fillId="0" borderId="97">
      <alignment horizontal="right"/>
    </xf>
    <xf numFmtId="0" fontId="2" fillId="4" borderId="59" applyNumberFormat="0" applyProtection="0">
      <alignment horizontal="left" vertical="center" indent="1"/>
    </xf>
    <xf numFmtId="0" fontId="2" fillId="44" borderId="59" applyNumberFormat="0" applyProtection="0">
      <alignment horizontal="left" vertical="center" indent="1"/>
    </xf>
    <xf numFmtId="4" fontId="44" fillId="43" borderId="59" applyNumberFormat="0" applyProtection="0">
      <alignment horizontal="left" vertical="center" indent="1"/>
    </xf>
    <xf numFmtId="4" fontId="6" fillId="37" borderId="59" applyNumberFormat="0" applyProtection="0">
      <alignment horizontal="right" vertical="center"/>
    </xf>
    <xf numFmtId="4" fontId="41" fillId="3" borderId="59" applyNumberFormat="0" applyProtection="0">
      <alignment vertical="center"/>
    </xf>
    <xf numFmtId="4" fontId="2" fillId="0" borderId="97"/>
    <xf numFmtId="0" fontId="2" fillId="0" borderId="97">
      <alignment horizontal="right"/>
    </xf>
    <xf numFmtId="4" fontId="6" fillId="0" borderId="59" applyNumberFormat="0" applyProtection="0">
      <alignment horizontal="right" vertical="center"/>
    </xf>
    <xf numFmtId="0" fontId="2" fillId="4" borderId="59" applyNumberFormat="0" applyProtection="0">
      <alignment horizontal="left" vertical="center" indent="1"/>
    </xf>
    <xf numFmtId="0" fontId="2" fillId="44" borderId="59" applyNumberFormat="0" applyProtection="0">
      <alignment horizontal="left" vertical="center" indent="1"/>
    </xf>
    <xf numFmtId="4" fontId="44" fillId="5" borderId="59" applyNumberFormat="0" applyProtection="0">
      <alignment horizontal="left" vertical="center" indent="1"/>
    </xf>
    <xf numFmtId="10" fontId="26" fillId="26" borderId="97" applyNumberFormat="0" applyFill="0" applyBorder="0" applyAlignment="0" applyProtection="0">
      <protection locked="0"/>
    </xf>
    <xf numFmtId="4" fontId="2" fillId="0" borderId="97"/>
    <xf numFmtId="0" fontId="2" fillId="0" borderId="97">
      <alignment horizontal="right"/>
    </xf>
    <xf numFmtId="4" fontId="6" fillId="29"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10" fontId="28" fillId="29" borderId="97" applyNumberFormat="0" applyBorder="0" applyAlignment="0" applyProtection="0"/>
    <xf numFmtId="4" fontId="2" fillId="0" borderId="97"/>
    <xf numFmtId="0" fontId="50" fillId="0" borderId="70" applyNumberFormat="0" applyFill="0" applyAlignment="0" applyProtection="0"/>
    <xf numFmtId="0" fontId="2" fillId="0" borderId="97">
      <alignment horizontal="right"/>
    </xf>
    <xf numFmtId="0" fontId="2" fillId="0" borderId="97">
      <alignment horizontal="right"/>
    </xf>
    <xf numFmtId="0" fontId="2" fillId="0" borderId="97">
      <alignment horizontal="right"/>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0" fontId="26" fillId="26" borderId="97" applyNumberFormat="0" applyFill="0" applyBorder="0" applyAlignment="0" applyProtection="0">
      <protection locked="0"/>
    </xf>
    <xf numFmtId="0" fontId="2" fillId="0" borderId="97">
      <alignment horizontal="right"/>
    </xf>
    <xf numFmtId="0" fontId="2" fillId="0" borderId="97">
      <alignment horizontal="right"/>
    </xf>
    <xf numFmtId="4" fontId="42" fillId="41" borderId="59" applyNumberFormat="0" applyProtection="0">
      <alignment horizontal="left" vertical="center" indent="1"/>
    </xf>
    <xf numFmtId="4" fontId="2" fillId="0" borderId="97"/>
    <xf numFmtId="4" fontId="2" fillId="0" borderId="97"/>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6" fillId="5" borderId="64" applyNumberFormat="0" applyProtection="0">
      <alignment horizontal="left" vertical="center" indent="1"/>
    </xf>
    <xf numFmtId="175" fontId="2" fillId="3" borderId="97" applyNumberFormat="0" applyFont="0" applyAlignment="0">
      <protection locked="0"/>
    </xf>
    <xf numFmtId="4" fontId="2" fillId="0" borderId="97"/>
    <xf numFmtId="4" fontId="2" fillId="0" borderId="97"/>
    <xf numFmtId="175" fontId="2" fillId="3" borderId="97" applyNumberFormat="0" applyFont="0" applyAlignment="0">
      <protection locked="0"/>
    </xf>
    <xf numFmtId="0" fontId="52" fillId="11" borderId="9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3" fillId="31" borderId="100" applyNumberFormat="0" applyFont="0" applyAlignment="0" applyProtection="0"/>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4" fontId="2" fillId="0" borderId="97"/>
    <xf numFmtId="10" fontId="26" fillId="26" borderId="97" applyNumberFormat="0" applyFill="0" applyBorder="0" applyAlignment="0" applyProtection="0">
      <protection locked="0"/>
    </xf>
    <xf numFmtId="0" fontId="3" fillId="31" borderId="100" applyNumberFormat="0" applyFont="0" applyAlignment="0" applyProtection="0"/>
    <xf numFmtId="0" fontId="3" fillId="31" borderId="100" applyNumberFormat="0" applyFont="0" applyAlignment="0" applyProtection="0"/>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4" fontId="2" fillId="0" borderId="97"/>
    <xf numFmtId="0" fontId="2" fillId="0" borderId="97">
      <alignment horizontal="right"/>
    </xf>
    <xf numFmtId="4" fontId="2" fillId="0" borderId="97"/>
    <xf numFmtId="0" fontId="2" fillId="0" borderId="97">
      <alignment horizontal="right"/>
    </xf>
    <xf numFmtId="0" fontId="2" fillId="0" borderId="97">
      <alignment horizontal="right"/>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0" fontId="26" fillId="26" borderId="97" applyNumberFormat="0" applyFill="0" applyBorder="0" applyAlignment="0" applyProtection="0">
      <protection locked="0"/>
    </xf>
    <xf numFmtId="0" fontId="2" fillId="0" borderId="97">
      <alignment horizontal="right"/>
    </xf>
    <xf numFmtId="0" fontId="2" fillId="0" borderId="97">
      <alignment horizontal="right"/>
    </xf>
    <xf numFmtId="4" fontId="2" fillId="0" borderId="97"/>
    <xf numFmtId="4" fontId="2" fillId="0" borderId="97"/>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97">
      <alignment horizontal="right"/>
    </xf>
    <xf numFmtId="0" fontId="2" fillId="0" borderId="97">
      <alignment horizontal="right"/>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0" fontId="26" fillId="26" borderId="97" applyNumberFormat="0" applyFill="0" applyBorder="0" applyAlignment="0" applyProtection="0">
      <protection locked="0"/>
    </xf>
    <xf numFmtId="0" fontId="2" fillId="0" borderId="97">
      <alignment horizontal="right"/>
    </xf>
    <xf numFmtId="0" fontId="2" fillId="0" borderId="97">
      <alignment horizontal="right"/>
    </xf>
    <xf numFmtId="0" fontId="2" fillId="31" borderId="100" applyNumberFormat="0" applyFont="0" applyAlignment="0" applyProtection="0"/>
    <xf numFmtId="4" fontId="2" fillId="0" borderId="97"/>
    <xf numFmtId="4" fontId="2" fillId="0" borderId="97"/>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0" fontId="2" fillId="31" borderId="100" applyNumberFormat="0" applyFont="0" applyAlignment="0" applyProtection="0"/>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4" fontId="6" fillId="0" borderId="59" applyNumberFormat="0" applyProtection="0">
      <alignment horizontal="right" vertical="center"/>
    </xf>
    <xf numFmtId="4" fontId="6" fillId="3" borderId="59" applyNumberFormat="0" applyProtection="0">
      <alignment vertical="center"/>
    </xf>
    <xf numFmtId="0" fontId="2" fillId="4" borderId="59" applyNumberFormat="0" applyProtection="0">
      <alignment horizontal="left" vertical="center" indent="1"/>
    </xf>
    <xf numFmtId="0" fontId="2" fillId="0" borderId="59" applyNumberFormat="0" applyProtection="0">
      <alignment horizontal="left" vertical="center"/>
    </xf>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50" fillId="0" borderId="70" applyNumberFormat="0" applyFill="0" applyAlignment="0" applyProtection="0"/>
    <xf numFmtId="0" fontId="20" fillId="24" borderId="99" applyNumberFormat="0" applyAlignment="0" applyProtection="0"/>
    <xf numFmtId="0" fontId="38" fillId="24" borderId="59" applyNumberFormat="0" applyAlignment="0" applyProtection="0"/>
    <xf numFmtId="0" fontId="2" fillId="4" borderId="59" applyNumberFormat="0" applyProtection="0">
      <alignment horizontal="left" vertical="center" indent="1"/>
    </xf>
    <xf numFmtId="0" fontId="50" fillId="0" borderId="70" applyNumberFormat="0" applyFill="0" applyAlignment="0" applyProtection="0"/>
    <xf numFmtId="0" fontId="38" fillId="24" borderId="59" applyNumberFormat="0" applyAlignment="0" applyProtection="0"/>
    <xf numFmtId="0" fontId="2" fillId="4" borderId="59" applyNumberFormat="0" applyProtection="0">
      <alignment horizontal="left" vertical="center" indent="1"/>
    </xf>
    <xf numFmtId="0" fontId="2" fillId="0" borderId="59" applyNumberFormat="0" applyProtection="0">
      <alignment horizontal="left" vertical="center"/>
    </xf>
    <xf numFmtId="4" fontId="6" fillId="5" borderId="59" applyNumberFormat="0" applyProtection="0">
      <alignment horizontal="right" vertical="center"/>
    </xf>
    <xf numFmtId="4" fontId="6" fillId="29" borderId="59" applyNumberFormat="0" applyProtection="0">
      <alignment vertical="center"/>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44" borderId="59" applyNumberFormat="0" applyProtection="0">
      <alignment horizontal="left" vertical="center" indent="1"/>
    </xf>
    <xf numFmtId="4" fontId="44" fillId="43" borderId="59" applyNumberFormat="0" applyProtection="0">
      <alignment horizontal="left" vertical="center" indent="1"/>
    </xf>
    <xf numFmtId="4" fontId="6" fillId="38" borderId="59" applyNumberFormat="0" applyProtection="0">
      <alignment horizontal="right" vertical="center"/>
    </xf>
    <xf numFmtId="4" fontId="6" fillId="34" borderId="59" applyNumberFormat="0" applyProtection="0">
      <alignment horizontal="right" vertical="center"/>
    </xf>
    <xf numFmtId="4" fontId="6" fillId="3" borderId="59" applyNumberFormat="0" applyProtection="0">
      <alignment horizontal="left" vertical="center" indent="1"/>
    </xf>
    <xf numFmtId="0" fontId="38" fillId="24" borderId="59" applyNumberFormat="0" applyAlignment="0" applyProtection="0"/>
    <xf numFmtId="0" fontId="20" fillId="24" borderId="99" applyNumberFormat="0" applyAlignment="0" applyProtection="0"/>
    <xf numFmtId="0" fontId="29" fillId="0" borderId="94">
      <alignment horizontal="left" vertical="center"/>
    </xf>
    <xf numFmtId="175" fontId="2" fillId="3" borderId="97" applyNumberFormat="0" applyFont="0" applyAlignment="0">
      <protection locked="0"/>
    </xf>
    <xf numFmtId="0" fontId="3" fillId="31" borderId="100" applyNumberFormat="0" applyFont="0" applyAlignment="0" applyProtection="0"/>
    <xf numFmtId="0" fontId="38" fillId="24" borderId="59" applyNumberFormat="0" applyAlignment="0" applyProtection="0"/>
    <xf numFmtId="4" fontId="41" fillId="3" borderId="59" applyNumberFormat="0" applyProtection="0">
      <alignment vertical="center"/>
    </xf>
    <xf numFmtId="4" fontId="6" fillId="3" borderId="59" applyNumberFormat="0" applyProtection="0">
      <alignment horizontal="left" vertical="center" indent="1"/>
    </xf>
    <xf numFmtId="4" fontId="6" fillId="3"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32" borderId="59" applyNumberFormat="0" applyProtection="0">
      <alignment horizontal="right" vertical="center"/>
    </xf>
    <xf numFmtId="4" fontId="6" fillId="33" borderId="59" applyNumberFormat="0" applyProtection="0">
      <alignment horizontal="right" vertical="center"/>
    </xf>
    <xf numFmtId="4" fontId="6" fillId="34" borderId="59" applyNumberFormat="0" applyProtection="0">
      <alignment horizontal="right" vertical="center"/>
    </xf>
    <xf numFmtId="4" fontId="6" fillId="35" borderId="59" applyNumberFormat="0" applyProtection="0">
      <alignment horizontal="right" vertical="center"/>
    </xf>
    <xf numFmtId="4" fontId="6" fillId="36" borderId="59" applyNumberFormat="0" applyProtection="0">
      <alignment horizontal="right" vertical="center"/>
    </xf>
    <xf numFmtId="4" fontId="6" fillId="37" borderId="59" applyNumberFormat="0" applyProtection="0">
      <alignment horizontal="right" vertical="center"/>
    </xf>
    <xf numFmtId="4" fontId="6" fillId="38" borderId="59" applyNumberFormat="0" applyProtection="0">
      <alignment horizontal="right" vertical="center"/>
    </xf>
    <xf numFmtId="4" fontId="6" fillId="39" borderId="59" applyNumberFormat="0" applyProtection="0">
      <alignment horizontal="right" vertical="center"/>
    </xf>
    <xf numFmtId="4" fontId="6" fillId="40" borderId="59" applyNumberFormat="0" applyProtection="0">
      <alignment horizontal="right" vertical="center"/>
    </xf>
    <xf numFmtId="4" fontId="42" fillId="41"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29" borderId="59" applyNumberFormat="0" applyProtection="0">
      <alignment vertical="center"/>
    </xf>
    <xf numFmtId="4" fontId="41" fillId="29" borderId="59" applyNumberFormat="0" applyProtection="0">
      <alignment vertical="center"/>
    </xf>
    <xf numFmtId="4" fontId="6" fillId="29" borderId="59" applyNumberFormat="0" applyProtection="0">
      <alignment horizontal="left" vertical="center" indent="1"/>
    </xf>
    <xf numFmtId="4" fontId="6" fillId="29" borderId="59" applyNumberFormat="0" applyProtection="0">
      <alignment horizontal="left" vertical="center" indent="1"/>
    </xf>
    <xf numFmtId="4" fontId="6" fillId="0" borderId="59" applyNumberFormat="0" applyProtection="0">
      <alignment horizontal="right" vertical="center"/>
    </xf>
    <xf numFmtId="4" fontId="41" fillId="5" borderId="59" applyNumberFormat="0" applyProtection="0">
      <alignment horizontal="righ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6" fillId="5" borderId="59" applyNumberFormat="0" applyProtection="0">
      <alignment horizontal="right" vertical="center"/>
    </xf>
    <xf numFmtId="0" fontId="50" fillId="0" borderId="70" applyNumberFormat="0" applyFill="0" applyAlignment="0" applyProtection="0"/>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2" fillId="31" borderId="100" applyNumberFormat="0" applyFont="0" applyAlignment="0" applyProtection="0"/>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31" borderId="100" applyNumberFormat="0" applyFont="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0" fontId="2" fillId="27"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4" fontId="6" fillId="0" borderId="59" applyNumberFormat="0" applyProtection="0">
      <alignment horizontal="right" vertical="center"/>
    </xf>
    <xf numFmtId="0" fontId="2" fillId="0" borderId="59" applyNumberFormat="0" applyProtection="0">
      <alignment horizontal="left" vertical="center"/>
    </xf>
    <xf numFmtId="0" fontId="3" fillId="31" borderId="100" applyNumberFormat="0" applyFont="0" applyAlignment="0" applyProtection="0"/>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0" fontId="76" fillId="49" borderId="59" applyNumberFormat="0" applyAlignment="0" applyProtection="0"/>
    <xf numFmtId="4" fontId="6" fillId="5" borderId="59" applyNumberFormat="0" applyProtection="0">
      <alignment horizontal="left" vertical="center" indent="1"/>
    </xf>
    <xf numFmtId="4" fontId="44" fillId="5" borderId="59" applyNumberFormat="0" applyProtection="0">
      <alignment horizontal="left" vertical="center" indent="1"/>
    </xf>
    <xf numFmtId="4" fontId="6" fillId="43" borderId="59" applyNumberFormat="0" applyProtection="0">
      <alignment horizontal="left" vertical="center" indent="1"/>
    </xf>
    <xf numFmtId="4" fontId="44" fillId="43" borderId="59" applyNumberFormat="0" applyProtection="0">
      <alignment horizontal="left" vertical="center" indent="1"/>
    </xf>
    <xf numFmtId="0" fontId="80" fillId="0" borderId="95" applyNumberFormat="0" applyFill="0" applyAlignment="0" applyProtection="0"/>
    <xf numFmtId="0" fontId="2" fillId="44" borderId="106" applyNumberFormat="0" applyProtection="0">
      <alignment horizontal="left" vertical="center" indent="1"/>
    </xf>
    <xf numFmtId="0" fontId="52" fillId="11" borderId="107" applyNumberFormat="0" applyAlignment="0" applyProtection="0"/>
    <xf numFmtId="0" fontId="50" fillId="0" borderId="70" applyNumberFormat="0" applyFill="0" applyAlignment="0" applyProtection="0"/>
    <xf numFmtId="175" fontId="2" fillId="3" borderId="105" applyNumberFormat="0" applyFont="0" applyAlignment="0">
      <protection locked="0"/>
    </xf>
    <xf numFmtId="175" fontId="2" fillId="3" borderId="105" applyNumberFormat="0" applyFont="0" applyAlignment="0">
      <protection locked="0"/>
    </xf>
    <xf numFmtId="0" fontId="52" fillId="11" borderId="99" applyNumberFormat="0" applyAlignment="0" applyProtection="0"/>
    <xf numFmtId="0" fontId="2" fillId="4" borderId="59" applyNumberFormat="0" applyProtection="0">
      <alignment horizontal="left" vertical="center" indent="1"/>
    </xf>
    <xf numFmtId="4" fontId="44" fillId="5" borderId="59" applyNumberFormat="0" applyProtection="0">
      <alignment horizontal="left" vertical="center" indent="1"/>
    </xf>
    <xf numFmtId="4" fontId="6" fillId="3" borderId="59" applyNumberFormat="0" applyProtection="0">
      <alignment horizontal="left" vertical="center" indent="1"/>
    </xf>
    <xf numFmtId="0" fontId="20" fillId="24" borderId="99" applyNumberFormat="0" applyAlignment="0" applyProtection="0"/>
    <xf numFmtId="0" fontId="29" fillId="0" borderId="94">
      <alignment horizontal="left" vertical="center"/>
    </xf>
    <xf numFmtId="0" fontId="3" fillId="31" borderId="100" applyNumberFormat="0" applyFont="0" applyAlignment="0" applyProtection="0"/>
    <xf numFmtId="0" fontId="38" fillId="24" borderId="59" applyNumberFormat="0" applyAlignment="0" applyProtection="0"/>
    <xf numFmtId="4" fontId="6" fillId="3" borderId="59" applyNumberFormat="0" applyProtection="0">
      <alignment vertical="center"/>
    </xf>
    <xf numFmtId="4" fontId="41" fillId="3" borderId="59" applyNumberFormat="0" applyProtection="0">
      <alignment vertical="center"/>
    </xf>
    <xf numFmtId="4" fontId="6" fillId="3" borderId="59" applyNumberFormat="0" applyProtection="0">
      <alignment horizontal="left" vertical="center" indent="1"/>
    </xf>
    <xf numFmtId="4" fontId="6" fillId="3"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32" borderId="59" applyNumberFormat="0" applyProtection="0">
      <alignment horizontal="right" vertical="center"/>
    </xf>
    <xf numFmtId="4" fontId="6" fillId="33" borderId="59" applyNumberFormat="0" applyProtection="0">
      <alignment horizontal="right" vertical="center"/>
    </xf>
    <xf numFmtId="4" fontId="6" fillId="34" borderId="59" applyNumberFormat="0" applyProtection="0">
      <alignment horizontal="right" vertical="center"/>
    </xf>
    <xf numFmtId="4" fontId="6" fillId="35" borderId="59" applyNumberFormat="0" applyProtection="0">
      <alignment horizontal="right" vertical="center"/>
    </xf>
    <xf numFmtId="4" fontId="6" fillId="36" borderId="59" applyNumberFormat="0" applyProtection="0">
      <alignment horizontal="right" vertical="center"/>
    </xf>
    <xf numFmtId="4" fontId="6" fillId="37" borderId="59" applyNumberFormat="0" applyProtection="0">
      <alignment horizontal="right" vertical="center"/>
    </xf>
    <xf numFmtId="4" fontId="6" fillId="38" borderId="59" applyNumberFormat="0" applyProtection="0">
      <alignment horizontal="right" vertical="center"/>
    </xf>
    <xf numFmtId="4" fontId="6" fillId="39" borderId="59" applyNumberFormat="0" applyProtection="0">
      <alignment horizontal="right" vertical="center"/>
    </xf>
    <xf numFmtId="4" fontId="6" fillId="40" borderId="59" applyNumberFormat="0" applyProtection="0">
      <alignment horizontal="right" vertical="center"/>
    </xf>
    <xf numFmtId="4" fontId="42" fillId="41" borderId="59" applyNumberFormat="0" applyProtection="0">
      <alignment horizontal="left" vertical="center" indent="1"/>
    </xf>
    <xf numFmtId="4" fontId="6" fillId="5" borderId="64"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29" borderId="59" applyNumberFormat="0" applyProtection="0">
      <alignment vertical="center"/>
    </xf>
    <xf numFmtId="4" fontId="41" fillId="29" borderId="59" applyNumberFormat="0" applyProtection="0">
      <alignment vertical="center"/>
    </xf>
    <xf numFmtId="4" fontId="6" fillId="29" borderId="59" applyNumberFormat="0" applyProtection="0">
      <alignment horizontal="left" vertical="center" indent="1"/>
    </xf>
    <xf numFmtId="4" fontId="6" fillId="29" borderId="59" applyNumberFormat="0" applyProtection="0">
      <alignment horizontal="left" vertical="center" indent="1"/>
    </xf>
    <xf numFmtId="4" fontId="6" fillId="5" borderId="59" applyNumberFormat="0" applyProtection="0">
      <alignment horizontal="right" vertical="center"/>
    </xf>
    <xf numFmtId="4" fontId="6" fillId="5" borderId="59" applyNumberFormat="0" applyProtection="0">
      <alignment horizontal="right" vertical="center"/>
    </xf>
    <xf numFmtId="4" fontId="41" fillId="5" borderId="59" applyNumberFormat="0" applyProtection="0">
      <alignment horizontal="righ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6" fillId="5" borderId="59" applyNumberFormat="0" applyProtection="0">
      <alignment horizontal="right" vertical="center"/>
    </xf>
    <xf numFmtId="0" fontId="50" fillId="0" borderId="70" applyNumberFormat="0" applyFill="0" applyAlignment="0" applyProtection="0"/>
    <xf numFmtId="0" fontId="52" fillId="11" borderId="99" applyNumberFormat="0" applyAlignment="0" applyProtection="0"/>
    <xf numFmtId="0" fontId="38" fillId="24" borderId="59" applyNumberFormat="0" applyAlignment="0" applyProtection="0"/>
    <xf numFmtId="0" fontId="20" fillId="24" borderId="99" applyNumberFormat="0" applyAlignment="0" applyProtection="0"/>
    <xf numFmtId="0" fontId="50" fillId="0" borderId="70" applyNumberFormat="0" applyFill="0" applyAlignment="0" applyProtection="0"/>
    <xf numFmtId="0" fontId="2" fillId="0" borderId="97"/>
    <xf numFmtId="0" fontId="3" fillId="0" borderId="0"/>
    <xf numFmtId="0" fontId="3" fillId="31" borderId="100" applyNumberFormat="0" applyFont="0" applyAlignment="0" applyProtection="0"/>
    <xf numFmtId="0" fontId="50" fillId="0" borderId="70" applyNumberFormat="0" applyFill="0" applyAlignment="0" applyProtection="0"/>
    <xf numFmtId="0" fontId="50" fillId="0" borderId="70" applyNumberFormat="0" applyFill="0" applyAlignment="0" applyProtection="0"/>
    <xf numFmtId="175" fontId="2" fillId="3" borderId="97" applyNumberFormat="0" applyFont="0" applyAlignment="0">
      <protection locked="0"/>
    </xf>
    <xf numFmtId="4" fontId="44" fillId="5" borderId="59" applyNumberFormat="0" applyProtection="0">
      <alignment horizontal="left" vertical="center" indent="1"/>
    </xf>
    <xf numFmtId="4" fontId="44" fillId="43" borderId="59" applyNumberFormat="0" applyProtection="0">
      <alignment horizontal="left" vertical="center" indent="1"/>
    </xf>
    <xf numFmtId="4" fontId="6" fillId="0" borderId="59" applyNumberFormat="0" applyProtection="0">
      <alignment horizontal="right" vertical="center"/>
    </xf>
    <xf numFmtId="4" fontId="6" fillId="0" borderId="59" applyNumberFormat="0" applyProtection="0">
      <alignment horizontal="right" vertical="center"/>
    </xf>
    <xf numFmtId="0" fontId="2" fillId="4" borderId="59" applyNumberFormat="0" applyProtection="0">
      <alignment horizontal="left" vertical="center" indent="1"/>
    </xf>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4" fontId="44" fillId="5" borderId="59" applyNumberFormat="0" applyProtection="0">
      <alignment horizontal="left" vertical="center" indent="1"/>
    </xf>
    <xf numFmtId="0" fontId="2" fillId="4" borderId="59" applyNumberFormat="0" applyProtection="0">
      <alignment horizontal="left" vertical="center" indent="1"/>
    </xf>
    <xf numFmtId="0" fontId="20" fillId="24" borderId="99" applyNumberFormat="0" applyAlignment="0" applyProtection="0"/>
    <xf numFmtId="0" fontId="52" fillId="11" borderId="99" applyNumberFormat="0" applyAlignment="0" applyProtection="0"/>
    <xf numFmtId="4" fontId="6" fillId="0" borderId="59" applyNumberFormat="0" applyProtection="0">
      <alignment horizontal="right" vertical="center"/>
    </xf>
    <xf numFmtId="0" fontId="2" fillId="4" borderId="59" applyNumberFormat="0" applyProtection="0">
      <alignment horizontal="left" vertical="center" indent="1"/>
    </xf>
    <xf numFmtId="0" fontId="2" fillId="0" borderId="59" applyNumberFormat="0" applyProtection="0">
      <alignment horizontal="left" vertical="center"/>
    </xf>
    <xf numFmtId="4" fontId="6" fillId="5" borderId="59" applyNumberFormat="0" applyProtection="0">
      <alignment horizontal="right" vertical="center"/>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4" fontId="42" fillId="41" borderId="59" applyNumberFormat="0" applyProtection="0">
      <alignment horizontal="left" vertical="center" indent="1"/>
    </xf>
    <xf numFmtId="4" fontId="6" fillId="37" borderId="59" applyNumberFormat="0" applyProtection="0">
      <alignment horizontal="right" vertical="center"/>
    </xf>
    <xf numFmtId="4" fontId="6" fillId="33" borderId="59" applyNumberFormat="0" applyProtection="0">
      <alignment horizontal="right" vertical="center"/>
    </xf>
    <xf numFmtId="0" fontId="3" fillId="31" borderId="100" applyNumberFormat="0" applyFont="0" applyAlignment="0" applyProtection="0"/>
    <xf numFmtId="0" fontId="2" fillId="4" borderId="59" applyNumberFormat="0" applyProtection="0">
      <alignment horizontal="left" vertical="center" indent="1"/>
    </xf>
    <xf numFmtId="4" fontId="44" fillId="43" borderId="59" applyNumberFormat="0" applyProtection="0">
      <alignment horizontal="left" vertical="center" indent="1"/>
    </xf>
    <xf numFmtId="4" fontId="44" fillId="5"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0" fillId="24" borderId="99" applyNumberFormat="0" applyAlignment="0" applyProtection="0"/>
    <xf numFmtId="4" fontId="41" fillId="3" borderId="59" applyNumberFormat="0" applyProtection="0">
      <alignment vertical="center"/>
    </xf>
    <xf numFmtId="4" fontId="6" fillId="32" borderId="59" applyNumberFormat="0" applyProtection="0">
      <alignment horizontal="right" vertical="center"/>
    </xf>
    <xf numFmtId="4" fontId="6" fillId="36" borderId="59" applyNumberFormat="0" applyProtection="0">
      <alignment horizontal="right" vertical="center"/>
    </xf>
    <xf numFmtId="4" fontId="6" fillId="40" borderId="59" applyNumberFormat="0" applyProtection="0">
      <alignment horizontal="right" vertical="center"/>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4" fontId="6" fillId="29"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50" fillId="0" borderId="70" applyNumberFormat="0" applyFill="0" applyAlignment="0" applyProtection="0"/>
    <xf numFmtId="4" fontId="6" fillId="0" borderId="59" applyNumberFormat="0" applyProtection="0">
      <alignment horizontal="right" vertical="center"/>
    </xf>
    <xf numFmtId="0" fontId="52" fillId="11" borderId="99" applyNumberFormat="0" applyAlignment="0" applyProtection="0"/>
    <xf numFmtId="0" fontId="38" fillId="24" borderId="59" applyNumberFormat="0" applyAlignment="0" applyProtection="0"/>
    <xf numFmtId="0" fontId="50" fillId="0" borderId="70" applyNumberFormat="0" applyFill="0" applyAlignment="0" applyProtection="0"/>
    <xf numFmtId="0" fontId="2" fillId="0" borderId="97">
      <alignment horizontal="right"/>
    </xf>
    <xf numFmtId="4" fontId="44" fillId="43" borderId="59" applyNumberFormat="0" applyProtection="0">
      <alignment horizontal="left" vertical="center" indent="1"/>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4" fontId="6" fillId="3" borderId="59" applyNumberFormat="0" applyProtection="0">
      <alignment vertical="center"/>
    </xf>
    <xf numFmtId="0" fontId="2" fillId="4" borderId="59" applyNumberFormat="0" applyProtection="0">
      <alignment horizontal="left" vertical="center" indent="1"/>
    </xf>
    <xf numFmtId="4" fontId="6" fillId="35" borderId="59" applyNumberFormat="0" applyProtection="0">
      <alignment horizontal="right" vertical="center"/>
    </xf>
    <xf numFmtId="4" fontId="6" fillId="39" borderId="59" applyNumberFormat="0" applyProtection="0">
      <alignment horizontal="right" vertical="center"/>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4" fontId="6" fillId="29" borderId="59" applyNumberFormat="0" applyProtection="0">
      <alignment horizontal="left" vertical="center" indent="1"/>
    </xf>
    <xf numFmtId="4" fontId="41" fillId="5" borderId="59" applyNumberFormat="0" applyProtection="0">
      <alignment horizontal="right" vertical="center"/>
    </xf>
    <xf numFmtId="0" fontId="2" fillId="4" borderId="59" applyNumberFormat="0" applyProtection="0">
      <alignment horizontal="left" vertical="center" indent="1"/>
    </xf>
    <xf numFmtId="4" fontId="46" fillId="5" borderId="59" applyNumberFormat="0" applyProtection="0">
      <alignment horizontal="right" vertical="center"/>
    </xf>
    <xf numFmtId="0" fontId="50" fillId="0" borderId="70" applyNumberFormat="0" applyFill="0" applyAlignment="0" applyProtection="0"/>
    <xf numFmtId="4" fontId="44" fillId="43" borderId="59" applyNumberFormat="0" applyProtection="0">
      <alignment horizontal="left" vertical="center" indent="1"/>
    </xf>
    <xf numFmtId="0" fontId="52" fillId="11" borderId="99" applyNumberFormat="0" applyAlignment="0" applyProtection="0"/>
    <xf numFmtId="0" fontId="38" fillId="24" borderId="59" applyNumberFormat="0" applyAlignment="0" applyProtection="0"/>
    <xf numFmtId="0" fontId="20" fillId="24" borderId="99" applyNumberForma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175" fontId="2" fillId="3" borderId="97" applyNumberFormat="0" applyFont="0" applyAlignment="0">
      <protection locked="0"/>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alignment horizontal="right"/>
    </xf>
    <xf numFmtId="0" fontId="2" fillId="0" borderId="97"/>
    <xf numFmtId="4" fontId="2" fillId="0" borderId="97"/>
    <xf numFmtId="0" fontId="2" fillId="4" borderId="59" applyNumberFormat="0" applyProtection="0">
      <alignment horizontal="left" vertical="center" indent="1"/>
    </xf>
    <xf numFmtId="175" fontId="2" fillId="3" borderId="97" applyNumberFormat="0" applyFont="0" applyAlignment="0">
      <protection locked="0"/>
    </xf>
    <xf numFmtId="0" fontId="1" fillId="0" borderId="0"/>
    <xf numFmtId="175" fontId="2" fillId="3" borderId="97" applyNumberFormat="0" applyFont="0" applyAlignment="0">
      <protection locked="0"/>
    </xf>
    <xf numFmtId="0" fontId="2" fillId="4" borderId="59" applyNumberFormat="0" applyProtection="0">
      <alignment horizontal="left" vertical="center" indent="1"/>
    </xf>
    <xf numFmtId="175" fontId="2" fillId="3" borderId="97" applyNumberFormat="0" applyFont="0" applyAlignment="0">
      <protection locked="0"/>
    </xf>
    <xf numFmtId="0" fontId="50" fillId="0" borderId="70" applyNumberFormat="0" applyFill="0" applyAlignment="0" applyProtection="0"/>
    <xf numFmtId="0" fontId="29" fillId="0" borderId="94">
      <alignment horizontal="left" vertical="center"/>
    </xf>
    <xf numFmtId="175" fontId="2" fillId="3" borderId="97" applyNumberFormat="0" applyFont="0" applyAlignment="0">
      <protection locked="0"/>
    </xf>
    <xf numFmtId="175" fontId="2" fillId="3" borderId="97" applyNumberFormat="0" applyFont="0" applyAlignment="0">
      <protection locked="0"/>
    </xf>
    <xf numFmtId="4" fontId="6" fillId="0" borderId="59" applyNumberFormat="0" applyProtection="0">
      <alignment horizontal="right" vertical="center"/>
    </xf>
    <xf numFmtId="0" fontId="2" fillId="0" borderId="59" applyNumberFormat="0" applyProtection="0">
      <alignment horizontal="left" vertical="center"/>
    </xf>
    <xf numFmtId="175" fontId="2" fillId="3" borderId="97" applyNumberFormat="0" applyFont="0" applyAlignment="0">
      <protection locked="0"/>
    </xf>
    <xf numFmtId="0" fontId="50" fillId="0" borderId="70" applyNumberFormat="0" applyFill="0" applyAlignment="0" applyProtection="0"/>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0" fontId="76" fillId="49" borderId="59" applyNumberFormat="0" applyAlignment="0" applyProtection="0"/>
    <xf numFmtId="4" fontId="6" fillId="5" borderId="59" applyNumberFormat="0" applyProtection="0">
      <alignment horizontal="left" vertical="center" indent="1"/>
    </xf>
    <xf numFmtId="4" fontId="44" fillId="5" borderId="59" applyNumberFormat="0" applyProtection="0">
      <alignment horizontal="left" vertical="center" indent="1"/>
    </xf>
    <xf numFmtId="4" fontId="6" fillId="43" borderId="59" applyNumberFormat="0" applyProtection="0">
      <alignment horizontal="left" vertical="center" indent="1"/>
    </xf>
    <xf numFmtId="4" fontId="44" fillId="43" borderId="59" applyNumberFormat="0" applyProtection="0">
      <alignment horizontal="left" vertical="center" indent="1"/>
    </xf>
    <xf numFmtId="0" fontId="80" fillId="0" borderId="95" applyNumberFormat="0" applyFill="0" applyAlignment="0" applyProtection="0"/>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80" fillId="0" borderId="95" applyNumberFormat="0" applyFill="0" applyAlignment="0" applyProtection="0"/>
    <xf numFmtId="4" fontId="44" fillId="5" borderId="59" applyNumberFormat="0" applyProtection="0">
      <alignment horizontal="left" vertical="center" indent="1"/>
    </xf>
    <xf numFmtId="4" fontId="41" fillId="29" borderId="59" applyNumberFormat="0" applyProtection="0">
      <alignment vertical="center"/>
    </xf>
    <xf numFmtId="0" fontId="2" fillId="43" borderId="59" applyNumberFormat="0" applyProtection="0">
      <alignment horizontal="left" vertical="center" indent="1"/>
    </xf>
    <xf numFmtId="0" fontId="2" fillId="4" borderId="59" applyNumberFormat="0" applyProtection="0">
      <alignment horizontal="left" vertical="center" indent="1"/>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0" borderId="59" applyNumberFormat="0" applyProtection="0">
      <alignment horizontal="right" vertical="center"/>
    </xf>
    <xf numFmtId="4" fontId="6" fillId="0"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 fillId="0" borderId="97">
      <alignment horizontal="right"/>
    </xf>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29" fillId="0" borderId="94">
      <alignment horizontal="left" vertical="center"/>
    </xf>
    <xf numFmtId="4" fontId="2" fillId="0" borderId="97"/>
    <xf numFmtId="4" fontId="2" fillId="0" borderId="97"/>
    <xf numFmtId="0" fontId="2" fillId="4" borderId="59" applyNumberFormat="0" applyProtection="0">
      <alignment horizontal="left" vertical="center" indent="1"/>
    </xf>
    <xf numFmtId="0" fontId="50" fillId="0" borderId="70" applyNumberFormat="0" applyFill="0" applyAlignment="0" applyProtection="0"/>
    <xf numFmtId="0" fontId="20" fillId="24" borderId="99" applyNumberFormat="0" applyAlignment="0" applyProtection="0"/>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3" fillId="31" borderId="100" applyNumberFormat="0" applyFont="0" applyAlignment="0" applyProtection="0"/>
    <xf numFmtId="4" fontId="6" fillId="5" borderId="59" applyNumberFormat="0" applyProtection="0">
      <alignment horizontal="righ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xf numFmtId="0" fontId="2" fillId="0" borderId="97"/>
    <xf numFmtId="0" fontId="3" fillId="2" borderId="97" applyNumberFormat="0" applyAlignment="0">
      <alignment horizontal="left"/>
    </xf>
    <xf numFmtId="0" fontId="3" fillId="2" borderId="97" applyNumberFormat="0" applyAlignment="0">
      <alignment horizontal="left"/>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175" fontId="2" fillId="3" borderId="97" applyNumberFormat="0" applyFont="0" applyAlignment="0">
      <protection locked="0"/>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4" fontId="44" fillId="43" borderId="59" applyNumberFormat="0" applyProtection="0">
      <alignment horizontal="left" vertical="center" indent="1"/>
    </xf>
    <xf numFmtId="4" fontId="44" fillId="5"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59" applyNumberFormat="0" applyProtection="0">
      <alignment horizontal="left" vertical="center"/>
    </xf>
    <xf numFmtId="0" fontId="2" fillId="0" borderId="97">
      <alignment horizontal="right"/>
    </xf>
    <xf numFmtId="0" fontId="2" fillId="0" borderId="97">
      <alignment horizontal="right"/>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0" fontId="26" fillId="26" borderId="97" applyNumberFormat="0" applyFill="0" applyBorder="0" applyAlignment="0" applyProtection="0">
      <protection locked="0"/>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97">
      <alignment horizontal="right"/>
    </xf>
    <xf numFmtId="0" fontId="2" fillId="0" borderId="97">
      <alignment horizontal="right"/>
    </xf>
    <xf numFmtId="0" fontId="2" fillId="31" borderId="100" applyNumberFormat="0" applyFont="0" applyAlignment="0" applyProtection="0"/>
    <xf numFmtId="4" fontId="2" fillId="0" borderId="97"/>
    <xf numFmtId="4" fontId="2" fillId="0" borderId="97"/>
    <xf numFmtId="0" fontId="1" fillId="0" borderId="0"/>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alignment horizontal="right"/>
    </xf>
    <xf numFmtId="0" fontId="2" fillId="0" borderId="97">
      <alignment horizontal="right"/>
    </xf>
    <xf numFmtId="0" fontId="2" fillId="0" borderId="97"/>
    <xf numFmtId="0" fontId="2" fillId="31" borderId="100" applyNumberFormat="0" applyFont="0" applyAlignment="0" applyProtection="0"/>
    <xf numFmtId="4" fontId="2" fillId="0" borderId="97"/>
    <xf numFmtId="4" fontId="2" fillId="0" borderId="97"/>
    <xf numFmtId="0" fontId="2" fillId="4" borderId="59" applyNumberFormat="0" applyProtection="0">
      <alignment horizontal="left" vertical="center" indent="1"/>
    </xf>
    <xf numFmtId="0" fontId="1" fillId="0" borderId="0"/>
    <xf numFmtId="0" fontId="1" fillId="0" borderId="0"/>
    <xf numFmtId="175" fontId="2" fillId="3" borderId="97" applyNumberFormat="0" applyFont="0" applyAlignment="0">
      <protection locked="0"/>
    </xf>
    <xf numFmtId="0" fontId="2" fillId="4"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4" fontId="6" fillId="0" borderId="59" applyNumberFormat="0" applyProtection="0">
      <alignment horizontal="right" vertical="center"/>
    </xf>
    <xf numFmtId="0" fontId="2" fillId="0" borderId="59" applyNumberFormat="0" applyProtection="0">
      <alignment horizontal="left" vertical="center"/>
    </xf>
    <xf numFmtId="175" fontId="2" fillId="3" borderId="97" applyNumberFormat="0" applyFont="0" applyAlignment="0">
      <protection locked="0"/>
    </xf>
    <xf numFmtId="0" fontId="2" fillId="43"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0" fontId="76" fillId="49" borderId="59" applyNumberFormat="0" applyAlignment="0" applyProtection="0"/>
    <xf numFmtId="4" fontId="6" fillId="5" borderId="59" applyNumberFormat="0" applyProtection="0">
      <alignment horizontal="left" vertical="center" indent="1"/>
    </xf>
    <xf numFmtId="4" fontId="44" fillId="5" borderId="59" applyNumberFormat="0" applyProtection="0">
      <alignment horizontal="left" vertical="center" indent="1"/>
    </xf>
    <xf numFmtId="4" fontId="6" fillId="43" borderId="59" applyNumberFormat="0" applyProtection="0">
      <alignment horizontal="left" vertical="center" indent="1"/>
    </xf>
    <xf numFmtId="4" fontId="44" fillId="43"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80" fillId="0" borderId="95" applyNumberFormat="0" applyFill="0" applyAlignment="0" applyProtection="0"/>
    <xf numFmtId="0" fontId="80" fillId="0" borderId="95" applyNumberFormat="0" applyFill="0" applyAlignment="0" applyProtection="0"/>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4" fontId="6" fillId="3" borderId="59" applyNumberFormat="0" applyProtection="0">
      <alignment vertical="center"/>
    </xf>
    <xf numFmtId="4" fontId="41" fillId="3" borderId="59" applyNumberFormat="0" applyProtection="0">
      <alignment vertical="center"/>
    </xf>
    <xf numFmtId="4" fontId="6" fillId="3" borderId="59" applyNumberFormat="0" applyProtection="0">
      <alignment horizontal="left" vertical="center" indent="1"/>
    </xf>
    <xf numFmtId="4" fontId="6" fillId="3"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32" borderId="59" applyNumberFormat="0" applyProtection="0">
      <alignment horizontal="right" vertical="center"/>
    </xf>
    <xf numFmtId="4" fontId="6" fillId="33" borderId="59" applyNumberFormat="0" applyProtection="0">
      <alignment horizontal="right" vertical="center"/>
    </xf>
    <xf numFmtId="4" fontId="6" fillId="34" borderId="59" applyNumberFormat="0" applyProtection="0">
      <alignment horizontal="right" vertical="center"/>
    </xf>
    <xf numFmtId="4" fontId="6" fillId="35" borderId="59" applyNumberFormat="0" applyProtection="0">
      <alignment horizontal="right" vertical="center"/>
    </xf>
    <xf numFmtId="4" fontId="6" fillId="36" borderId="59" applyNumberFormat="0" applyProtection="0">
      <alignment horizontal="right" vertical="center"/>
    </xf>
    <xf numFmtId="4" fontId="6" fillId="37" borderId="59" applyNumberFormat="0" applyProtection="0">
      <alignment horizontal="right" vertical="center"/>
    </xf>
    <xf numFmtId="4" fontId="6" fillId="38" borderId="59" applyNumberFormat="0" applyProtection="0">
      <alignment horizontal="right" vertical="center"/>
    </xf>
    <xf numFmtId="4" fontId="6" fillId="39" borderId="59" applyNumberFormat="0" applyProtection="0">
      <alignment horizontal="right" vertical="center"/>
    </xf>
    <xf numFmtId="4" fontId="6" fillId="40" borderId="59" applyNumberFormat="0" applyProtection="0">
      <alignment horizontal="right" vertical="center"/>
    </xf>
    <xf numFmtId="4" fontId="42" fillId="41"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29" borderId="59" applyNumberFormat="0" applyProtection="0">
      <alignment vertical="center"/>
    </xf>
    <xf numFmtId="4" fontId="41" fillId="29" borderId="59" applyNumberFormat="0" applyProtection="0">
      <alignment vertical="center"/>
    </xf>
    <xf numFmtId="4" fontId="6" fillId="29" borderId="59" applyNumberFormat="0" applyProtection="0">
      <alignment horizontal="left" vertical="center" indent="1"/>
    </xf>
    <xf numFmtId="4" fontId="6" fillId="29" borderId="59" applyNumberFormat="0" applyProtection="0">
      <alignment horizontal="left" vertical="center" indent="1"/>
    </xf>
    <xf numFmtId="4" fontId="6" fillId="5" borderId="59" applyNumberFormat="0" applyProtection="0">
      <alignment horizontal="right" vertical="center"/>
    </xf>
    <xf numFmtId="4" fontId="6" fillId="0" borderId="59" applyNumberFormat="0" applyProtection="0">
      <alignment horizontal="right" vertical="center"/>
    </xf>
    <xf numFmtId="4" fontId="6" fillId="0" borderId="59" applyNumberFormat="0" applyProtection="0">
      <alignment horizontal="right" vertical="center"/>
    </xf>
    <xf numFmtId="4" fontId="41"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6" fillId="5" borderId="59" applyNumberFormat="0" applyProtection="0">
      <alignment horizontal="right" vertical="center"/>
    </xf>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 fillId="0" borderId="97">
      <alignment horizontal="right"/>
    </xf>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4" fontId="2" fillId="0" borderId="97"/>
    <xf numFmtId="0" fontId="20" fillId="24" borderId="99" applyNumberFormat="0" applyAlignment="0" applyProtection="0"/>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3" fillId="31" borderId="100" applyNumberFormat="0" applyFont="0" applyAlignment="0" applyProtection="0"/>
    <xf numFmtId="0" fontId="38" fillId="24" borderId="59" applyNumberFormat="0" applyAlignment="0" applyProtection="0"/>
    <xf numFmtId="4" fontId="6" fillId="5" borderId="59" applyNumberFormat="0" applyProtection="0">
      <alignment horizontal="righ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xf numFmtId="0" fontId="2" fillId="0" borderId="97"/>
    <xf numFmtId="0" fontId="3" fillId="2" borderId="97" applyNumberFormat="0" applyAlignment="0">
      <alignment horizontal="left"/>
    </xf>
    <xf numFmtId="0" fontId="3" fillId="2" borderId="97" applyNumberFormat="0" applyAlignment="0">
      <alignment horizontal="left"/>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175" fontId="2" fillId="3" borderId="97" applyNumberFormat="0" applyFont="0" applyAlignment="0">
      <protection locked="0"/>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4" fontId="44" fillId="43" borderId="59" applyNumberFormat="0" applyProtection="0">
      <alignment horizontal="left" vertical="center" indent="1"/>
    </xf>
    <xf numFmtId="4" fontId="44" fillId="5"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59" applyNumberFormat="0" applyProtection="0">
      <alignment horizontal="left" vertical="center"/>
    </xf>
    <xf numFmtId="0" fontId="2" fillId="0" borderId="97">
      <alignment horizontal="right"/>
    </xf>
    <xf numFmtId="0" fontId="2" fillId="0" borderId="97">
      <alignment horizontal="right"/>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0" fontId="26" fillId="26" borderId="97" applyNumberFormat="0" applyFill="0" applyBorder="0" applyAlignment="0" applyProtection="0">
      <protection locked="0"/>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97">
      <alignment horizontal="right"/>
    </xf>
    <xf numFmtId="0" fontId="2" fillId="0" borderId="97">
      <alignment horizontal="right"/>
    </xf>
    <xf numFmtId="0" fontId="2" fillId="31" borderId="100" applyNumberFormat="0" applyFont="0" applyAlignment="0" applyProtection="0"/>
    <xf numFmtId="4" fontId="2" fillId="0" borderId="97"/>
    <xf numFmtId="4" fontId="2" fillId="0" borderId="97"/>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alignment horizontal="right"/>
    </xf>
    <xf numFmtId="0" fontId="2" fillId="0" borderId="97">
      <alignment horizontal="right"/>
    </xf>
    <xf numFmtId="0" fontId="2" fillId="0" borderId="97"/>
    <xf numFmtId="0" fontId="2" fillId="31" borderId="100" applyNumberFormat="0" applyFont="0" applyAlignment="0" applyProtection="0"/>
    <xf numFmtId="0" fontId="29" fillId="0" borderId="94">
      <alignment horizontal="left" vertical="center"/>
    </xf>
    <xf numFmtId="4" fontId="2" fillId="0" borderId="97"/>
    <xf numFmtId="4" fontId="2" fillId="0" borderId="97"/>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4" fontId="6" fillId="0" borderId="59" applyNumberFormat="0" applyProtection="0">
      <alignment horizontal="right" vertical="center"/>
    </xf>
    <xf numFmtId="0" fontId="2" fillId="0" borderId="59" applyNumberFormat="0" applyProtection="0">
      <alignment horizontal="left" vertical="center"/>
    </xf>
    <xf numFmtId="175" fontId="2" fillId="3" borderId="97" applyNumberFormat="0" applyFont="0" applyAlignment="0">
      <protection locked="0"/>
    </xf>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0" fontId="76" fillId="49" borderId="59" applyNumberFormat="0" applyAlignment="0" applyProtection="0"/>
    <xf numFmtId="4" fontId="6" fillId="5" borderId="59" applyNumberFormat="0" applyProtection="0">
      <alignment horizontal="left" vertical="center" indent="1"/>
    </xf>
    <xf numFmtId="4" fontId="44" fillId="5" borderId="59" applyNumberFormat="0" applyProtection="0">
      <alignment horizontal="left" vertical="center" indent="1"/>
    </xf>
    <xf numFmtId="4" fontId="6" fillId="43" borderId="59" applyNumberFormat="0" applyProtection="0">
      <alignment horizontal="left" vertical="center" indent="1"/>
    </xf>
    <xf numFmtId="4" fontId="44" fillId="43"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50" fillId="0" borderId="70" applyNumberFormat="0" applyFill="0" applyAlignment="0" applyProtection="0"/>
    <xf numFmtId="4" fontId="6" fillId="39" borderId="106" applyNumberFormat="0" applyProtection="0">
      <alignment horizontal="right" vertical="center"/>
    </xf>
    <xf numFmtId="4" fontId="6" fillId="0" borderId="59" applyNumberFormat="0" applyProtection="0">
      <alignment horizontal="right" vertical="center"/>
    </xf>
    <xf numFmtId="0" fontId="2" fillId="0" borderId="59" applyNumberFormat="0" applyProtection="0">
      <alignment horizontal="left" vertical="center"/>
    </xf>
    <xf numFmtId="0" fontId="50" fillId="0" borderId="70" applyNumberFormat="0" applyFill="0" applyAlignment="0" applyProtection="0"/>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0" fontId="76" fillId="49" borderId="59" applyNumberFormat="0" applyAlignment="0" applyProtection="0"/>
    <xf numFmtId="4" fontId="6" fillId="5" borderId="59" applyNumberFormat="0" applyProtection="0">
      <alignment horizontal="left" vertical="center" indent="1"/>
    </xf>
    <xf numFmtId="4" fontId="44" fillId="5" borderId="59" applyNumberFormat="0" applyProtection="0">
      <alignment horizontal="left" vertical="center" indent="1"/>
    </xf>
    <xf numFmtId="4" fontId="6" fillId="43" borderId="59" applyNumberFormat="0" applyProtection="0">
      <alignment horizontal="left" vertical="center" indent="1"/>
    </xf>
    <xf numFmtId="4" fontId="44" fillId="43" borderId="59" applyNumberFormat="0" applyProtection="0">
      <alignment horizontal="left" vertical="center" indent="1"/>
    </xf>
    <xf numFmtId="0" fontId="80" fillId="0" borderId="95" applyNumberFormat="0" applyFill="0" applyAlignment="0" applyProtection="0"/>
    <xf numFmtId="0" fontId="80" fillId="0" borderId="95" applyNumberFormat="0" applyFill="0" applyAlignment="0" applyProtection="0"/>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0" borderId="59" applyNumberFormat="0" applyProtection="0">
      <alignment horizontal="right" vertical="center"/>
    </xf>
    <xf numFmtId="4" fontId="6" fillId="0"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 fillId="0" borderId="97">
      <alignment horizontal="right"/>
    </xf>
    <xf numFmtId="0" fontId="2" fillId="0" borderId="97">
      <alignment horizontal="right"/>
    </xf>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4" fontId="6" fillId="5" borderId="59" applyNumberFormat="0" applyProtection="0">
      <alignment horizontal="righ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xf numFmtId="0" fontId="2" fillId="0" borderId="97"/>
    <xf numFmtId="0" fontId="3" fillId="2" borderId="97" applyNumberFormat="0" applyAlignment="0">
      <alignment horizontal="left"/>
    </xf>
    <xf numFmtId="0" fontId="3" fillId="2" borderId="97" applyNumberFormat="0" applyAlignment="0">
      <alignment horizontal="left"/>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175" fontId="2" fillId="3" borderId="97" applyNumberFormat="0" applyFont="0" applyAlignment="0">
      <protection locked="0"/>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4" fontId="44" fillId="43" borderId="59" applyNumberFormat="0" applyProtection="0">
      <alignment horizontal="left" vertical="center" indent="1"/>
    </xf>
    <xf numFmtId="4" fontId="44" fillId="5"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alignment horizontal="right"/>
    </xf>
    <xf numFmtId="4" fontId="2" fillId="0" borderId="97"/>
    <xf numFmtId="0" fontId="2" fillId="0" borderId="97">
      <alignment horizontal="right"/>
    </xf>
    <xf numFmtId="4" fontId="2" fillId="0" borderId="97"/>
    <xf numFmtId="0" fontId="2" fillId="0" borderId="97">
      <alignment horizontal="right"/>
    </xf>
    <xf numFmtId="4" fontId="2" fillId="0" borderId="97"/>
    <xf numFmtId="0" fontId="2" fillId="0" borderId="59" applyNumberFormat="0" applyProtection="0">
      <alignment horizontal="left" vertical="center"/>
    </xf>
    <xf numFmtId="0" fontId="2" fillId="0" borderId="97">
      <alignment horizontal="right"/>
    </xf>
    <xf numFmtId="0" fontId="2" fillId="0" borderId="97">
      <alignment horizontal="right"/>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0" fontId="26" fillId="26" borderId="97" applyNumberFormat="0" applyFill="0" applyBorder="0" applyAlignment="0" applyProtection="0">
      <protection locked="0"/>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97">
      <alignment horizontal="right"/>
    </xf>
    <xf numFmtId="0" fontId="2" fillId="0" borderId="97">
      <alignment horizontal="right"/>
    </xf>
    <xf numFmtId="4" fontId="2" fillId="0" borderId="97"/>
    <xf numFmtId="4" fontId="2" fillId="0" borderId="97"/>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alignment horizontal="right"/>
    </xf>
    <xf numFmtId="0" fontId="2" fillId="0" borderId="97">
      <alignment horizontal="right"/>
    </xf>
    <xf numFmtId="0" fontId="2" fillId="0" borderId="97"/>
    <xf numFmtId="4" fontId="2" fillId="0" borderId="97"/>
    <xf numFmtId="4" fontId="2" fillId="0" borderId="97"/>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4" fontId="6" fillId="0" borderId="59" applyNumberFormat="0" applyProtection="0">
      <alignment horizontal="right" vertical="center"/>
    </xf>
    <xf numFmtId="0" fontId="2" fillId="0" borderId="59" applyNumberFormat="0" applyProtection="0">
      <alignment horizontal="left" vertical="center"/>
    </xf>
    <xf numFmtId="175" fontId="2" fillId="3" borderId="97" applyNumberFormat="0" applyFont="0" applyAlignment="0">
      <protection locked="0"/>
    </xf>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0" fontId="76" fillId="49" borderId="59" applyNumberFormat="0" applyAlignment="0" applyProtection="0"/>
    <xf numFmtId="4" fontId="6" fillId="5" borderId="59" applyNumberFormat="0" applyProtection="0">
      <alignment horizontal="left" vertical="center" indent="1"/>
    </xf>
    <xf numFmtId="4" fontId="44" fillId="5" borderId="59" applyNumberFormat="0" applyProtection="0">
      <alignment horizontal="left" vertical="center" indent="1"/>
    </xf>
    <xf numFmtId="4" fontId="6" fillId="43" borderId="59" applyNumberFormat="0" applyProtection="0">
      <alignment horizontal="left" vertical="center" indent="1"/>
    </xf>
    <xf numFmtId="4" fontId="44" fillId="43"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43" borderId="106" applyNumberFormat="0" applyProtection="0">
      <alignment horizontal="left" vertical="center" indent="1"/>
    </xf>
    <xf numFmtId="0" fontId="3" fillId="31" borderId="108" applyNumberFormat="0" applyFont="0" applyAlignment="0" applyProtection="0"/>
    <xf numFmtId="4" fontId="6" fillId="3" borderId="59" applyNumberFormat="0" applyProtection="0">
      <alignment vertical="center"/>
    </xf>
    <xf numFmtId="4" fontId="41" fillId="3" borderId="59" applyNumberFormat="0" applyProtection="0">
      <alignment vertical="center"/>
    </xf>
    <xf numFmtId="4" fontId="6" fillId="3" borderId="59" applyNumberFormat="0" applyProtection="0">
      <alignment horizontal="left" vertical="center" indent="1"/>
    </xf>
    <xf numFmtId="4" fontId="6" fillId="3"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32" borderId="59" applyNumberFormat="0" applyProtection="0">
      <alignment horizontal="right" vertical="center"/>
    </xf>
    <xf numFmtId="4" fontId="6" fillId="33" borderId="59" applyNumberFormat="0" applyProtection="0">
      <alignment horizontal="right" vertical="center"/>
    </xf>
    <xf numFmtId="4" fontId="6" fillId="34" borderId="59" applyNumberFormat="0" applyProtection="0">
      <alignment horizontal="right" vertical="center"/>
    </xf>
    <xf numFmtId="4" fontId="6" fillId="35" borderId="59" applyNumberFormat="0" applyProtection="0">
      <alignment horizontal="right" vertical="center"/>
    </xf>
    <xf numFmtId="4" fontId="6" fillId="36" borderId="59" applyNumberFormat="0" applyProtection="0">
      <alignment horizontal="right" vertical="center"/>
    </xf>
    <xf numFmtId="4" fontId="6" fillId="37" borderId="59" applyNumberFormat="0" applyProtection="0">
      <alignment horizontal="right" vertical="center"/>
    </xf>
    <xf numFmtId="4" fontId="6" fillId="38" borderId="59" applyNumberFormat="0" applyProtection="0">
      <alignment horizontal="right" vertical="center"/>
    </xf>
    <xf numFmtId="4" fontId="6" fillId="39" borderId="59" applyNumberFormat="0" applyProtection="0">
      <alignment horizontal="right" vertical="center"/>
    </xf>
    <xf numFmtId="4" fontId="6" fillId="40" borderId="59" applyNumberFormat="0" applyProtection="0">
      <alignment horizontal="right" vertical="center"/>
    </xf>
    <xf numFmtId="4" fontId="42" fillId="41"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29" borderId="59" applyNumberFormat="0" applyProtection="0">
      <alignment vertical="center"/>
    </xf>
    <xf numFmtId="4" fontId="41" fillId="29" borderId="59" applyNumberFormat="0" applyProtection="0">
      <alignment vertical="center"/>
    </xf>
    <xf numFmtId="4" fontId="6" fillId="29" borderId="59" applyNumberFormat="0" applyProtection="0">
      <alignment horizontal="left" vertical="center" indent="1"/>
    </xf>
    <xf numFmtId="4" fontId="6" fillId="29" borderId="59" applyNumberFormat="0" applyProtection="0">
      <alignment horizontal="left" vertical="center" indent="1"/>
    </xf>
    <xf numFmtId="4" fontId="6" fillId="5" borderId="59" applyNumberFormat="0" applyProtection="0">
      <alignment horizontal="right" vertical="center"/>
    </xf>
    <xf numFmtId="4" fontId="6" fillId="0" borderId="59" applyNumberFormat="0" applyProtection="0">
      <alignment horizontal="right" vertical="center"/>
    </xf>
    <xf numFmtId="4" fontId="6" fillId="0" borderId="59" applyNumberFormat="0" applyProtection="0">
      <alignment horizontal="right" vertical="center"/>
    </xf>
    <xf numFmtId="4" fontId="41"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6" fillId="5" borderId="59" applyNumberFormat="0" applyProtection="0">
      <alignment horizontal="right" vertical="center"/>
    </xf>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3" fillId="31" borderId="108" applyNumberFormat="0" applyFont="0" applyAlignment="0" applyProtection="0"/>
    <xf numFmtId="0" fontId="3" fillId="31" borderId="108" applyNumberFormat="0" applyFont="0" applyAlignment="0" applyProtection="0"/>
    <xf numFmtId="0" fontId="2" fillId="4" borderId="106" applyNumberFormat="0" applyProtection="0">
      <alignment horizontal="left" vertical="center" indent="1"/>
    </xf>
    <xf numFmtId="4" fontId="42" fillId="41" borderId="106" applyNumberFormat="0" applyProtection="0">
      <alignment horizontal="left" vertical="center" indent="1"/>
    </xf>
    <xf numFmtId="0" fontId="38" fillId="24" borderId="59" applyNumberFormat="0" applyAlignment="0" applyProtection="0"/>
    <xf numFmtId="4" fontId="6" fillId="5" borderId="59" applyNumberFormat="0" applyProtection="0">
      <alignment horizontal="righ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4" fontId="44" fillId="43" borderId="59" applyNumberFormat="0" applyProtection="0">
      <alignment horizontal="left" vertical="center" indent="1"/>
    </xf>
    <xf numFmtId="4" fontId="44" fillId="5"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4" borderId="106"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106" applyNumberFormat="0" applyProtection="0">
      <alignment horizontal="left" vertical="center"/>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106" applyNumberFormat="0" applyProtection="0">
      <alignment horizontal="left" vertical="center" indent="1"/>
    </xf>
    <xf numFmtId="10" fontId="26" fillId="26" borderId="105" applyNumberFormat="0" applyFill="0" applyBorder="0" applyAlignment="0" applyProtection="0">
      <protection locked="0"/>
    </xf>
    <xf numFmtId="0" fontId="2" fillId="0" borderId="105"/>
    <xf numFmtId="10" fontId="26" fillId="26" borderId="105" applyNumberFormat="0" applyFill="0" applyBorder="0" applyAlignment="0" applyProtection="0">
      <protection locked="0"/>
    </xf>
    <xf numFmtId="0" fontId="2" fillId="44" borderId="106" applyNumberFormat="0" applyProtection="0">
      <alignment horizontal="left" vertical="center" indent="1"/>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0" borderId="105">
      <alignment horizontal="right"/>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37" borderId="106" applyNumberFormat="0" applyProtection="0">
      <alignment horizontal="right" vertical="center"/>
    </xf>
    <xf numFmtId="0" fontId="2" fillId="4" borderId="59" applyNumberFormat="0" applyProtection="0">
      <alignment horizontal="left" vertical="center" indent="1"/>
    </xf>
    <xf numFmtId="0" fontId="2" fillId="43" borderId="106" applyNumberFormat="0" applyProtection="0">
      <alignment horizontal="left" vertical="center" indent="1"/>
    </xf>
    <xf numFmtId="0" fontId="2" fillId="4" borderId="59" applyNumberFormat="0" applyProtection="0">
      <alignment horizontal="left" vertical="center" indent="1"/>
    </xf>
    <xf numFmtId="0" fontId="2" fillId="43" borderId="106" applyNumberFormat="0" applyProtection="0">
      <alignment horizontal="left" vertical="center" indent="1"/>
    </xf>
    <xf numFmtId="0" fontId="3" fillId="31" borderId="108" applyNumberFormat="0" applyFont="0" applyAlignment="0" applyProtection="0"/>
    <xf numFmtId="0" fontId="38" fillId="24" borderId="106" applyNumberFormat="0" applyAlignment="0" applyProtection="0"/>
    <xf numFmtId="4" fontId="6" fillId="0" borderId="59" applyNumberFormat="0" applyProtection="0">
      <alignment horizontal="right" vertical="center"/>
    </xf>
    <xf numFmtId="0" fontId="2" fillId="0" borderId="59" applyNumberFormat="0" applyProtection="0">
      <alignment horizontal="left" vertical="center"/>
    </xf>
    <xf numFmtId="175" fontId="2" fillId="3" borderId="105" applyNumberFormat="0" applyFont="0" applyAlignment="0">
      <protection locked="0"/>
    </xf>
    <xf numFmtId="0" fontId="2" fillId="0" borderId="105"/>
    <xf numFmtId="175" fontId="2" fillId="3" borderId="105" applyNumberFormat="0" applyFont="0" applyAlignment="0">
      <protection locked="0"/>
    </xf>
    <xf numFmtId="4" fontId="44" fillId="5" borderId="106" applyNumberFormat="0" applyProtection="0">
      <alignment horizontal="left" vertical="center" indent="1"/>
    </xf>
    <xf numFmtId="0" fontId="76" fillId="49" borderId="59" applyNumberFormat="0" applyAlignment="0" applyProtection="0"/>
    <xf numFmtId="4" fontId="6" fillId="5" borderId="59" applyNumberFormat="0" applyProtection="0">
      <alignment horizontal="left" vertical="center" indent="1"/>
    </xf>
    <xf numFmtId="4" fontId="44" fillId="5" borderId="59" applyNumberFormat="0" applyProtection="0">
      <alignment horizontal="left" vertical="center" indent="1"/>
    </xf>
    <xf numFmtId="4" fontId="6" fillId="43" borderId="59" applyNumberFormat="0" applyProtection="0">
      <alignment horizontal="left" vertical="center" indent="1"/>
    </xf>
    <xf numFmtId="4" fontId="44" fillId="43" borderId="59" applyNumberFormat="0" applyProtection="0">
      <alignment horizontal="left" vertical="center" indent="1"/>
    </xf>
    <xf numFmtId="0" fontId="3" fillId="2" borderId="105" applyNumberFormat="0" applyAlignment="0">
      <alignment horizontal="left"/>
    </xf>
    <xf numFmtId="175" fontId="2" fillId="3" borderId="105" applyNumberFormat="0" applyFont="0" applyAlignment="0">
      <protection locked="0"/>
    </xf>
    <xf numFmtId="0" fontId="66" fillId="49" borderId="107" applyNumberFormat="0" applyAlignment="0" applyProtection="0"/>
    <xf numFmtId="0" fontId="2" fillId="0" borderId="106" applyNumberFormat="0" applyProtection="0">
      <alignment horizontal="left" vertical="center"/>
    </xf>
    <xf numFmtId="0" fontId="2" fillId="43" borderId="106" applyNumberFormat="0" applyProtection="0">
      <alignment horizontal="left" vertical="center" indent="1"/>
    </xf>
    <xf numFmtId="0" fontId="3" fillId="31" borderId="108" applyNumberFormat="0" applyFont="0" applyAlignment="0" applyProtection="0"/>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0" fontId="20" fillId="24" borderId="107" applyNumberFormat="0" applyAlignment="0" applyProtection="0"/>
    <xf numFmtId="0" fontId="29" fillId="0" borderId="109">
      <alignment horizontal="left" vertical="center"/>
    </xf>
    <xf numFmtId="175" fontId="2" fillId="3" borderId="105" applyNumberFormat="0" applyFont="0" applyAlignment="0">
      <protection locked="0"/>
    </xf>
    <xf numFmtId="4" fontId="6" fillId="5" borderId="106" applyNumberFormat="0" applyProtection="0">
      <alignment horizontal="left" vertical="center" indent="1"/>
    </xf>
    <xf numFmtId="0" fontId="3" fillId="2" borderId="63" applyNumberFormat="0" applyAlignment="0">
      <alignment horizontal="left"/>
    </xf>
    <xf numFmtId="175" fontId="2" fillId="3" borderId="63" applyNumberFormat="0" applyFont="0" applyAlignment="0">
      <protection locked="0"/>
    </xf>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175" fontId="2" fillId="3" borderId="63" applyNumberFormat="0" applyFont="0" applyAlignment="0">
      <protection locked="0"/>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4" fontId="6" fillId="35" borderId="59" applyNumberFormat="0" applyProtection="0">
      <alignment horizontal="right" vertical="center"/>
    </xf>
    <xf numFmtId="175" fontId="2" fillId="3" borderId="63" applyNumberFormat="0" applyFont="0" applyAlignment="0">
      <protection locked="0"/>
    </xf>
    <xf numFmtId="175" fontId="2" fillId="3" borderId="63" applyNumberFormat="0" applyFont="0" applyAlignment="0">
      <protection locked="0"/>
    </xf>
    <xf numFmtId="0" fontId="2" fillId="0" borderId="63"/>
    <xf numFmtId="0" fontId="2" fillId="4" borderId="59" applyNumberFormat="0" applyProtection="0">
      <alignment horizontal="left" vertical="center" indent="1"/>
    </xf>
    <xf numFmtId="0" fontId="2" fillId="0" borderId="63"/>
    <xf numFmtId="0" fontId="2" fillId="4" borderId="59" applyNumberFormat="0" applyProtection="0">
      <alignment horizontal="left" vertical="center" indent="1"/>
    </xf>
    <xf numFmtId="175" fontId="2" fillId="3" borderId="63" applyNumberFormat="0" applyFont="0" applyAlignment="0">
      <protection locked="0"/>
    </xf>
    <xf numFmtId="0" fontId="2" fillId="0" borderId="59" applyNumberFormat="0" applyProtection="0">
      <alignment horizontal="left" vertical="center"/>
    </xf>
    <xf numFmtId="4" fontId="6" fillId="5" borderId="59" applyNumberFormat="0" applyProtection="0">
      <alignment horizontal="right" vertical="center"/>
    </xf>
    <xf numFmtId="175" fontId="2" fillId="3" borderId="63" applyNumberFormat="0" applyFont="0" applyAlignment="0">
      <protection locked="0"/>
    </xf>
    <xf numFmtId="0" fontId="3" fillId="31" borderId="100" applyNumberFormat="0" applyFont="0" applyAlignment="0" applyProtection="0"/>
    <xf numFmtId="0" fontId="20" fillId="24" borderId="99" applyNumberFormat="0" applyAlignment="0" applyProtection="0"/>
    <xf numFmtId="0" fontId="3" fillId="2" borderId="63" applyNumberFormat="0" applyAlignment="0">
      <alignment horizontal="left"/>
    </xf>
    <xf numFmtId="0" fontId="3" fillId="2" borderId="63" applyNumberFormat="0" applyAlignment="0">
      <alignment horizontal="left"/>
    </xf>
    <xf numFmtId="4" fontId="6" fillId="39" borderId="59" applyNumberFormat="0" applyProtection="0">
      <alignment horizontal="right" vertical="center"/>
    </xf>
    <xf numFmtId="175" fontId="2" fillId="3" borderId="63" applyNumberFormat="0" applyFont="0" applyAlignment="0">
      <protection locked="0"/>
    </xf>
    <xf numFmtId="175" fontId="2" fillId="3" borderId="63" applyNumberFormat="0" applyFont="0" applyAlignment="0">
      <protection locked="0"/>
    </xf>
    <xf numFmtId="4" fontId="2" fillId="0" borderId="63"/>
    <xf numFmtId="4" fontId="6" fillId="43" borderId="59" applyNumberFormat="0" applyProtection="0">
      <alignment horizontal="left" vertical="center" indent="1"/>
    </xf>
    <xf numFmtId="175" fontId="2" fillId="3" borderId="63" applyNumberFormat="0" applyFont="0" applyAlignment="0">
      <protection locked="0"/>
    </xf>
    <xf numFmtId="0" fontId="2" fillId="43" borderId="59" applyNumberFormat="0" applyProtection="0">
      <alignment horizontal="left" vertical="center" indent="1"/>
    </xf>
    <xf numFmtId="175" fontId="2" fillId="3" borderId="63" applyNumberFormat="0" applyFont="0" applyAlignment="0">
      <protection locked="0"/>
    </xf>
    <xf numFmtId="4" fontId="2" fillId="0" borderId="63"/>
    <xf numFmtId="4" fontId="2" fillId="0" borderId="63"/>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4" fontId="2" fillId="0" borderId="63"/>
    <xf numFmtId="4" fontId="44" fillId="43" borderId="59" applyNumberFormat="0" applyProtection="0">
      <alignment horizontal="left" vertical="center" indent="1"/>
    </xf>
    <xf numFmtId="175" fontId="2" fillId="3" borderId="63" applyNumberFormat="0" applyFont="0" applyAlignment="0">
      <protection locked="0"/>
    </xf>
    <xf numFmtId="4" fontId="2" fillId="0" borderId="63"/>
    <xf numFmtId="0" fontId="2" fillId="0" borderId="59" applyNumberFormat="0" applyProtection="0">
      <alignment horizontal="left" vertical="center"/>
    </xf>
    <xf numFmtId="0" fontId="2" fillId="0" borderId="63">
      <alignment horizontal="right"/>
    </xf>
    <xf numFmtId="4" fontId="2" fillId="0" borderId="63"/>
    <xf numFmtId="0" fontId="2" fillId="0" borderId="63">
      <alignment horizontal="right"/>
    </xf>
    <xf numFmtId="4" fontId="44" fillId="43" borderId="59" applyNumberFormat="0" applyProtection="0">
      <alignment horizontal="left" vertical="center" indent="1"/>
    </xf>
    <xf numFmtId="0" fontId="2" fillId="4" borderId="59" applyNumberFormat="0" applyProtection="0">
      <alignment horizontal="left" vertical="center" indent="1"/>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4" borderId="59" applyNumberFormat="0" applyProtection="0">
      <alignment horizontal="left" vertical="center" indent="1"/>
    </xf>
    <xf numFmtId="0" fontId="2" fillId="44" borderId="59" applyNumberFormat="0" applyProtection="0">
      <alignment horizontal="left" vertical="center" indent="1"/>
    </xf>
    <xf numFmtId="4" fontId="6" fillId="39" borderId="59" applyNumberFormat="0" applyProtection="0">
      <alignment horizontal="right" vertical="center"/>
    </xf>
    <xf numFmtId="0" fontId="2" fillId="4" borderId="59" applyNumberFormat="0" applyProtection="0">
      <alignment horizontal="left" vertical="center" indent="1"/>
    </xf>
    <xf numFmtId="175" fontId="2" fillId="3" borderId="97" applyNumberFormat="0" applyFont="0" applyAlignment="0">
      <protection locked="0"/>
    </xf>
    <xf numFmtId="0" fontId="3" fillId="31" borderId="100" applyNumberFormat="0" applyFont="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4" fontId="42" fillId="41" borderId="59" applyNumberFormat="0" applyProtection="0">
      <alignment horizontal="left" vertical="center" indent="1"/>
    </xf>
    <xf numFmtId="4" fontId="6" fillId="32" borderId="59" applyNumberFormat="0" applyProtection="0">
      <alignment horizontal="right" vertical="center"/>
    </xf>
    <xf numFmtId="175" fontId="2" fillId="3" borderId="63" applyNumberFormat="0" applyFont="0" applyAlignment="0">
      <protection locked="0"/>
    </xf>
    <xf numFmtId="10" fontId="28" fillId="29" borderId="63" applyNumberFormat="0" applyBorder="0" applyAlignment="0" applyProtection="0"/>
    <xf numFmtId="0" fontId="2" fillId="0" borderId="63">
      <alignment horizontal="right"/>
    </xf>
    <xf numFmtId="0" fontId="3" fillId="31" borderId="100" applyNumberFormat="0" applyFont="0" applyAlignment="0" applyProtection="0"/>
    <xf numFmtId="0" fontId="38" fillId="24" borderId="59" applyNumberFormat="0" applyAlignment="0" applyProtection="0"/>
    <xf numFmtId="4" fontId="46" fillId="5" borderId="59" applyNumberFormat="0" applyProtection="0">
      <alignment horizontal="right" vertical="center"/>
    </xf>
    <xf numFmtId="4" fontId="6" fillId="29"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0" fontId="80" fillId="0" borderId="95" applyNumberFormat="0" applyFill="0" applyAlignment="0" applyProtection="0"/>
    <xf numFmtId="0" fontId="2" fillId="4" borderId="59" applyNumberFormat="0" applyProtection="0">
      <alignment horizontal="left" vertical="center" indent="1"/>
    </xf>
    <xf numFmtId="4" fontId="44" fillId="43" borderId="59" applyNumberFormat="0" applyProtection="0">
      <alignment horizontal="left" vertical="center" indent="1"/>
    </xf>
    <xf numFmtId="0" fontId="20" fillId="24" borderId="99" applyNumberFormat="0" applyAlignment="0" applyProtection="0"/>
    <xf numFmtId="0" fontId="20" fillId="24" borderId="99" applyNumberFormat="0" applyAlignment="0" applyProtection="0"/>
    <xf numFmtId="0" fontId="2" fillId="43" borderId="59" applyNumberFormat="0" applyProtection="0">
      <alignment horizontal="left" vertical="center" indent="1"/>
    </xf>
    <xf numFmtId="0" fontId="2" fillId="0" borderId="63">
      <alignment horizontal="right"/>
    </xf>
    <xf numFmtId="175" fontId="2" fillId="3" borderId="63" applyNumberFormat="0" applyFont="0" applyAlignment="0">
      <protection locked="0"/>
    </xf>
    <xf numFmtId="175" fontId="2" fillId="3" borderId="63" applyNumberFormat="0" applyFont="0" applyAlignment="0">
      <protection locked="0"/>
    </xf>
    <xf numFmtId="0" fontId="3" fillId="31" borderId="100" applyNumberFormat="0" applyFont="0" applyAlignment="0" applyProtection="0"/>
    <xf numFmtId="175" fontId="2" fillId="3" borderId="63" applyNumberFormat="0" applyFont="0" applyAlignment="0">
      <protection locked="0"/>
    </xf>
    <xf numFmtId="10" fontId="26" fillId="26" borderId="63" applyNumberFormat="0" applyFill="0" applyBorder="0" applyAlignment="0" applyProtection="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4" fontId="2" fillId="0" borderId="97"/>
    <xf numFmtId="175" fontId="2" fillId="3" borderId="63" applyNumberFormat="0" applyFont="0" applyAlignment="0">
      <protection locked="0"/>
    </xf>
    <xf numFmtId="4" fontId="2" fillId="0" borderId="97"/>
    <xf numFmtId="0" fontId="2" fillId="0" borderId="97">
      <alignment horizontal="right"/>
    </xf>
    <xf numFmtId="0" fontId="3" fillId="2" borderId="63" applyNumberFormat="0" applyAlignment="0">
      <alignment horizontal="left"/>
    </xf>
    <xf numFmtId="0" fontId="2" fillId="0" borderId="63"/>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0" fontId="26" fillId="26" borderId="63" applyNumberFormat="0" applyFill="0" applyBorder="0" applyAlignment="0" applyProtection="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4" fontId="2" fillId="0" borderId="63"/>
    <xf numFmtId="0" fontId="2" fillId="0" borderId="63">
      <alignment horizontal="right"/>
    </xf>
    <xf numFmtId="0" fontId="2" fillId="0" borderId="63">
      <alignment horizontal="right"/>
    </xf>
    <xf numFmtId="0" fontId="29" fillId="0" borderId="62">
      <alignment horizontal="left" vertical="center"/>
    </xf>
    <xf numFmtId="4" fontId="2" fillId="0" borderId="63"/>
    <xf numFmtId="4" fontId="2" fillId="0" borderId="63"/>
    <xf numFmtId="175" fontId="2" fillId="3" borderId="97" applyNumberFormat="0" applyFont="0" applyAlignment="0">
      <protection locked="0"/>
    </xf>
    <xf numFmtId="0" fontId="2" fillId="0" borderId="63">
      <alignment horizontal="right"/>
    </xf>
    <xf numFmtId="0" fontId="2" fillId="0" borderId="63">
      <alignment horizontal="right"/>
    </xf>
    <xf numFmtId="175" fontId="2" fillId="3" borderId="97" applyNumberFormat="0" applyFont="0" applyAlignment="0">
      <protection locked="0"/>
    </xf>
    <xf numFmtId="175" fontId="2" fillId="3" borderId="97" applyNumberFormat="0" applyFont="0" applyAlignment="0">
      <protection locked="0"/>
    </xf>
    <xf numFmtId="0" fontId="50" fillId="0" borderId="70" applyNumberFormat="0" applyFill="0" applyAlignment="0" applyProtection="0"/>
    <xf numFmtId="0" fontId="2" fillId="0" borderId="97">
      <alignment horizontal="right"/>
    </xf>
    <xf numFmtId="4" fontId="44" fillId="5" borderId="59" applyNumberFormat="0" applyProtection="0">
      <alignment horizontal="left" vertical="center" indent="1"/>
    </xf>
    <xf numFmtId="0" fontId="2" fillId="0" borderId="97">
      <alignment horizontal="right"/>
    </xf>
    <xf numFmtId="175" fontId="2" fillId="3" borderId="63" applyNumberFormat="0" applyFont="0" applyAlignment="0">
      <protection locked="0"/>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0" fontId="26" fillId="26" borderId="97" applyNumberFormat="0" applyFill="0" applyBorder="0" applyAlignment="0" applyProtection="0">
      <protection locked="0"/>
    </xf>
    <xf numFmtId="0" fontId="2" fillId="27" borderId="59" applyNumberFormat="0" applyProtection="0">
      <alignment horizontal="left" vertical="center" indent="1"/>
    </xf>
    <xf numFmtId="0" fontId="3" fillId="31" borderId="100" applyNumberFormat="0" applyFont="0" applyAlignment="0" applyProtection="0"/>
    <xf numFmtId="0" fontId="2" fillId="0" borderId="63"/>
    <xf numFmtId="0" fontId="2" fillId="0" borderId="63"/>
    <xf numFmtId="0" fontId="3" fillId="2" borderId="63" applyNumberFormat="0" applyAlignment="0">
      <alignment horizontal="left"/>
    </xf>
    <xf numFmtId="0" fontId="3" fillId="2" borderId="63" applyNumberFormat="0" applyAlignment="0">
      <alignment horizontal="left"/>
    </xf>
    <xf numFmtId="175" fontId="2" fillId="3" borderId="63" applyNumberFormat="0" applyFont="0" applyAlignment="0">
      <protection locked="0"/>
    </xf>
    <xf numFmtId="0" fontId="2" fillId="0" borderId="63"/>
    <xf numFmtId="175" fontId="2" fillId="3" borderId="63" applyNumberFormat="0" applyFont="0" applyAlignment="0">
      <protection locked="0"/>
    </xf>
    <xf numFmtId="175" fontId="2" fillId="3" borderId="63" applyNumberFormat="0" applyFont="0" applyAlignment="0">
      <protection locked="0"/>
    </xf>
    <xf numFmtId="4" fontId="2" fillId="0" borderId="63"/>
    <xf numFmtId="175" fontId="2" fillId="3" borderId="63" applyNumberFormat="0" applyFont="0" applyAlignment="0">
      <protection locked="0"/>
    </xf>
    <xf numFmtId="0" fontId="2" fillId="0" borderId="63">
      <alignment horizontal="right"/>
    </xf>
    <xf numFmtId="4" fontId="2" fillId="0" borderId="63"/>
    <xf numFmtId="0" fontId="2" fillId="0" borderId="63">
      <alignment horizontal="right"/>
    </xf>
    <xf numFmtId="10" fontId="26" fillId="26" borderId="63" applyNumberFormat="0" applyFill="0" applyBorder="0" applyAlignment="0" applyProtection="0">
      <protection locked="0"/>
    </xf>
    <xf numFmtId="4" fontId="2" fillId="0" borderId="63"/>
    <xf numFmtId="0" fontId="2" fillId="0" borderId="63">
      <alignment horizontal="right"/>
    </xf>
    <xf numFmtId="10" fontId="28" fillId="29" borderId="63" applyNumberFormat="0" applyBorder="0" applyAlignment="0" applyProtection="0"/>
    <xf numFmtId="4" fontId="2" fillId="0" borderId="63"/>
    <xf numFmtId="0" fontId="2" fillId="0" borderId="63">
      <alignment horizontal="right"/>
    </xf>
    <xf numFmtId="0" fontId="2" fillId="0" borderId="63">
      <alignment horizontal="right"/>
    </xf>
    <xf numFmtId="0" fontId="2" fillId="0" borderId="63">
      <alignment horizontal="right"/>
    </xf>
    <xf numFmtId="10" fontId="26" fillId="26" borderId="63" applyNumberFormat="0" applyFill="0" applyBorder="0" applyAlignment="0" applyProtection="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0" fontId="26" fillId="26" borderId="63" applyNumberFormat="0" applyFill="0" applyBorder="0" applyAlignment="0" applyProtection="0">
      <protection locked="0"/>
    </xf>
    <xf numFmtId="0" fontId="2" fillId="0" borderId="63">
      <alignment horizontal="right"/>
    </xf>
    <xf numFmtId="0" fontId="2" fillId="0" borderId="63">
      <alignment horizontal="right"/>
    </xf>
    <xf numFmtId="4" fontId="2" fillId="0" borderId="63"/>
    <xf numFmtId="4" fontId="2" fillId="0" borderId="63"/>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175" fontId="2" fillId="3" borderId="63" applyNumberFormat="0" applyFont="0" applyAlignment="0">
      <protection locked="0"/>
    </xf>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97" applyNumberFormat="0" applyFont="0" applyAlignment="0">
      <protection locked="0"/>
    </xf>
    <xf numFmtId="175" fontId="2" fillId="3" borderId="63" applyNumberFormat="0" applyFont="0" applyAlignment="0">
      <protection locked="0"/>
    </xf>
    <xf numFmtId="4" fontId="2" fillId="0" borderId="63"/>
    <xf numFmtId="0" fontId="2" fillId="0" borderId="97">
      <alignment horizontal="right"/>
    </xf>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4" fontId="2" fillId="0" borderId="97"/>
    <xf numFmtId="0" fontId="3" fillId="31" borderId="100" applyNumberFormat="0" applyFont="0" applyAlignment="0" applyProtection="0"/>
    <xf numFmtId="0" fontId="3" fillId="31" borderId="100" applyNumberFormat="0" applyFont="0" applyAlignment="0" applyProtection="0"/>
    <xf numFmtId="0" fontId="2" fillId="4" borderId="59" applyNumberFormat="0" applyProtection="0">
      <alignment horizontal="left" vertical="center" indent="1"/>
    </xf>
    <xf numFmtId="0" fontId="2" fillId="0" borderId="97">
      <alignment horizontal="righ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4" fontId="2" fillId="0" borderId="63"/>
    <xf numFmtId="0" fontId="2" fillId="0" borderId="63">
      <alignment horizontal="right"/>
    </xf>
    <xf numFmtId="4" fontId="2" fillId="0" borderId="63"/>
    <xf numFmtId="0" fontId="2" fillId="0" borderId="63">
      <alignment horizontal="right"/>
    </xf>
    <xf numFmtId="0" fontId="2" fillId="0" borderId="63">
      <alignment horizontal="right"/>
    </xf>
    <xf numFmtId="10" fontId="26" fillId="26" borderId="63" applyNumberFormat="0" applyFill="0" applyBorder="0" applyAlignment="0" applyProtection="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0" fontId="26" fillId="26" borderId="63" applyNumberFormat="0" applyFill="0" applyBorder="0" applyAlignment="0" applyProtection="0">
      <protection locked="0"/>
    </xf>
    <xf numFmtId="0" fontId="2" fillId="0" borderId="63">
      <alignment horizontal="right"/>
    </xf>
    <xf numFmtId="0" fontId="2" fillId="0" borderId="63">
      <alignment horizontal="right"/>
    </xf>
    <xf numFmtId="4" fontId="2" fillId="0" borderId="63"/>
    <xf numFmtId="4" fontId="2" fillId="0" borderId="63"/>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4" borderId="59" applyNumberFormat="0" applyProtection="0">
      <alignment horizontal="left" vertical="center" indent="1"/>
    </xf>
    <xf numFmtId="0" fontId="2" fillId="0" borderId="59" applyNumberFormat="0" applyProtection="0">
      <alignment horizontal="left" vertical="center"/>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4" borderId="59" applyNumberFormat="0" applyProtection="0">
      <alignment horizontal="left" vertical="center" indent="1"/>
    </xf>
    <xf numFmtId="175" fontId="2" fillId="3" borderId="63"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4" fontId="2" fillId="0" borderId="63"/>
    <xf numFmtId="0" fontId="2" fillId="44" borderId="59" applyNumberFormat="0" applyProtection="0">
      <alignment horizontal="left" vertical="center" indent="1"/>
    </xf>
    <xf numFmtId="4" fontId="2" fillId="0" borderId="63"/>
    <xf numFmtId="0" fontId="2" fillId="4" borderId="59" applyNumberFormat="0" applyProtection="0">
      <alignment horizontal="left" vertical="center" indent="1"/>
    </xf>
    <xf numFmtId="0" fontId="2" fillId="0" borderId="63">
      <alignment horizontal="right"/>
    </xf>
    <xf numFmtId="0" fontId="3" fillId="2" borderId="63" applyNumberFormat="0" applyAlignment="0">
      <alignment horizontal="left"/>
    </xf>
    <xf numFmtId="0" fontId="2" fillId="0" borderId="63">
      <alignment horizontal="right"/>
    </xf>
    <xf numFmtId="4" fontId="6" fillId="5" borderId="59" applyNumberFormat="0" applyProtection="0">
      <alignment horizontal="left" vertical="center" indent="1"/>
    </xf>
    <xf numFmtId="0" fontId="2" fillId="0" borderId="59" applyNumberFormat="0" applyProtection="0">
      <alignment horizontal="left" vertical="center"/>
    </xf>
    <xf numFmtId="175" fontId="2" fillId="3" borderId="63" applyNumberFormat="0" applyFont="0" applyAlignment="0">
      <protection locked="0"/>
    </xf>
    <xf numFmtId="0" fontId="2" fillId="0" borderId="63"/>
    <xf numFmtId="4" fontId="2" fillId="0" borderId="63"/>
    <xf numFmtId="0" fontId="2" fillId="27" borderId="59" applyNumberFormat="0" applyProtection="0">
      <alignment horizontal="left" vertical="center" indent="1"/>
    </xf>
    <xf numFmtId="175" fontId="2" fillId="3" borderId="63" applyNumberFormat="0" applyFont="0" applyAlignment="0">
      <protection locked="0"/>
    </xf>
    <xf numFmtId="4" fontId="2" fillId="0" borderId="63"/>
    <xf numFmtId="0" fontId="2" fillId="31" borderId="100" applyNumberFormat="0" applyFont="0" applyAlignment="0" applyProtection="0"/>
    <xf numFmtId="0" fontId="2" fillId="27" borderId="59" applyNumberFormat="0" applyProtection="0">
      <alignment horizontal="left" vertical="center" indent="1"/>
    </xf>
    <xf numFmtId="0" fontId="3" fillId="2" borderId="63" applyNumberFormat="0" applyAlignment="0">
      <alignment horizontal="left"/>
    </xf>
    <xf numFmtId="0" fontId="2" fillId="43" borderId="59" applyNumberFormat="0" applyProtection="0">
      <alignment horizontal="left" vertical="center" indent="1"/>
    </xf>
    <xf numFmtId="0" fontId="2" fillId="44" borderId="59" applyNumberFormat="0" applyProtection="0">
      <alignment horizontal="left" vertical="center" indent="1"/>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0" fontId="2" fillId="0" borderId="63"/>
    <xf numFmtId="4" fontId="44" fillId="5" borderId="59" applyNumberFormat="0" applyProtection="0">
      <alignment horizontal="left" vertical="center" indent="1"/>
    </xf>
    <xf numFmtId="0" fontId="73" fillId="11" borderId="99" applyNumberFormat="0" applyAlignment="0" applyProtection="0"/>
    <xf numFmtId="175" fontId="2" fillId="3" borderId="63"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63">
      <alignment horizontal="right"/>
    </xf>
    <xf numFmtId="10" fontId="26" fillId="26" borderId="63" applyNumberFormat="0" applyFill="0" applyBorder="0" applyAlignment="0" applyProtection="0">
      <protection locked="0"/>
    </xf>
    <xf numFmtId="0" fontId="2" fillId="0" borderId="63"/>
    <xf numFmtId="0" fontId="2" fillId="0" borderId="59" applyNumberFormat="0" applyProtection="0">
      <alignment horizontal="left" vertical="center"/>
    </xf>
    <xf numFmtId="0" fontId="38" fillId="24" borderId="59" applyNumberFormat="0" applyAlignment="0" applyProtection="0"/>
    <xf numFmtId="175" fontId="2" fillId="3" borderId="63" applyNumberFormat="0" applyFont="0" applyAlignment="0">
      <protection locked="0"/>
    </xf>
    <xf numFmtId="4" fontId="2" fillId="0" borderId="63"/>
    <xf numFmtId="0" fontId="2" fillId="0" borderId="63"/>
    <xf numFmtId="175" fontId="2" fillId="3" borderId="63" applyNumberFormat="0" applyFont="0" applyAlignment="0">
      <protection locked="0"/>
    </xf>
    <xf numFmtId="175" fontId="2" fillId="3" borderId="63" applyNumberFormat="0" applyFont="0" applyAlignment="0">
      <protection locked="0"/>
    </xf>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0" fontId="3" fillId="31" borderId="100" applyNumberFormat="0" applyFont="0" applyAlignment="0" applyProtection="0"/>
    <xf numFmtId="0" fontId="3" fillId="31" borderId="100" applyNumberFormat="0" applyFont="0" applyAlignment="0" applyProtection="0"/>
    <xf numFmtId="0" fontId="2" fillId="44" borderId="59" applyNumberFormat="0" applyProtection="0">
      <alignment horizontal="left" vertical="center" indent="1"/>
    </xf>
    <xf numFmtId="175" fontId="2" fillId="3" borderId="63" applyNumberFormat="0" applyFont="0" applyAlignment="0">
      <protection locked="0"/>
    </xf>
    <xf numFmtId="0" fontId="20" fillId="24" borderId="99" applyNumberFormat="0" applyAlignment="0" applyProtection="0"/>
    <xf numFmtId="4" fontId="6" fillId="0" borderId="59" applyNumberFormat="0" applyProtection="0">
      <alignment horizontal="right" vertical="center"/>
    </xf>
    <xf numFmtId="0" fontId="2" fillId="44" borderId="59" applyNumberFormat="0" applyProtection="0">
      <alignment horizontal="left" vertical="center" indent="1"/>
    </xf>
    <xf numFmtId="4" fontId="6" fillId="36" borderId="59" applyNumberFormat="0" applyProtection="0">
      <alignment horizontal="right" vertical="center"/>
    </xf>
    <xf numFmtId="0" fontId="2" fillId="0" borderId="63">
      <alignment horizontal="right"/>
    </xf>
    <xf numFmtId="175" fontId="2" fillId="3" borderId="63" applyNumberFormat="0" applyFont="0" applyAlignment="0">
      <protection locked="0"/>
    </xf>
    <xf numFmtId="175" fontId="2" fillId="3" borderId="63" applyNumberFormat="0" applyFont="0" applyAlignment="0">
      <protection locked="0"/>
    </xf>
    <xf numFmtId="10" fontId="28" fillId="29" borderId="63" applyNumberFormat="0" applyBorder="0" applyAlignment="0" applyProtection="0"/>
    <xf numFmtId="0" fontId="50" fillId="0" borderId="70" applyNumberFormat="0" applyFill="0" applyAlignment="0" applyProtection="0"/>
    <xf numFmtId="0" fontId="50" fillId="0" borderId="70" applyNumberFormat="0" applyFill="0" applyAlignment="0" applyProtection="0"/>
    <xf numFmtId="175" fontId="2" fillId="3" borderId="63" applyNumberFormat="0" applyFont="0" applyAlignment="0">
      <protection locked="0"/>
    </xf>
    <xf numFmtId="4" fontId="6" fillId="5" borderId="59" applyNumberFormat="0" applyProtection="0">
      <alignment horizontal="right" vertical="center"/>
    </xf>
    <xf numFmtId="4" fontId="2" fillId="0" borderId="63"/>
    <xf numFmtId="0" fontId="2" fillId="31" borderId="100" applyNumberFormat="0" applyFont="0" applyAlignment="0" applyProtection="0"/>
    <xf numFmtId="0" fontId="2" fillId="0" borderId="59" applyNumberFormat="0" applyProtection="0">
      <alignment horizontal="left" vertical="center"/>
    </xf>
    <xf numFmtId="10" fontId="28" fillId="29" borderId="63" applyNumberFormat="0" applyBorder="0" applyAlignment="0" applyProtection="0"/>
    <xf numFmtId="0" fontId="3" fillId="2" borderId="63" applyNumberFormat="0" applyAlignment="0">
      <alignment horizontal="left"/>
    </xf>
    <xf numFmtId="0" fontId="2" fillId="4" borderId="59" applyNumberFormat="0" applyProtection="0">
      <alignment horizontal="left" vertical="center" indent="1"/>
    </xf>
    <xf numFmtId="0" fontId="2" fillId="0" borderId="59" applyNumberFormat="0" applyProtection="0">
      <alignment horizontal="left" vertical="center"/>
    </xf>
    <xf numFmtId="0" fontId="20" fillId="24" borderId="99" applyNumberFormat="0" applyAlignment="0" applyProtection="0"/>
    <xf numFmtId="0" fontId="50" fillId="0" borderId="70" applyNumberFormat="0" applyFill="0" applyAlignment="0" applyProtection="0"/>
    <xf numFmtId="0" fontId="29" fillId="0" borderId="62">
      <alignment horizontal="left" vertical="center"/>
    </xf>
    <xf numFmtId="4" fontId="2" fillId="0" borderId="63"/>
    <xf numFmtId="10" fontId="26" fillId="26" borderId="63" applyNumberFormat="0" applyFill="0" applyBorder="0" applyAlignment="0" applyProtection="0">
      <protection locked="0"/>
    </xf>
    <xf numFmtId="0" fontId="2" fillId="0" borderId="63">
      <alignment horizontal="right"/>
    </xf>
    <xf numFmtId="0" fontId="2" fillId="0" borderId="63">
      <alignment horizontal="right"/>
    </xf>
    <xf numFmtId="0" fontId="50" fillId="0" borderId="70" applyNumberFormat="0" applyFill="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63" applyNumberFormat="0" applyFont="0" applyAlignment="0">
      <protection locked="0"/>
    </xf>
    <xf numFmtId="0" fontId="3" fillId="2" borderId="63" applyNumberFormat="0" applyAlignment="0">
      <alignment horizontal="left"/>
    </xf>
    <xf numFmtId="0" fontId="2" fillId="0" borderId="63"/>
    <xf numFmtId="0" fontId="2" fillId="0" borderId="59" applyNumberFormat="0" applyProtection="0">
      <alignment horizontal="left" vertical="center"/>
    </xf>
    <xf numFmtId="0" fontId="3" fillId="31" borderId="100" applyNumberFormat="0" applyFont="0" applyAlignment="0" applyProtection="0"/>
    <xf numFmtId="175" fontId="2" fillId="3" borderId="63" applyNumberFormat="0" applyFont="0" applyAlignment="0">
      <protection locked="0"/>
    </xf>
    <xf numFmtId="10" fontId="26" fillId="26" borderId="63" applyNumberFormat="0" applyFill="0" applyBorder="0" applyAlignment="0" applyProtection="0">
      <protection locked="0"/>
    </xf>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0" fontId="3" fillId="31" borderId="100" applyNumberFormat="0" applyFont="0" applyAlignment="0" applyProtection="0"/>
    <xf numFmtId="0" fontId="3" fillId="31" borderId="100" applyNumberFormat="0" applyFont="0" applyAlignment="0" applyProtection="0"/>
    <xf numFmtId="0" fontId="20" fillId="24" borderId="99" applyNumberFormat="0" applyAlignment="0" applyProtection="0"/>
    <xf numFmtId="0" fontId="20" fillId="24" borderId="99" applyNumberFormat="0" applyAlignment="0" applyProtection="0"/>
    <xf numFmtId="0" fontId="73" fillId="11" borderId="99" applyNumberFormat="0" applyAlignment="0" applyProtection="0"/>
    <xf numFmtId="0" fontId="73" fillId="11" borderId="99" applyNumberFormat="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31" borderId="100" applyNumberFormat="0" applyFont="0" applyAlignment="0" applyProtection="0"/>
    <xf numFmtId="0" fontId="2" fillId="4" borderId="59" applyNumberFormat="0" applyProtection="0">
      <alignment horizontal="left" vertical="center" indent="1"/>
    </xf>
    <xf numFmtId="10" fontId="26" fillId="26" borderId="63" applyNumberFormat="0" applyFill="0" applyBorder="0" applyAlignment="0" applyProtection="0">
      <protection locked="0"/>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0" borderId="59" applyNumberFormat="0" applyProtection="0">
      <alignment horizontal="left" vertical="center"/>
    </xf>
    <xf numFmtId="0" fontId="29" fillId="0" borderId="62">
      <alignment horizontal="left" vertical="center"/>
    </xf>
    <xf numFmtId="4" fontId="6" fillId="5" borderId="64" applyNumberFormat="0" applyProtection="0">
      <alignment horizontal="left" vertical="center" indent="1"/>
    </xf>
    <xf numFmtId="0" fontId="2" fillId="0" borderId="59" applyNumberFormat="0" applyProtection="0">
      <alignment horizontal="left" vertical="center"/>
    </xf>
    <xf numFmtId="0" fontId="3" fillId="31" borderId="100" applyNumberFormat="0" applyFont="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63">
      <alignment horizontal="right"/>
    </xf>
    <xf numFmtId="0" fontId="2" fillId="0" borderId="63">
      <alignment horizontal="right"/>
    </xf>
    <xf numFmtId="0" fontId="50" fillId="0" borderId="70" applyNumberFormat="0" applyFill="0" applyAlignment="0" applyProtection="0"/>
    <xf numFmtId="4" fontId="4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1" fillId="29" borderId="59" applyNumberFormat="0" applyProtection="0">
      <alignment vertical="center"/>
    </xf>
    <xf numFmtId="0" fontId="2" fillId="27" borderId="59" applyNumberFormat="0" applyProtection="0">
      <alignment horizontal="left" vertical="center" indent="1"/>
    </xf>
    <xf numFmtId="0" fontId="2" fillId="43" borderId="59" applyNumberFormat="0" applyProtection="0">
      <alignment horizontal="left" vertical="center" indent="1"/>
    </xf>
    <xf numFmtId="4" fontId="6" fillId="39" borderId="59" applyNumberFormat="0" applyProtection="0">
      <alignment horizontal="right" vertical="center"/>
    </xf>
    <xf numFmtId="0" fontId="2" fillId="4" borderId="59" applyNumberFormat="0" applyProtection="0">
      <alignment horizontal="left" vertical="center" indent="1"/>
    </xf>
    <xf numFmtId="175" fontId="2" fillId="3" borderId="63" applyNumberFormat="0" applyFont="0" applyAlignment="0">
      <protection locked="0"/>
    </xf>
    <xf numFmtId="4" fontId="2" fillId="0" borderId="63"/>
    <xf numFmtId="4" fontId="2" fillId="0" borderId="63"/>
    <xf numFmtId="0" fontId="2" fillId="0" borderId="63">
      <alignment horizontal="right"/>
    </xf>
    <xf numFmtId="0" fontId="2" fillId="44" borderId="59" applyNumberFormat="0" applyProtection="0">
      <alignment horizontal="left" vertical="center" indent="1"/>
    </xf>
    <xf numFmtId="0" fontId="20" fillId="24" borderId="99" applyNumberFormat="0" applyAlignment="0" applyProtection="0"/>
    <xf numFmtId="0" fontId="3" fillId="31" borderId="100" applyNumberFormat="0" applyFont="0" applyAlignment="0" applyProtection="0"/>
    <xf numFmtId="0" fontId="2" fillId="4" borderId="59" applyNumberFormat="0" applyProtection="0">
      <alignment horizontal="left" vertical="center" indent="1"/>
    </xf>
    <xf numFmtId="0" fontId="80" fillId="0" borderId="95" applyNumberFormat="0" applyFill="0" applyAlignment="0" applyProtection="0"/>
    <xf numFmtId="4" fontId="44" fillId="43" borderId="59" applyNumberFormat="0" applyProtection="0">
      <alignment horizontal="left" vertical="center" indent="1"/>
    </xf>
    <xf numFmtId="4" fontId="6" fillId="0" borderId="59" applyNumberFormat="0" applyProtection="0">
      <alignment horizontal="right" vertical="center"/>
    </xf>
    <xf numFmtId="0" fontId="2" fillId="4" borderId="59" applyNumberFormat="0" applyProtection="0">
      <alignment horizontal="left" vertical="center" indent="1"/>
    </xf>
    <xf numFmtId="175" fontId="2" fillId="3" borderId="63" applyNumberFormat="0" applyFont="0" applyAlignment="0">
      <protection locked="0"/>
    </xf>
    <xf numFmtId="175" fontId="2" fillId="3" borderId="63" applyNumberFormat="0" applyFont="0" applyAlignment="0">
      <protection locked="0"/>
    </xf>
    <xf numFmtId="0" fontId="20" fillId="24" borderId="99" applyNumberFormat="0" applyAlignment="0" applyProtection="0"/>
    <xf numFmtId="0" fontId="38" fillId="24" borderId="59" applyNumberFormat="0" applyAlignment="0" applyProtection="0"/>
    <xf numFmtId="175" fontId="2" fillId="3" borderId="63" applyNumberFormat="0" applyFont="0" applyAlignment="0">
      <protection locked="0"/>
    </xf>
    <xf numFmtId="0" fontId="3" fillId="31" borderId="100" applyNumberFormat="0" applyFont="0" applyAlignment="0" applyProtection="0"/>
    <xf numFmtId="0" fontId="2" fillId="27" borderId="59" applyNumberFormat="0" applyProtection="0">
      <alignment horizontal="left" vertical="center" indent="1"/>
    </xf>
    <xf numFmtId="0" fontId="2" fillId="44" borderId="59" applyNumberFormat="0" applyProtection="0">
      <alignment horizontal="left" vertical="center" indent="1"/>
    </xf>
    <xf numFmtId="0" fontId="66" fillId="49" borderId="99" applyNumberFormat="0" applyAlignment="0" applyProtection="0"/>
    <xf numFmtId="0" fontId="76" fillId="49" borderId="59" applyNumberFormat="0" applyAlignment="0" applyProtection="0"/>
    <xf numFmtId="4" fontId="6" fillId="43" borderId="59" applyNumberFormat="0" applyProtection="0">
      <alignment horizontal="left" vertical="center" indent="1"/>
    </xf>
    <xf numFmtId="0" fontId="2" fillId="0" borderId="63">
      <alignment horizontal="right"/>
    </xf>
    <xf numFmtId="4" fontId="2" fillId="0" borderId="63"/>
    <xf numFmtId="4" fontId="41" fillId="5" borderId="59" applyNumberFormat="0" applyProtection="0">
      <alignment horizontal="right" vertical="center"/>
    </xf>
    <xf numFmtId="4" fontId="6" fillId="29" borderId="59" applyNumberFormat="0" applyProtection="0">
      <alignment vertical="center"/>
    </xf>
    <xf numFmtId="0" fontId="2" fillId="27" borderId="59" applyNumberFormat="0" applyProtection="0">
      <alignment horizontal="left" vertical="center" indent="1"/>
    </xf>
    <xf numFmtId="0" fontId="2" fillId="43" borderId="59" applyNumberFormat="0" applyProtection="0">
      <alignment horizontal="left" vertical="center" indent="1"/>
    </xf>
    <xf numFmtId="4" fontId="6" fillId="38" borderId="59" applyNumberFormat="0" applyProtection="0">
      <alignment horizontal="right" vertical="center"/>
    </xf>
    <xf numFmtId="4" fontId="6" fillId="3" borderId="59" applyNumberFormat="0" applyProtection="0">
      <alignment horizontal="left" vertical="center" indent="1"/>
    </xf>
    <xf numFmtId="4" fontId="2" fillId="0" borderId="63"/>
    <xf numFmtId="0" fontId="38" fillId="24" borderId="59" applyNumberFormat="0" applyAlignment="0" applyProtection="0"/>
    <xf numFmtId="0" fontId="2" fillId="0" borderId="63">
      <alignment horizontal="right"/>
    </xf>
    <xf numFmtId="0" fontId="2" fillId="0" borderId="59" applyNumberFormat="0" applyProtection="0">
      <alignment horizontal="left" vertical="center"/>
    </xf>
    <xf numFmtId="0" fontId="22" fillId="31" borderId="99" applyNumberFormat="0" applyFont="0" applyAlignment="0" applyProtection="0"/>
    <xf numFmtId="4" fontId="44" fillId="5" borderId="59" applyNumberFormat="0" applyProtection="0">
      <alignment horizontal="left" vertical="center" indent="1"/>
    </xf>
    <xf numFmtId="0" fontId="2" fillId="0" borderId="63">
      <alignment horizontal="right"/>
    </xf>
    <xf numFmtId="4" fontId="6" fillId="0" borderId="59" applyNumberFormat="0" applyProtection="0">
      <alignment horizontal="right" vertical="center"/>
    </xf>
    <xf numFmtId="0" fontId="2" fillId="4" borderId="59" applyNumberFormat="0" applyProtection="0">
      <alignment horizontal="left" vertical="center" indent="1"/>
    </xf>
    <xf numFmtId="0" fontId="2" fillId="44" borderId="59" applyNumberFormat="0" applyProtection="0">
      <alignment horizontal="left" vertical="center" indent="1"/>
    </xf>
    <xf numFmtId="4" fontId="44" fillId="43" borderId="59" applyNumberFormat="0" applyProtection="0">
      <alignment horizontal="left" vertical="center" indent="1"/>
    </xf>
    <xf numFmtId="4" fontId="6" fillId="35" borderId="59" applyNumberFormat="0" applyProtection="0">
      <alignment horizontal="right" vertical="center"/>
    </xf>
    <xf numFmtId="4" fontId="6" fillId="3" borderId="59" applyNumberFormat="0" applyProtection="0">
      <alignment vertical="center"/>
    </xf>
    <xf numFmtId="0" fontId="3" fillId="31" borderId="100" applyNumberFormat="0" applyFont="0" applyAlignment="0" applyProtection="0"/>
    <xf numFmtId="0" fontId="29" fillId="0" borderId="62">
      <alignment horizontal="left" vertical="center"/>
    </xf>
    <xf numFmtId="4" fontId="2" fillId="0" borderId="63"/>
    <xf numFmtId="0" fontId="2" fillId="0" borderId="63">
      <alignment horizontal="right"/>
    </xf>
    <xf numFmtId="4" fontId="6" fillId="5" borderId="59" applyNumberFormat="0" applyProtection="0">
      <alignment horizontal="right" vertical="center"/>
    </xf>
    <xf numFmtId="0" fontId="2" fillId="4" borderId="59" applyNumberFormat="0" applyProtection="0">
      <alignment horizontal="left" vertical="center" indent="1"/>
    </xf>
    <xf numFmtId="0" fontId="2" fillId="44" borderId="59" applyNumberFormat="0" applyProtection="0">
      <alignment horizontal="left" vertical="center" indent="1"/>
    </xf>
    <xf numFmtId="4" fontId="44" fillId="5" borderId="59" applyNumberFormat="0" applyProtection="0">
      <alignment horizontal="left" vertical="center" indent="1"/>
    </xf>
    <xf numFmtId="4" fontId="6" fillId="33" borderId="59" applyNumberFormat="0" applyProtection="0">
      <alignment horizontal="right" vertical="center"/>
    </xf>
    <xf numFmtId="4" fontId="2" fillId="0" borderId="63"/>
    <xf numFmtId="0" fontId="50" fillId="0" borderId="70" applyNumberFormat="0" applyFill="0" applyAlignment="0" applyProtection="0"/>
    <xf numFmtId="0" fontId="3" fillId="31" borderId="100" applyNumberFormat="0" applyFont="0" applyAlignment="0" applyProtection="0"/>
    <xf numFmtId="0" fontId="2" fillId="0" borderId="63">
      <alignment horizontal="right"/>
    </xf>
    <xf numFmtId="0" fontId="2" fillId="0" borderId="63">
      <alignment horizontal="right"/>
    </xf>
    <xf numFmtId="0" fontId="52" fillId="11" borderId="99" applyNumberFormat="0" applyAlignment="0" applyProtection="0"/>
    <xf numFmtId="0" fontId="20" fillId="24" borderId="99" applyNumberFormat="0" applyAlignment="0" applyProtection="0"/>
    <xf numFmtId="10" fontId="28" fillId="29" borderId="63" applyNumberFormat="0" applyBorder="0" applyAlignment="0" applyProtection="0"/>
    <xf numFmtId="175" fontId="2" fillId="3" borderId="63" applyNumberFormat="0" applyFont="0" applyAlignment="0">
      <protection locked="0"/>
    </xf>
    <xf numFmtId="4" fontId="6" fillId="5" borderId="64"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10" fontId="26" fillId="26" borderId="63" applyNumberFormat="0" applyFill="0" applyBorder="0" applyAlignment="0" applyProtection="0">
      <protection locked="0"/>
    </xf>
    <xf numFmtId="0" fontId="2" fillId="27" borderId="59" applyNumberFormat="0" applyProtection="0">
      <alignment horizontal="left" vertical="center" indent="1"/>
    </xf>
    <xf numFmtId="0" fontId="29" fillId="0" borderId="62">
      <alignment horizontal="left" vertical="center"/>
    </xf>
    <xf numFmtId="0" fontId="2" fillId="4" borderId="59" applyNumberFormat="0" applyProtection="0">
      <alignment horizontal="left" vertical="center" indent="1"/>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4" fontId="6" fillId="5" borderId="59" applyNumberFormat="0" applyProtection="0">
      <alignment horizontal="right" vertical="center"/>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0" fontId="26" fillId="26" borderId="63" applyNumberFormat="0" applyFill="0" applyBorder="0" applyAlignment="0" applyProtection="0">
      <protection locked="0"/>
    </xf>
    <xf numFmtId="0" fontId="2" fillId="4" borderId="59" applyNumberFormat="0" applyProtection="0">
      <alignment horizontal="left" vertical="center" indent="1"/>
    </xf>
    <xf numFmtId="0" fontId="2" fillId="43" borderId="59" applyNumberFormat="0" applyProtection="0">
      <alignment horizontal="left" vertical="center" indent="1"/>
    </xf>
    <xf numFmtId="4" fontId="44" fillId="43" borderId="59" applyNumberFormat="0" applyProtection="0">
      <alignment horizontal="left" vertical="center" indent="1"/>
    </xf>
    <xf numFmtId="4" fontId="44" fillId="5" borderId="59" applyNumberFormat="0" applyProtection="0">
      <alignment horizontal="left" vertical="center" indent="1"/>
    </xf>
    <xf numFmtId="4" fontId="44" fillId="5" borderId="59" applyNumberFormat="0" applyProtection="0">
      <alignment horizontal="left" vertical="center" indent="1"/>
    </xf>
    <xf numFmtId="0" fontId="2" fillId="0" borderId="63">
      <alignment horizontal="right"/>
    </xf>
    <xf numFmtId="0" fontId="2" fillId="0" borderId="63">
      <alignment horizontal="right"/>
    </xf>
    <xf numFmtId="0" fontId="2" fillId="0" borderId="63"/>
    <xf numFmtId="0" fontId="2" fillId="4" borderId="59" applyNumberFormat="0" applyProtection="0">
      <alignment horizontal="left" vertical="center" indent="1"/>
    </xf>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3" fillId="31" borderId="100" applyNumberFormat="0" applyFont="0" applyAlignment="0" applyProtection="0"/>
    <xf numFmtId="0" fontId="2" fillId="0" borderId="63">
      <alignment horizontal="right"/>
    </xf>
    <xf numFmtId="0" fontId="2" fillId="0" borderId="63">
      <alignment horizontal="right"/>
    </xf>
    <xf numFmtId="0" fontId="2" fillId="0" borderId="63"/>
    <xf numFmtId="0" fontId="52" fillId="11" borderId="99" applyNumberFormat="0" applyAlignment="0" applyProtection="0"/>
    <xf numFmtId="4" fontId="6" fillId="32" borderId="59" applyNumberFormat="0" applyProtection="0">
      <alignment horizontal="right" vertical="center"/>
    </xf>
    <xf numFmtId="4" fontId="2" fillId="0" borderId="63"/>
    <xf numFmtId="4" fontId="2" fillId="0" borderId="63"/>
    <xf numFmtId="0" fontId="3" fillId="31" borderId="100" applyNumberFormat="0" applyFont="0" applyAlignment="0" applyProtection="0"/>
    <xf numFmtId="4" fontId="6" fillId="34" borderId="59" applyNumberFormat="0" applyProtection="0">
      <alignment horizontal="right" vertical="center"/>
    </xf>
    <xf numFmtId="0" fontId="52" fillId="11" borderId="9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3" fillId="31" borderId="100" applyNumberFormat="0" applyFont="0" applyAlignment="0" applyProtection="0"/>
    <xf numFmtId="0" fontId="38" fillId="24" borderId="59" applyNumberFormat="0" applyAlignment="0" applyProtection="0"/>
    <xf numFmtId="0" fontId="3" fillId="31" borderId="100" applyNumberFormat="0" applyFont="0" applyAlignment="0" applyProtection="0"/>
    <xf numFmtId="175" fontId="2" fillId="3" borderId="63" applyNumberFormat="0" applyFont="0" applyAlignment="0">
      <protection locked="0"/>
    </xf>
    <xf numFmtId="0" fontId="2" fillId="0" borderId="63"/>
    <xf numFmtId="175" fontId="2" fillId="3" borderId="63" applyNumberFormat="0" applyFont="0" applyAlignment="0">
      <protection locked="0"/>
    </xf>
    <xf numFmtId="0" fontId="3" fillId="2" borderId="63" applyNumberFormat="0" applyAlignment="0">
      <alignment horizontal="left"/>
    </xf>
    <xf numFmtId="0" fontId="3" fillId="2" borderId="63" applyNumberFormat="0" applyAlignment="0">
      <alignment horizontal="left"/>
    </xf>
    <xf numFmtId="0" fontId="50" fillId="0" borderId="70" applyNumberFormat="0" applyFill="0" applyAlignment="0" applyProtection="0"/>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175" fontId="2" fillId="3" borderId="63" applyNumberFormat="0" applyFont="0" applyAlignment="0">
      <protection locked="0"/>
    </xf>
    <xf numFmtId="0" fontId="52" fillId="11" borderId="99" applyNumberFormat="0" applyAlignment="0" applyProtection="0"/>
    <xf numFmtId="0" fontId="52" fillId="11" borderId="99" applyNumberFormat="0" applyAlignment="0" applyProtection="0"/>
    <xf numFmtId="175" fontId="2" fillId="3" borderId="63" applyNumberFormat="0" applyFont="0" applyAlignment="0">
      <protection locked="0"/>
    </xf>
    <xf numFmtId="4" fontId="44" fillId="43" borderId="59" applyNumberFormat="0" applyProtection="0">
      <alignment horizontal="left" vertical="center" indent="1"/>
    </xf>
    <xf numFmtId="0" fontId="2" fillId="0" borderId="63"/>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50" fillId="0" borderId="70" applyNumberFormat="0" applyFill="0" applyAlignment="0" applyProtection="0"/>
    <xf numFmtId="175" fontId="2" fillId="3" borderId="63" applyNumberFormat="0" applyFont="0" applyAlignment="0">
      <protection locked="0"/>
    </xf>
    <xf numFmtId="4" fontId="2" fillId="0" borderId="63"/>
    <xf numFmtId="0" fontId="3" fillId="31" borderId="100" applyNumberFormat="0" applyFont="0" applyAlignment="0" applyProtection="0"/>
    <xf numFmtId="0" fontId="3" fillId="31" borderId="100" applyNumberFormat="0" applyFont="0" applyAlignment="0" applyProtection="0"/>
    <xf numFmtId="0" fontId="20" fillId="24" borderId="99" applyNumberFormat="0" applyAlignment="0" applyProtection="0"/>
    <xf numFmtId="0" fontId="52" fillId="11" borderId="99" applyNumberFormat="0" applyAlignment="0" applyProtection="0"/>
    <xf numFmtId="175" fontId="2" fillId="3" borderId="63" applyNumberFormat="0" applyFont="0" applyAlignment="0">
      <protection locked="0"/>
    </xf>
    <xf numFmtId="0" fontId="2" fillId="0" borderId="59" applyNumberFormat="0" applyProtection="0">
      <alignment horizontal="left" vertical="center"/>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0" borderId="59" applyNumberFormat="0" applyProtection="0">
      <alignment horizontal="left" vertical="center"/>
    </xf>
    <xf numFmtId="0" fontId="2"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4" fontId="6" fillId="3" borderId="59" applyNumberFormat="0" applyProtection="0">
      <alignment horizontal="left" vertical="center" indent="1"/>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4" borderId="59" applyNumberFormat="0" applyProtection="0">
      <alignment horizontal="left" vertical="center" indent="1"/>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80" fillId="0" borderId="95" applyNumberFormat="0" applyFill="0" applyAlignment="0" applyProtection="0"/>
    <xf numFmtId="175" fontId="2" fillId="3" borderId="63" applyNumberFormat="0" applyFont="0" applyAlignment="0">
      <protection locked="0"/>
    </xf>
    <xf numFmtId="4" fontId="6" fillId="5" borderId="59" applyNumberFormat="0" applyProtection="0">
      <alignment horizontal="left" vertical="center" indent="1"/>
    </xf>
    <xf numFmtId="0" fontId="3" fillId="2" borderId="63" applyNumberFormat="0" applyAlignment="0">
      <alignment horizontal="left"/>
    </xf>
    <xf numFmtId="0" fontId="2" fillId="0" borderId="63"/>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0" fontId="26" fillId="26" borderId="63" applyNumberFormat="0" applyFill="0" applyBorder="0" applyAlignment="0" applyProtection="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4" fontId="2" fillId="0" borderId="63"/>
    <xf numFmtId="4" fontId="6" fillId="5" borderId="59" applyNumberFormat="0" applyProtection="0">
      <alignment horizontal="right" vertical="center"/>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63">
      <alignment horizontal="right"/>
    </xf>
    <xf numFmtId="0" fontId="2" fillId="0" borderId="63">
      <alignment horizontal="right"/>
    </xf>
    <xf numFmtId="4" fontId="6" fillId="29"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4" fontId="6" fillId="40" borderId="59" applyNumberFormat="0" applyProtection="0">
      <alignment horizontal="right" vertical="center"/>
    </xf>
    <xf numFmtId="0" fontId="2" fillId="43" borderId="59" applyNumberFormat="0" applyProtection="0">
      <alignment horizontal="left" vertical="center" indent="1"/>
    </xf>
    <xf numFmtId="4" fontId="2" fillId="0" borderId="63"/>
    <xf numFmtId="4" fontId="2" fillId="0" borderId="63"/>
    <xf numFmtId="0" fontId="2" fillId="0" borderId="63">
      <alignment horizontal="right"/>
    </xf>
    <xf numFmtId="0" fontId="2" fillId="0" borderId="63">
      <alignment horizontal="right"/>
    </xf>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4" borderId="59" applyNumberFormat="0" applyProtection="0">
      <alignment horizontal="left" vertical="center" indent="1"/>
    </xf>
    <xf numFmtId="0" fontId="3" fillId="31" borderId="100" applyNumberFormat="0" applyFont="0" applyAlignment="0" applyProtection="0"/>
    <xf numFmtId="0" fontId="2" fillId="0" borderId="63"/>
    <xf numFmtId="0" fontId="2" fillId="0" borderId="63"/>
    <xf numFmtId="0" fontId="52" fillId="11" borderId="99" applyNumberFormat="0" applyAlignment="0" applyProtection="0"/>
    <xf numFmtId="4" fontId="6" fillId="36" borderId="59" applyNumberFormat="0" applyProtection="0">
      <alignment horizontal="right" vertical="center"/>
    </xf>
    <xf numFmtId="0" fontId="3" fillId="2" borderId="63" applyNumberFormat="0" applyAlignment="0">
      <alignment horizontal="left"/>
    </xf>
    <xf numFmtId="0" fontId="3" fillId="2" borderId="63" applyNumberFormat="0" applyAlignment="0">
      <alignment horizontal="left"/>
    </xf>
    <xf numFmtId="175" fontId="2" fillId="3" borderId="63" applyNumberFormat="0" applyFont="0" applyAlignment="0">
      <protection locked="0"/>
    </xf>
    <xf numFmtId="0" fontId="2" fillId="0" borderId="63"/>
    <xf numFmtId="175" fontId="2" fillId="3" borderId="63" applyNumberFormat="0" applyFont="0" applyAlignment="0">
      <protection locked="0"/>
    </xf>
    <xf numFmtId="175" fontId="2" fillId="3" borderId="63" applyNumberFormat="0" applyFont="0" applyAlignment="0">
      <protection locked="0"/>
    </xf>
    <xf numFmtId="4" fontId="2" fillId="0" borderId="63"/>
    <xf numFmtId="175" fontId="2" fillId="3" borderId="63" applyNumberFormat="0" applyFont="0" applyAlignment="0">
      <protection locked="0"/>
    </xf>
    <xf numFmtId="0" fontId="3" fillId="31" borderId="100" applyNumberFormat="0" applyFont="0" applyAlignment="0" applyProtection="0"/>
    <xf numFmtId="0" fontId="2" fillId="0" borderId="63">
      <alignment horizontal="right"/>
    </xf>
    <xf numFmtId="0" fontId="2" fillId="4" borderId="59" applyNumberFormat="0" applyProtection="0">
      <alignment horizontal="left" vertical="center" indent="1"/>
    </xf>
    <xf numFmtId="0" fontId="2" fillId="44" borderId="59" applyNumberFormat="0" applyProtection="0">
      <alignment horizontal="left" vertical="center" indent="1"/>
    </xf>
    <xf numFmtId="4" fontId="44" fillId="43" borderId="59" applyNumberFormat="0" applyProtection="0">
      <alignment horizontal="left" vertical="center" indent="1"/>
    </xf>
    <xf numFmtId="4" fontId="6" fillId="37" borderId="59" applyNumberFormat="0" applyProtection="0">
      <alignment horizontal="right" vertical="center"/>
    </xf>
    <xf numFmtId="4" fontId="41" fillId="3" borderId="59" applyNumberFormat="0" applyProtection="0">
      <alignment vertical="center"/>
    </xf>
    <xf numFmtId="4" fontId="2" fillId="0" borderId="63"/>
    <xf numFmtId="0" fontId="2" fillId="0" borderId="63">
      <alignment horizontal="right"/>
    </xf>
    <xf numFmtId="4" fontId="6" fillId="0" borderId="59" applyNumberFormat="0" applyProtection="0">
      <alignment horizontal="right" vertical="center"/>
    </xf>
    <xf numFmtId="0" fontId="2" fillId="4" borderId="59" applyNumberFormat="0" applyProtection="0">
      <alignment horizontal="left" vertical="center" indent="1"/>
    </xf>
    <xf numFmtId="0" fontId="2" fillId="44" borderId="59" applyNumberFormat="0" applyProtection="0">
      <alignment horizontal="left" vertical="center" indent="1"/>
    </xf>
    <xf numFmtId="4" fontId="44" fillId="5" borderId="59" applyNumberFormat="0" applyProtection="0">
      <alignment horizontal="left" vertical="center" indent="1"/>
    </xf>
    <xf numFmtId="10" fontId="26" fillId="26" borderId="63" applyNumberFormat="0" applyFill="0" applyBorder="0" applyAlignment="0" applyProtection="0">
      <protection locked="0"/>
    </xf>
    <xf numFmtId="4" fontId="2" fillId="0" borderId="63"/>
    <xf numFmtId="0" fontId="2" fillId="0" borderId="63">
      <alignment horizontal="right"/>
    </xf>
    <xf numFmtId="4" fontId="6" fillId="29"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10" fontId="28" fillId="29" borderId="63" applyNumberFormat="0" applyBorder="0" applyAlignment="0" applyProtection="0"/>
    <xf numFmtId="4" fontId="2" fillId="0" borderId="63"/>
    <xf numFmtId="0" fontId="50" fillId="0" borderId="70" applyNumberFormat="0" applyFill="0" applyAlignment="0" applyProtection="0"/>
    <xf numFmtId="0" fontId="2" fillId="0" borderId="63">
      <alignment horizontal="right"/>
    </xf>
    <xf numFmtId="0" fontId="2" fillId="0" borderId="63">
      <alignment horizontal="right"/>
    </xf>
    <xf numFmtId="0" fontId="2" fillId="0" borderId="63">
      <alignment horizontal="right"/>
    </xf>
    <xf numFmtId="10" fontId="26" fillId="26" borderId="63" applyNumberFormat="0" applyFill="0" applyBorder="0" applyAlignment="0" applyProtection="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0" fontId="26" fillId="26" borderId="63" applyNumberFormat="0" applyFill="0" applyBorder="0" applyAlignment="0" applyProtection="0">
      <protection locked="0"/>
    </xf>
    <xf numFmtId="0" fontId="2" fillId="0" borderId="63">
      <alignment horizontal="right"/>
    </xf>
    <xf numFmtId="0" fontId="2" fillId="0" borderId="63">
      <alignment horizontal="right"/>
    </xf>
    <xf numFmtId="4" fontId="42" fillId="41" borderId="59" applyNumberFormat="0" applyProtection="0">
      <alignment horizontal="left" vertical="center" indent="1"/>
    </xf>
    <xf numFmtId="4" fontId="2" fillId="0" borderId="63"/>
    <xf numFmtId="4" fontId="2" fillId="0" borderId="63"/>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175" fontId="2" fillId="3" borderId="63" applyNumberFormat="0" applyFont="0" applyAlignment="0">
      <protection locked="0"/>
    </xf>
    <xf numFmtId="4" fontId="2" fillId="0" borderId="63"/>
    <xf numFmtId="4" fontId="2" fillId="0" borderId="63"/>
    <xf numFmtId="175" fontId="2" fillId="3" borderId="63" applyNumberFormat="0" applyFont="0" applyAlignment="0">
      <protection locked="0"/>
    </xf>
    <xf numFmtId="0" fontId="52" fillId="11" borderId="9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3" fillId="31" borderId="100" applyNumberFormat="0" applyFont="0" applyAlignment="0" applyProtection="0"/>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4" fontId="2" fillId="0" borderId="63"/>
    <xf numFmtId="10" fontId="26" fillId="26" borderId="63" applyNumberFormat="0" applyFill="0" applyBorder="0" applyAlignment="0" applyProtection="0">
      <protection locked="0"/>
    </xf>
    <xf numFmtId="0" fontId="3" fillId="31" borderId="100" applyNumberFormat="0" applyFont="0" applyAlignment="0" applyProtection="0"/>
    <xf numFmtId="0" fontId="3" fillId="31" borderId="100" applyNumberFormat="0" applyFont="0" applyAlignment="0" applyProtection="0"/>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4" fontId="2" fillId="0" borderId="63"/>
    <xf numFmtId="0" fontId="2" fillId="0" borderId="63">
      <alignment horizontal="right"/>
    </xf>
    <xf numFmtId="4" fontId="2" fillId="0" borderId="63"/>
    <xf numFmtId="0" fontId="2" fillId="0" borderId="63">
      <alignment horizontal="right"/>
    </xf>
    <xf numFmtId="0" fontId="2" fillId="0" borderId="63">
      <alignment horizontal="right"/>
    </xf>
    <xf numFmtId="10" fontId="26" fillId="26" borderId="63" applyNumberFormat="0" applyFill="0" applyBorder="0" applyAlignment="0" applyProtection="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0" fontId="26" fillId="26" borderId="63" applyNumberFormat="0" applyFill="0" applyBorder="0" applyAlignment="0" applyProtection="0">
      <protection locked="0"/>
    </xf>
    <xf numFmtId="0" fontId="2" fillId="0" borderId="63">
      <alignment horizontal="right"/>
    </xf>
    <xf numFmtId="0" fontId="2" fillId="0" borderId="63">
      <alignment horizontal="right"/>
    </xf>
    <xf numFmtId="4" fontId="2" fillId="0" borderId="63"/>
    <xf numFmtId="4" fontId="2" fillId="0" borderId="63"/>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63"/>
    <xf numFmtId="0" fontId="2" fillId="0" borderId="63">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63"/>
    <xf numFmtId="0" fontId="2" fillId="0" borderId="63">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63"/>
    <xf numFmtId="0" fontId="2" fillId="0" borderId="63">
      <alignment horizontal="right"/>
    </xf>
    <xf numFmtId="0" fontId="2" fillId="0" borderId="63">
      <alignment horizontal="right"/>
    </xf>
    <xf numFmtId="10" fontId="26" fillId="26" borderId="63" applyNumberFormat="0" applyFill="0" applyBorder="0" applyAlignment="0" applyProtection="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0" fontId="26" fillId="26" borderId="63" applyNumberFormat="0" applyFill="0" applyBorder="0" applyAlignment="0" applyProtection="0">
      <protection locked="0"/>
    </xf>
    <xf numFmtId="0" fontId="2" fillId="0" borderId="63">
      <alignment horizontal="right"/>
    </xf>
    <xf numFmtId="0" fontId="2" fillId="0" borderId="63">
      <alignment horizontal="right"/>
    </xf>
    <xf numFmtId="0" fontId="2" fillId="31" borderId="100" applyNumberFormat="0" applyFont="0" applyAlignment="0" applyProtection="0"/>
    <xf numFmtId="4" fontId="2" fillId="0" borderId="63"/>
    <xf numFmtId="4" fontId="2" fillId="0" borderId="63"/>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0" fontId="2" fillId="31" borderId="100" applyNumberFormat="0" applyFont="0" applyAlignment="0" applyProtection="0"/>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4" fontId="6" fillId="0" borderId="59" applyNumberFormat="0" applyProtection="0">
      <alignment horizontal="right" vertical="center"/>
    </xf>
    <xf numFmtId="4" fontId="6" fillId="3" borderId="59" applyNumberFormat="0" applyProtection="0">
      <alignment vertical="center"/>
    </xf>
    <xf numFmtId="0" fontId="2" fillId="4" borderId="59" applyNumberFormat="0" applyProtection="0">
      <alignment horizontal="left" vertical="center" indent="1"/>
    </xf>
    <xf numFmtId="0" fontId="2" fillId="0" borderId="59" applyNumberFormat="0" applyProtection="0">
      <alignment horizontal="left" vertical="center"/>
    </xf>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50" fillId="0" borderId="70" applyNumberFormat="0" applyFill="0" applyAlignment="0" applyProtection="0"/>
    <xf numFmtId="0" fontId="20" fillId="24" borderId="99" applyNumberFormat="0" applyAlignment="0" applyProtection="0"/>
    <xf numFmtId="0" fontId="38" fillId="24" borderId="59" applyNumberFormat="0" applyAlignment="0" applyProtection="0"/>
    <xf numFmtId="0" fontId="2" fillId="4" borderId="59" applyNumberFormat="0" applyProtection="0">
      <alignment horizontal="left" vertical="center" indent="1"/>
    </xf>
    <xf numFmtId="0" fontId="50" fillId="0" borderId="70" applyNumberFormat="0" applyFill="0" applyAlignment="0" applyProtection="0"/>
    <xf numFmtId="0" fontId="38" fillId="24" borderId="59" applyNumberFormat="0" applyAlignment="0" applyProtection="0"/>
    <xf numFmtId="0" fontId="2" fillId="4" borderId="59" applyNumberFormat="0" applyProtection="0">
      <alignment horizontal="left" vertical="center" indent="1"/>
    </xf>
    <xf numFmtId="0" fontId="2" fillId="0" borderId="59" applyNumberFormat="0" applyProtection="0">
      <alignment horizontal="left" vertical="center"/>
    </xf>
    <xf numFmtId="4" fontId="6" fillId="5" borderId="59" applyNumberFormat="0" applyProtection="0">
      <alignment horizontal="right" vertical="center"/>
    </xf>
    <xf numFmtId="4" fontId="6" fillId="29" borderId="59" applyNumberFormat="0" applyProtection="0">
      <alignment vertical="center"/>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44" borderId="59" applyNumberFormat="0" applyProtection="0">
      <alignment horizontal="left" vertical="center" indent="1"/>
    </xf>
    <xf numFmtId="4" fontId="44" fillId="43" borderId="59" applyNumberFormat="0" applyProtection="0">
      <alignment horizontal="left" vertical="center" indent="1"/>
    </xf>
    <xf numFmtId="4" fontId="6" fillId="38" borderId="59" applyNumberFormat="0" applyProtection="0">
      <alignment horizontal="right" vertical="center"/>
    </xf>
    <xf numFmtId="4" fontId="6" fillId="34" borderId="59" applyNumberFormat="0" applyProtection="0">
      <alignment horizontal="right" vertical="center"/>
    </xf>
    <xf numFmtId="4" fontId="6" fillId="3" borderId="59" applyNumberFormat="0" applyProtection="0">
      <alignment horizontal="left" vertical="center" indent="1"/>
    </xf>
    <xf numFmtId="0" fontId="38" fillId="24" borderId="59" applyNumberFormat="0" applyAlignment="0" applyProtection="0"/>
    <xf numFmtId="0" fontId="20" fillId="24" borderId="99" applyNumberFormat="0" applyAlignment="0" applyProtection="0"/>
    <xf numFmtId="0" fontId="29" fillId="0" borderId="62">
      <alignment horizontal="left" vertical="center"/>
    </xf>
    <xf numFmtId="175" fontId="2" fillId="3" borderId="63" applyNumberFormat="0" applyFont="0" applyAlignment="0">
      <protection locked="0"/>
    </xf>
    <xf numFmtId="0" fontId="3" fillId="31" borderId="100" applyNumberFormat="0" applyFont="0" applyAlignment="0" applyProtection="0"/>
    <xf numFmtId="0" fontId="38" fillId="24" borderId="59" applyNumberFormat="0" applyAlignment="0" applyProtection="0"/>
    <xf numFmtId="4" fontId="41" fillId="3" borderId="59" applyNumberFormat="0" applyProtection="0">
      <alignment vertical="center"/>
    </xf>
    <xf numFmtId="4" fontId="6" fillId="3" borderId="59" applyNumberFormat="0" applyProtection="0">
      <alignment horizontal="left" vertical="center" indent="1"/>
    </xf>
    <xf numFmtId="4" fontId="6" fillId="3"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32" borderId="59" applyNumberFormat="0" applyProtection="0">
      <alignment horizontal="right" vertical="center"/>
    </xf>
    <xf numFmtId="4" fontId="6" fillId="33" borderId="59" applyNumberFormat="0" applyProtection="0">
      <alignment horizontal="right" vertical="center"/>
    </xf>
    <xf numFmtId="4" fontId="6" fillId="34" borderId="59" applyNumberFormat="0" applyProtection="0">
      <alignment horizontal="right" vertical="center"/>
    </xf>
    <xf numFmtId="4" fontId="6" fillId="35" borderId="59" applyNumberFormat="0" applyProtection="0">
      <alignment horizontal="right" vertical="center"/>
    </xf>
    <xf numFmtId="4" fontId="6" fillId="36" borderId="59" applyNumberFormat="0" applyProtection="0">
      <alignment horizontal="right" vertical="center"/>
    </xf>
    <xf numFmtId="4" fontId="6" fillId="37" borderId="59" applyNumberFormat="0" applyProtection="0">
      <alignment horizontal="right" vertical="center"/>
    </xf>
    <xf numFmtId="4" fontId="6" fillId="38" borderId="59" applyNumberFormat="0" applyProtection="0">
      <alignment horizontal="right" vertical="center"/>
    </xf>
    <xf numFmtId="4" fontId="6" fillId="39" borderId="59" applyNumberFormat="0" applyProtection="0">
      <alignment horizontal="right" vertical="center"/>
    </xf>
    <xf numFmtId="4" fontId="6" fillId="40" borderId="59" applyNumberFormat="0" applyProtection="0">
      <alignment horizontal="right" vertical="center"/>
    </xf>
    <xf numFmtId="4" fontId="42" fillId="41"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29" borderId="59" applyNumberFormat="0" applyProtection="0">
      <alignment vertical="center"/>
    </xf>
    <xf numFmtId="4" fontId="41" fillId="29" borderId="59" applyNumberFormat="0" applyProtection="0">
      <alignment vertical="center"/>
    </xf>
    <xf numFmtId="4" fontId="6" fillId="29" borderId="59" applyNumberFormat="0" applyProtection="0">
      <alignment horizontal="left" vertical="center" indent="1"/>
    </xf>
    <xf numFmtId="4" fontId="6" fillId="29" borderId="59" applyNumberFormat="0" applyProtection="0">
      <alignment horizontal="left" vertical="center" indent="1"/>
    </xf>
    <xf numFmtId="4" fontId="6" fillId="0" borderId="59" applyNumberFormat="0" applyProtection="0">
      <alignment horizontal="right" vertical="center"/>
    </xf>
    <xf numFmtId="4" fontId="41" fillId="5" borderId="59" applyNumberFormat="0" applyProtection="0">
      <alignment horizontal="righ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6" fillId="5" borderId="59" applyNumberFormat="0" applyProtection="0">
      <alignment horizontal="right" vertical="center"/>
    </xf>
    <xf numFmtId="0" fontId="50" fillId="0" borderId="70" applyNumberFormat="0" applyFill="0" applyAlignment="0" applyProtection="0"/>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2" fillId="31" borderId="100" applyNumberFormat="0" applyFont="0" applyAlignment="0" applyProtection="0"/>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31" borderId="100" applyNumberFormat="0" applyFont="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0" fontId="2" fillId="27"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4" fontId="6" fillId="0" borderId="59" applyNumberFormat="0" applyProtection="0">
      <alignment horizontal="right" vertical="center"/>
    </xf>
    <xf numFmtId="0" fontId="2" fillId="0" borderId="59" applyNumberFormat="0" applyProtection="0">
      <alignment horizontal="left" vertical="center"/>
    </xf>
    <xf numFmtId="0" fontId="3" fillId="31" borderId="100" applyNumberFormat="0" applyFont="0" applyAlignment="0" applyProtection="0"/>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0" fontId="76" fillId="49" borderId="59" applyNumberFormat="0" applyAlignment="0" applyProtection="0"/>
    <xf numFmtId="4" fontId="6" fillId="5" borderId="59" applyNumberFormat="0" applyProtection="0">
      <alignment horizontal="left" vertical="center" indent="1"/>
    </xf>
    <xf numFmtId="4" fontId="44" fillId="5" borderId="59" applyNumberFormat="0" applyProtection="0">
      <alignment horizontal="left" vertical="center" indent="1"/>
    </xf>
    <xf numFmtId="4" fontId="6" fillId="43" borderId="59" applyNumberFormat="0" applyProtection="0">
      <alignment horizontal="left" vertical="center" indent="1"/>
    </xf>
    <xf numFmtId="4" fontId="44" fillId="43" borderId="59" applyNumberFormat="0" applyProtection="0">
      <alignment horizontal="left" vertical="center" indent="1"/>
    </xf>
    <xf numFmtId="0" fontId="80" fillId="0" borderId="95" applyNumberFormat="0" applyFill="0" applyAlignment="0" applyProtection="0"/>
    <xf numFmtId="10" fontId="26" fillId="26" borderId="97" applyNumberFormat="0" applyFill="0" applyBorder="0" applyAlignment="0" applyProtection="0">
      <protection locked="0"/>
    </xf>
    <xf numFmtId="0" fontId="2" fillId="4" borderId="59" applyNumberFormat="0" applyProtection="0">
      <alignment horizontal="left" vertical="center" indent="1"/>
    </xf>
    <xf numFmtId="0" fontId="2" fillId="0" borderId="97">
      <alignment horizontal="right"/>
    </xf>
    <xf numFmtId="4" fontId="6" fillId="37" borderId="59" applyNumberFormat="0" applyProtection="0">
      <alignment horizontal="right" vertical="center"/>
    </xf>
    <xf numFmtId="0" fontId="3" fillId="31" borderId="100" applyNumberFormat="0" applyFont="0" applyAlignment="0" applyProtection="0"/>
    <xf numFmtId="0" fontId="50" fillId="0" borderId="70" applyNumberFormat="0" applyFill="0" applyAlignment="0" applyProtection="0"/>
    <xf numFmtId="0" fontId="52" fillId="11" borderId="99" applyNumberFormat="0" applyAlignment="0" applyProtection="0"/>
    <xf numFmtId="0" fontId="2" fillId="4" borderId="59" applyNumberFormat="0" applyProtection="0">
      <alignment horizontal="left" vertical="center" indent="1"/>
    </xf>
    <xf numFmtId="4" fontId="44" fillId="5" borderId="59" applyNumberFormat="0" applyProtection="0">
      <alignment horizontal="left" vertical="center" indent="1"/>
    </xf>
    <xf numFmtId="4" fontId="6" fillId="3" borderId="59" applyNumberFormat="0" applyProtection="0">
      <alignment horizontal="left" vertical="center" indent="1"/>
    </xf>
    <xf numFmtId="0" fontId="20" fillId="24" borderId="99" applyNumberFormat="0" applyAlignment="0" applyProtection="0"/>
    <xf numFmtId="0" fontId="29" fillId="0" borderId="62">
      <alignment horizontal="left" vertical="center"/>
    </xf>
    <xf numFmtId="0" fontId="3" fillId="31" borderId="100" applyNumberFormat="0" applyFont="0" applyAlignment="0" applyProtection="0"/>
    <xf numFmtId="0" fontId="38" fillId="24" borderId="59" applyNumberFormat="0" applyAlignment="0" applyProtection="0"/>
    <xf numFmtId="4" fontId="6" fillId="3" borderId="59" applyNumberFormat="0" applyProtection="0">
      <alignment vertical="center"/>
    </xf>
    <xf numFmtId="4" fontId="41" fillId="3" borderId="59" applyNumberFormat="0" applyProtection="0">
      <alignment vertical="center"/>
    </xf>
    <xf numFmtId="4" fontId="6" fillId="3" borderId="59" applyNumberFormat="0" applyProtection="0">
      <alignment horizontal="left" vertical="center" indent="1"/>
    </xf>
    <xf numFmtId="4" fontId="6" fillId="3"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32" borderId="59" applyNumberFormat="0" applyProtection="0">
      <alignment horizontal="right" vertical="center"/>
    </xf>
    <xf numFmtId="4" fontId="6" fillId="33" borderId="59" applyNumberFormat="0" applyProtection="0">
      <alignment horizontal="right" vertical="center"/>
    </xf>
    <xf numFmtId="4" fontId="6" fillId="34" borderId="59" applyNumberFormat="0" applyProtection="0">
      <alignment horizontal="right" vertical="center"/>
    </xf>
    <xf numFmtId="4" fontId="6" fillId="35" borderId="59" applyNumberFormat="0" applyProtection="0">
      <alignment horizontal="right" vertical="center"/>
    </xf>
    <xf numFmtId="4" fontId="6" fillId="36" borderId="59" applyNumberFormat="0" applyProtection="0">
      <alignment horizontal="right" vertical="center"/>
    </xf>
    <xf numFmtId="4" fontId="6" fillId="37" borderId="59" applyNumberFormat="0" applyProtection="0">
      <alignment horizontal="right" vertical="center"/>
    </xf>
    <xf numFmtId="4" fontId="6" fillId="38" borderId="59" applyNumberFormat="0" applyProtection="0">
      <alignment horizontal="right" vertical="center"/>
    </xf>
    <xf numFmtId="4" fontId="6" fillId="39" borderId="59" applyNumberFormat="0" applyProtection="0">
      <alignment horizontal="right" vertical="center"/>
    </xf>
    <xf numFmtId="4" fontId="6" fillId="40" borderId="59" applyNumberFormat="0" applyProtection="0">
      <alignment horizontal="right" vertical="center"/>
    </xf>
    <xf numFmtId="4" fontId="42" fillId="41"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29" borderId="59" applyNumberFormat="0" applyProtection="0">
      <alignment vertical="center"/>
    </xf>
    <xf numFmtId="4" fontId="41" fillId="29" borderId="59" applyNumberFormat="0" applyProtection="0">
      <alignment vertical="center"/>
    </xf>
    <xf numFmtId="4" fontId="6" fillId="29" borderId="59" applyNumberFormat="0" applyProtection="0">
      <alignment horizontal="left" vertical="center" indent="1"/>
    </xf>
    <xf numFmtId="4" fontId="6" fillId="29" borderId="59" applyNumberFormat="0" applyProtection="0">
      <alignment horizontal="left" vertical="center" indent="1"/>
    </xf>
    <xf numFmtId="4" fontId="6" fillId="5" borderId="59" applyNumberFormat="0" applyProtection="0">
      <alignment horizontal="right" vertical="center"/>
    </xf>
    <xf numFmtId="4" fontId="6" fillId="5" borderId="59" applyNumberFormat="0" applyProtection="0">
      <alignment horizontal="right" vertical="center"/>
    </xf>
    <xf numFmtId="4" fontId="41" fillId="5" borderId="59" applyNumberFormat="0" applyProtection="0">
      <alignment horizontal="righ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6" fillId="5" borderId="59" applyNumberFormat="0" applyProtection="0">
      <alignment horizontal="right" vertical="center"/>
    </xf>
    <xf numFmtId="0" fontId="50" fillId="0" borderId="70" applyNumberFormat="0" applyFill="0" applyAlignment="0" applyProtection="0"/>
    <xf numFmtId="0" fontId="52" fillId="11" borderId="99" applyNumberFormat="0" applyAlignment="0" applyProtection="0"/>
    <xf numFmtId="0" fontId="38" fillId="24" borderId="59" applyNumberFormat="0" applyAlignment="0" applyProtection="0"/>
    <xf numFmtId="0" fontId="20" fillId="24" borderId="99" applyNumberFormat="0" applyAlignment="0" applyProtection="0"/>
    <xf numFmtId="0" fontId="50" fillId="0" borderId="70" applyNumberFormat="0" applyFill="0" applyAlignment="0" applyProtection="0"/>
    <xf numFmtId="0" fontId="2" fillId="0" borderId="63"/>
    <xf numFmtId="0" fontId="3" fillId="31" borderId="100" applyNumberFormat="0" applyFont="0" applyAlignment="0" applyProtection="0"/>
    <xf numFmtId="0" fontId="50" fillId="0" borderId="70" applyNumberFormat="0" applyFill="0" applyAlignment="0" applyProtection="0"/>
    <xf numFmtId="0" fontId="50" fillId="0" borderId="70" applyNumberFormat="0" applyFill="0" applyAlignment="0" applyProtection="0"/>
    <xf numFmtId="175" fontId="2" fillId="3" borderId="63" applyNumberFormat="0" applyFont="0" applyAlignment="0">
      <protection locked="0"/>
    </xf>
    <xf numFmtId="4" fontId="44" fillId="5" borderId="59" applyNumberFormat="0" applyProtection="0">
      <alignment horizontal="left" vertical="center" indent="1"/>
    </xf>
    <xf numFmtId="4" fontId="44" fillId="43" borderId="59" applyNumberFormat="0" applyProtection="0">
      <alignment horizontal="left" vertical="center" indent="1"/>
    </xf>
    <xf numFmtId="4" fontId="6" fillId="0" borderId="59" applyNumberFormat="0" applyProtection="0">
      <alignment horizontal="right" vertical="center"/>
    </xf>
    <xf numFmtId="4" fontId="6" fillId="0" borderId="59" applyNumberFormat="0" applyProtection="0">
      <alignment horizontal="right" vertical="center"/>
    </xf>
    <xf numFmtId="0" fontId="2" fillId="4" borderId="59" applyNumberFormat="0" applyProtection="0">
      <alignment horizontal="left" vertical="center" indent="1"/>
    </xf>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4" fontId="44" fillId="5" borderId="59" applyNumberFormat="0" applyProtection="0">
      <alignment horizontal="left" vertical="center" indent="1"/>
    </xf>
    <xf numFmtId="0" fontId="2" fillId="4" borderId="59" applyNumberFormat="0" applyProtection="0">
      <alignment horizontal="left" vertical="center" indent="1"/>
    </xf>
    <xf numFmtId="0" fontId="20" fillId="24" borderId="99" applyNumberFormat="0" applyAlignment="0" applyProtection="0"/>
    <xf numFmtId="0" fontId="52" fillId="11" borderId="99" applyNumberFormat="0" applyAlignment="0" applyProtection="0"/>
    <xf numFmtId="4" fontId="6" fillId="0" borderId="59" applyNumberFormat="0" applyProtection="0">
      <alignment horizontal="right" vertical="center"/>
    </xf>
    <xf numFmtId="0" fontId="2" fillId="4" borderId="59" applyNumberFormat="0" applyProtection="0">
      <alignment horizontal="left" vertical="center" indent="1"/>
    </xf>
    <xf numFmtId="0" fontId="2" fillId="0" borderId="59" applyNumberFormat="0" applyProtection="0">
      <alignment horizontal="left" vertical="center"/>
    </xf>
    <xf numFmtId="4" fontId="6" fillId="5" borderId="59" applyNumberFormat="0" applyProtection="0">
      <alignment horizontal="right" vertical="center"/>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4" fontId="42" fillId="41" borderId="59" applyNumberFormat="0" applyProtection="0">
      <alignment horizontal="left" vertical="center" indent="1"/>
    </xf>
    <xf numFmtId="4" fontId="6" fillId="37" borderId="59" applyNumberFormat="0" applyProtection="0">
      <alignment horizontal="right" vertical="center"/>
    </xf>
    <xf numFmtId="4" fontId="6" fillId="33" borderId="59" applyNumberFormat="0" applyProtection="0">
      <alignment horizontal="right" vertical="center"/>
    </xf>
    <xf numFmtId="0" fontId="3" fillId="31" borderId="100" applyNumberFormat="0" applyFont="0" applyAlignment="0" applyProtection="0"/>
    <xf numFmtId="0" fontId="2" fillId="4" borderId="59" applyNumberFormat="0" applyProtection="0">
      <alignment horizontal="left" vertical="center" indent="1"/>
    </xf>
    <xf numFmtId="4" fontId="44" fillId="43" borderId="59" applyNumberFormat="0" applyProtection="0">
      <alignment horizontal="left" vertical="center" indent="1"/>
    </xf>
    <xf numFmtId="4" fontId="44" fillId="5" borderId="59" applyNumberFormat="0" applyProtection="0">
      <alignment horizontal="left" vertical="center" indent="1"/>
    </xf>
    <xf numFmtId="175" fontId="2" fillId="3" borderId="63"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0" fillId="24" borderId="99" applyNumberFormat="0" applyAlignment="0" applyProtection="0"/>
    <xf numFmtId="4" fontId="41" fillId="3" borderId="59" applyNumberFormat="0" applyProtection="0">
      <alignment vertical="center"/>
    </xf>
    <xf numFmtId="4" fontId="6" fillId="32" borderId="59" applyNumberFormat="0" applyProtection="0">
      <alignment horizontal="right" vertical="center"/>
    </xf>
    <xf numFmtId="4" fontId="6" fillId="36" borderId="59" applyNumberFormat="0" applyProtection="0">
      <alignment horizontal="right" vertical="center"/>
    </xf>
    <xf numFmtId="4" fontId="6" fillId="40" borderId="59" applyNumberFormat="0" applyProtection="0">
      <alignment horizontal="right" vertical="center"/>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4" fontId="6" fillId="29"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50" fillId="0" borderId="70" applyNumberFormat="0" applyFill="0" applyAlignment="0" applyProtection="0"/>
    <xf numFmtId="4" fontId="6" fillId="0" borderId="59" applyNumberFormat="0" applyProtection="0">
      <alignment horizontal="right" vertical="center"/>
    </xf>
    <xf numFmtId="0" fontId="52" fillId="11" borderId="99" applyNumberFormat="0" applyAlignment="0" applyProtection="0"/>
    <xf numFmtId="0" fontId="38" fillId="24" borderId="59" applyNumberFormat="0" applyAlignment="0" applyProtection="0"/>
    <xf numFmtId="0" fontId="50" fillId="0" borderId="70" applyNumberFormat="0" applyFill="0" applyAlignment="0" applyProtection="0"/>
    <xf numFmtId="0" fontId="2" fillId="0" borderId="63">
      <alignment horizontal="right"/>
    </xf>
    <xf numFmtId="4" fontId="44" fillId="43" borderId="59" applyNumberFormat="0" applyProtection="0">
      <alignment horizontal="left" vertical="center" indent="1"/>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63"/>
    <xf numFmtId="4" fontId="6" fillId="3" borderId="59" applyNumberFormat="0" applyProtection="0">
      <alignment vertical="center"/>
    </xf>
    <xf numFmtId="0" fontId="2" fillId="4" borderId="59" applyNumberFormat="0" applyProtection="0">
      <alignment horizontal="left" vertical="center" indent="1"/>
    </xf>
    <xf numFmtId="4" fontId="6" fillId="35" borderId="59" applyNumberFormat="0" applyProtection="0">
      <alignment horizontal="right" vertical="center"/>
    </xf>
    <xf numFmtId="4" fontId="6" fillId="39" borderId="59" applyNumberFormat="0" applyProtection="0">
      <alignment horizontal="right" vertical="center"/>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4" fontId="6" fillId="29" borderId="59" applyNumberFormat="0" applyProtection="0">
      <alignment horizontal="left" vertical="center" indent="1"/>
    </xf>
    <xf numFmtId="4" fontId="41" fillId="5" borderId="59" applyNumberFormat="0" applyProtection="0">
      <alignment horizontal="right" vertical="center"/>
    </xf>
    <xf numFmtId="0" fontId="2" fillId="4" borderId="59" applyNumberFormat="0" applyProtection="0">
      <alignment horizontal="left" vertical="center" indent="1"/>
    </xf>
    <xf numFmtId="4" fontId="46" fillId="5" borderId="59" applyNumberFormat="0" applyProtection="0">
      <alignment horizontal="right" vertical="center"/>
    </xf>
    <xf numFmtId="0" fontId="50" fillId="0" borderId="70" applyNumberFormat="0" applyFill="0" applyAlignment="0" applyProtection="0"/>
    <xf numFmtId="4" fontId="44" fillId="43" borderId="59" applyNumberFormat="0" applyProtection="0">
      <alignment horizontal="left" vertical="center" indent="1"/>
    </xf>
    <xf numFmtId="0" fontId="52" fillId="11" borderId="99" applyNumberFormat="0" applyAlignment="0" applyProtection="0"/>
    <xf numFmtId="0" fontId="38" fillId="24" borderId="59" applyNumberFormat="0" applyAlignment="0" applyProtection="0"/>
    <xf numFmtId="0" fontId="20" fillId="24" borderId="99" applyNumberForma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175" fontId="2" fillId="3" borderId="63" applyNumberFormat="0" applyFont="0" applyAlignment="0">
      <protection locked="0"/>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63">
      <alignment horizontal="right"/>
    </xf>
    <xf numFmtId="0" fontId="2" fillId="0" borderId="63"/>
    <xf numFmtId="4" fontId="2" fillId="0" borderId="63"/>
    <xf numFmtId="0" fontId="2" fillId="4" borderId="59" applyNumberFormat="0" applyProtection="0">
      <alignment horizontal="left" vertical="center" indent="1"/>
    </xf>
    <xf numFmtId="175" fontId="2" fillId="3" borderId="63" applyNumberFormat="0" applyFont="0" applyAlignment="0">
      <protection locked="0"/>
    </xf>
    <xf numFmtId="175" fontId="2" fillId="3" borderId="63" applyNumberFormat="0" applyFont="0" applyAlignment="0">
      <protection locked="0"/>
    </xf>
    <xf numFmtId="0" fontId="2" fillId="4" borderId="59" applyNumberFormat="0" applyProtection="0">
      <alignment horizontal="left" vertical="center" indent="1"/>
    </xf>
    <xf numFmtId="175" fontId="2" fillId="3" borderId="63" applyNumberFormat="0" applyFont="0" applyAlignment="0">
      <protection locked="0"/>
    </xf>
    <xf numFmtId="0" fontId="50" fillId="0" borderId="70" applyNumberFormat="0" applyFill="0" applyAlignment="0" applyProtection="0"/>
    <xf numFmtId="0" fontId="29" fillId="0" borderId="62">
      <alignment horizontal="left" vertical="center"/>
    </xf>
    <xf numFmtId="175" fontId="2" fillId="3" borderId="63" applyNumberFormat="0" applyFont="0" applyAlignment="0">
      <protection locked="0"/>
    </xf>
    <xf numFmtId="175" fontId="2" fillId="3" borderId="63" applyNumberFormat="0" applyFont="0" applyAlignment="0">
      <protection locked="0"/>
    </xf>
    <xf numFmtId="4" fontId="6" fillId="0" borderId="59" applyNumberFormat="0" applyProtection="0">
      <alignment horizontal="right" vertical="center"/>
    </xf>
    <xf numFmtId="0" fontId="2" fillId="0" borderId="59" applyNumberFormat="0" applyProtection="0">
      <alignment horizontal="left" vertical="center"/>
    </xf>
    <xf numFmtId="175" fontId="2" fillId="3" borderId="63" applyNumberFormat="0" applyFont="0" applyAlignment="0">
      <protection locked="0"/>
    </xf>
    <xf numFmtId="0" fontId="50" fillId="0" borderId="70" applyNumberFormat="0" applyFill="0" applyAlignment="0" applyProtection="0"/>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0" fontId="76" fillId="49" borderId="59" applyNumberFormat="0" applyAlignment="0" applyProtection="0"/>
    <xf numFmtId="4" fontId="6" fillId="5" borderId="59" applyNumberFormat="0" applyProtection="0">
      <alignment horizontal="left" vertical="center" indent="1"/>
    </xf>
    <xf numFmtId="4" fontId="44" fillId="5" borderId="59" applyNumberFormat="0" applyProtection="0">
      <alignment horizontal="left" vertical="center" indent="1"/>
    </xf>
    <xf numFmtId="4" fontId="6" fillId="43" borderId="59" applyNumberFormat="0" applyProtection="0">
      <alignment horizontal="left" vertical="center" indent="1"/>
    </xf>
    <xf numFmtId="4" fontId="44" fillId="43" borderId="59" applyNumberFormat="0" applyProtection="0">
      <alignment horizontal="left" vertical="center" indent="1"/>
    </xf>
    <xf numFmtId="0" fontId="80" fillId="0" borderId="95" applyNumberFormat="0" applyFill="0" applyAlignment="0" applyProtection="0"/>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80" fillId="0" borderId="95" applyNumberFormat="0" applyFill="0" applyAlignment="0" applyProtection="0"/>
    <xf numFmtId="4" fontId="44" fillId="5" borderId="59" applyNumberFormat="0" applyProtection="0">
      <alignment horizontal="left" vertical="center" indent="1"/>
    </xf>
    <xf numFmtId="4" fontId="41" fillId="29" borderId="59" applyNumberFormat="0" applyProtection="0">
      <alignment vertical="center"/>
    </xf>
    <xf numFmtId="0" fontId="2" fillId="43" borderId="59" applyNumberFormat="0" applyProtection="0">
      <alignment horizontal="left" vertical="center" indent="1"/>
    </xf>
    <xf numFmtId="0" fontId="2" fillId="4" borderId="59" applyNumberFormat="0" applyProtection="0">
      <alignment horizontal="left" vertical="center" indent="1"/>
    </xf>
    <xf numFmtId="10" fontId="26" fillId="26" borderId="63" applyNumberFormat="0" applyFill="0" applyBorder="0" applyAlignment="0" applyProtection="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0" borderId="59" applyNumberFormat="0" applyProtection="0">
      <alignment horizontal="right" vertical="center"/>
    </xf>
    <xf numFmtId="4" fontId="6" fillId="0"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 fillId="0" borderId="63">
      <alignment horizontal="right"/>
    </xf>
    <xf numFmtId="0" fontId="2" fillId="0" borderId="63">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29" fillId="0" borderId="62">
      <alignment horizontal="left" vertical="center"/>
    </xf>
    <xf numFmtId="4" fontId="2" fillId="0" borderId="63"/>
    <xf numFmtId="4" fontId="2" fillId="0" borderId="63"/>
    <xf numFmtId="0" fontId="2" fillId="4" borderId="59" applyNumberFormat="0" applyProtection="0">
      <alignment horizontal="left" vertical="center" indent="1"/>
    </xf>
    <xf numFmtId="0" fontId="50" fillId="0" borderId="70" applyNumberFormat="0" applyFill="0" applyAlignment="0" applyProtection="0"/>
    <xf numFmtId="0" fontId="20" fillId="24" borderId="99" applyNumberFormat="0" applyAlignment="0" applyProtection="0"/>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3" fillId="31" borderId="100" applyNumberFormat="0" applyFont="0" applyAlignment="0" applyProtection="0"/>
    <xf numFmtId="4" fontId="6" fillId="5" borderId="59" applyNumberFormat="0" applyProtection="0">
      <alignment horizontal="righ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63"/>
    <xf numFmtId="0" fontId="2" fillId="0" borderId="63"/>
    <xf numFmtId="0" fontId="3" fillId="2" borderId="63" applyNumberFormat="0" applyAlignment="0">
      <alignment horizontal="left"/>
    </xf>
    <xf numFmtId="0" fontId="3" fillId="2" borderId="63" applyNumberFormat="0" applyAlignment="0">
      <alignment horizontal="left"/>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175" fontId="2" fillId="3" borderId="63" applyNumberFormat="0" applyFont="0" applyAlignment="0">
      <protection locked="0"/>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4" fontId="44" fillId="43" borderId="59" applyNumberFormat="0" applyProtection="0">
      <alignment horizontal="left" vertical="center" indent="1"/>
    </xf>
    <xf numFmtId="4" fontId="44" fillId="5"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63"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63" applyNumberFormat="0" applyFont="0" applyAlignment="0">
      <protection locked="0"/>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63">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63"/>
    <xf numFmtId="0" fontId="2" fillId="0" borderId="63">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63"/>
    <xf numFmtId="0" fontId="2" fillId="0" borderId="63">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63"/>
    <xf numFmtId="0" fontId="2" fillId="0" borderId="59" applyNumberFormat="0" applyProtection="0">
      <alignment horizontal="left" vertical="center"/>
    </xf>
    <xf numFmtId="0" fontId="2" fillId="0" borderId="63">
      <alignment horizontal="right"/>
    </xf>
    <xf numFmtId="0" fontId="2" fillId="0" borderId="63">
      <alignment horizontal="right"/>
    </xf>
    <xf numFmtId="10" fontId="26" fillId="26" borderId="63" applyNumberFormat="0" applyFill="0" applyBorder="0" applyAlignment="0" applyProtection="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0" fontId="26" fillId="26" borderId="63" applyNumberFormat="0" applyFill="0" applyBorder="0" applyAlignment="0" applyProtection="0">
      <protection locked="0"/>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63">
      <alignment horizontal="right"/>
    </xf>
    <xf numFmtId="0" fontId="2" fillId="0" borderId="63">
      <alignment horizontal="right"/>
    </xf>
    <xf numFmtId="0" fontId="2" fillId="31" borderId="100" applyNumberFormat="0" applyFont="0" applyAlignment="0" applyProtection="0"/>
    <xf numFmtId="4" fontId="2" fillId="0" borderId="63"/>
    <xf numFmtId="4" fontId="2" fillId="0" borderId="63"/>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175" fontId="2" fillId="3" borderId="63"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63">
      <alignment horizontal="right"/>
    </xf>
    <xf numFmtId="0" fontId="2" fillId="0" borderId="63">
      <alignment horizontal="right"/>
    </xf>
    <xf numFmtId="0" fontId="2" fillId="0" borderId="63"/>
    <xf numFmtId="0" fontId="2" fillId="31" borderId="100" applyNumberFormat="0" applyFont="0" applyAlignment="0" applyProtection="0"/>
    <xf numFmtId="4" fontId="2" fillId="0" borderId="63"/>
    <xf numFmtId="4" fontId="2" fillId="0" borderId="63"/>
    <xf numFmtId="0" fontId="2" fillId="4" borderId="59" applyNumberFormat="0" applyProtection="0">
      <alignment horizontal="left" vertical="center" indent="1"/>
    </xf>
    <xf numFmtId="175" fontId="2" fillId="3" borderId="63" applyNumberFormat="0" applyFont="0" applyAlignment="0">
      <protection locked="0"/>
    </xf>
    <xf numFmtId="0" fontId="2" fillId="4" borderId="59" applyNumberFormat="0" applyProtection="0">
      <alignment horizontal="left" vertical="center" indent="1"/>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4" fontId="6" fillId="0" borderId="59" applyNumberFormat="0" applyProtection="0">
      <alignment horizontal="right" vertical="center"/>
    </xf>
    <xf numFmtId="0" fontId="2" fillId="0" borderId="59" applyNumberFormat="0" applyProtection="0">
      <alignment horizontal="left" vertical="center"/>
    </xf>
    <xf numFmtId="175" fontId="2" fillId="3" borderId="63" applyNumberFormat="0" applyFont="0" applyAlignment="0">
      <protection locked="0"/>
    </xf>
    <xf numFmtId="0" fontId="38" fillId="24" borderId="59" applyNumberFormat="0" applyAlignment="0" applyProtection="0"/>
    <xf numFmtId="10" fontId="26" fillId="26" borderId="97" applyNumberFormat="0" applyFill="0" applyBorder="0" applyAlignment="0" applyProtection="0">
      <protection locked="0"/>
    </xf>
    <xf numFmtId="0" fontId="52" fillId="11" borderId="99" applyNumberFormat="0" applyAlignment="0" applyProtection="0"/>
    <xf numFmtId="4" fontId="6" fillId="3" borderId="59" applyNumberFormat="0" applyProtection="0">
      <alignment horizontal="left" vertical="center" indent="1"/>
    </xf>
    <xf numFmtId="0" fontId="3" fillId="31" borderId="100" applyNumberFormat="0" applyFont="0" applyAlignment="0" applyProtection="0"/>
    <xf numFmtId="0" fontId="2" fillId="0" borderId="97">
      <alignment horizontal="right"/>
    </xf>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0" fontId="76" fillId="49" borderId="59" applyNumberFormat="0" applyAlignment="0" applyProtection="0"/>
    <xf numFmtId="4" fontId="6" fillId="5" borderId="59" applyNumberFormat="0" applyProtection="0">
      <alignment horizontal="left" vertical="center" indent="1"/>
    </xf>
    <xf numFmtId="4" fontId="44" fillId="5" borderId="59" applyNumberFormat="0" applyProtection="0">
      <alignment horizontal="left" vertical="center" indent="1"/>
    </xf>
    <xf numFmtId="4" fontId="6" fillId="43" borderId="59" applyNumberFormat="0" applyProtection="0">
      <alignment horizontal="left" vertical="center" indent="1"/>
    </xf>
    <xf numFmtId="4" fontId="44" fillId="43" borderId="59" applyNumberFormat="0" applyProtection="0">
      <alignment horizontal="left" vertical="center" indent="1"/>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80" fillId="0" borderId="95" applyNumberFormat="0" applyFill="0" applyAlignment="0" applyProtection="0"/>
    <xf numFmtId="0" fontId="80" fillId="0" borderId="95" applyNumberFormat="0" applyFill="0" applyAlignment="0" applyProtection="0"/>
    <xf numFmtId="10" fontId="26" fillId="26" borderId="63" applyNumberFormat="0" applyFill="0" applyBorder="0" applyAlignment="0" applyProtection="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4" fontId="6" fillId="3" borderId="59" applyNumberFormat="0" applyProtection="0">
      <alignment vertical="center"/>
    </xf>
    <xf numFmtId="4" fontId="41" fillId="3" borderId="59" applyNumberFormat="0" applyProtection="0">
      <alignment vertical="center"/>
    </xf>
    <xf numFmtId="4" fontId="6" fillId="3" borderId="59" applyNumberFormat="0" applyProtection="0">
      <alignment horizontal="left" vertical="center" indent="1"/>
    </xf>
    <xf numFmtId="4" fontId="6" fillId="3"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32" borderId="59" applyNumberFormat="0" applyProtection="0">
      <alignment horizontal="right" vertical="center"/>
    </xf>
    <xf numFmtId="4" fontId="6" fillId="33" borderId="59" applyNumberFormat="0" applyProtection="0">
      <alignment horizontal="right" vertical="center"/>
    </xf>
    <xf numFmtId="4" fontId="6" fillId="34" borderId="59" applyNumberFormat="0" applyProtection="0">
      <alignment horizontal="right" vertical="center"/>
    </xf>
    <xf numFmtId="4" fontId="6" fillId="35" borderId="59" applyNumberFormat="0" applyProtection="0">
      <alignment horizontal="right" vertical="center"/>
    </xf>
    <xf numFmtId="4" fontId="6" fillId="36" borderId="59" applyNumberFormat="0" applyProtection="0">
      <alignment horizontal="right" vertical="center"/>
    </xf>
    <xf numFmtId="4" fontId="6" fillId="37" borderId="59" applyNumberFormat="0" applyProtection="0">
      <alignment horizontal="right" vertical="center"/>
    </xf>
    <xf numFmtId="4" fontId="6" fillId="38" borderId="59" applyNumberFormat="0" applyProtection="0">
      <alignment horizontal="right" vertical="center"/>
    </xf>
    <xf numFmtId="4" fontId="6" fillId="39" borderId="59" applyNumberFormat="0" applyProtection="0">
      <alignment horizontal="right" vertical="center"/>
    </xf>
    <xf numFmtId="4" fontId="6" fillId="40" borderId="59" applyNumberFormat="0" applyProtection="0">
      <alignment horizontal="right" vertical="center"/>
    </xf>
    <xf numFmtId="4" fontId="42" fillId="41"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29" borderId="59" applyNumberFormat="0" applyProtection="0">
      <alignment vertical="center"/>
    </xf>
    <xf numFmtId="4" fontId="41" fillId="29" borderId="59" applyNumberFormat="0" applyProtection="0">
      <alignment vertical="center"/>
    </xf>
    <xf numFmtId="4" fontId="6" fillId="29" borderId="59" applyNumberFormat="0" applyProtection="0">
      <alignment horizontal="left" vertical="center" indent="1"/>
    </xf>
    <xf numFmtId="4" fontId="6" fillId="29" borderId="59" applyNumberFormat="0" applyProtection="0">
      <alignment horizontal="left" vertical="center" indent="1"/>
    </xf>
    <xf numFmtId="4" fontId="6" fillId="5" borderId="59" applyNumberFormat="0" applyProtection="0">
      <alignment horizontal="right" vertical="center"/>
    </xf>
    <xf numFmtId="4" fontId="6" fillId="0" borderId="59" applyNumberFormat="0" applyProtection="0">
      <alignment horizontal="right" vertical="center"/>
    </xf>
    <xf numFmtId="4" fontId="6" fillId="0" borderId="59" applyNumberFormat="0" applyProtection="0">
      <alignment horizontal="right" vertical="center"/>
    </xf>
    <xf numFmtId="4" fontId="41"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6" fillId="5" borderId="59" applyNumberFormat="0" applyProtection="0">
      <alignment horizontal="right" vertical="center"/>
    </xf>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 fillId="0" borderId="63">
      <alignment horizontal="right"/>
    </xf>
    <xf numFmtId="0" fontId="2" fillId="0" borderId="63">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63"/>
    <xf numFmtId="4" fontId="2" fillId="0" borderId="63"/>
    <xf numFmtId="0" fontId="20" fillId="24" borderId="99" applyNumberFormat="0" applyAlignment="0" applyProtection="0"/>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3" fillId="31" borderId="100" applyNumberFormat="0" applyFont="0" applyAlignment="0" applyProtection="0"/>
    <xf numFmtId="0" fontId="38" fillId="24" borderId="59" applyNumberFormat="0" applyAlignment="0" applyProtection="0"/>
    <xf numFmtId="4" fontId="6" fillId="5" borderId="59" applyNumberFormat="0" applyProtection="0">
      <alignment horizontal="righ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63"/>
    <xf numFmtId="0" fontId="2" fillId="0" borderId="63"/>
    <xf numFmtId="0" fontId="3" fillId="2" borderId="63" applyNumberFormat="0" applyAlignment="0">
      <alignment horizontal="left"/>
    </xf>
    <xf numFmtId="0" fontId="3" fillId="2" borderId="63" applyNumberFormat="0" applyAlignment="0">
      <alignment horizontal="left"/>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175" fontId="2" fillId="3" borderId="63" applyNumberFormat="0" applyFont="0" applyAlignment="0">
      <protection locked="0"/>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4" fontId="44" fillId="43" borderId="59" applyNumberFormat="0" applyProtection="0">
      <alignment horizontal="left" vertical="center" indent="1"/>
    </xf>
    <xf numFmtId="4" fontId="44" fillId="5"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63"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63" applyNumberFormat="0" applyFont="0" applyAlignment="0">
      <protection locked="0"/>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63">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63"/>
    <xf numFmtId="0" fontId="2" fillId="0" borderId="63">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63"/>
    <xf numFmtId="0" fontId="2" fillId="0" borderId="63">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63"/>
    <xf numFmtId="0" fontId="2" fillId="0" borderId="59" applyNumberFormat="0" applyProtection="0">
      <alignment horizontal="left" vertical="center"/>
    </xf>
    <xf numFmtId="0" fontId="2" fillId="0" borderId="63">
      <alignment horizontal="right"/>
    </xf>
    <xf numFmtId="0" fontId="2" fillId="0" borderId="63">
      <alignment horizontal="right"/>
    </xf>
    <xf numFmtId="10" fontId="26" fillId="26" borderId="63" applyNumberFormat="0" applyFill="0" applyBorder="0" applyAlignment="0" applyProtection="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0" fontId="26" fillId="26" borderId="63" applyNumberFormat="0" applyFill="0" applyBorder="0" applyAlignment="0" applyProtection="0">
      <protection locked="0"/>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63">
      <alignment horizontal="right"/>
    </xf>
    <xf numFmtId="0" fontId="2" fillId="0" borderId="63">
      <alignment horizontal="right"/>
    </xf>
    <xf numFmtId="0" fontId="2" fillId="31" borderId="100" applyNumberFormat="0" applyFont="0" applyAlignment="0" applyProtection="0"/>
    <xf numFmtId="4" fontId="2" fillId="0" borderId="63"/>
    <xf numFmtId="4" fontId="2" fillId="0" borderId="63"/>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175" fontId="2" fillId="3" borderId="63"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63">
      <alignment horizontal="right"/>
    </xf>
    <xf numFmtId="0" fontId="2" fillId="0" borderId="63">
      <alignment horizontal="right"/>
    </xf>
    <xf numFmtId="0" fontId="2" fillId="0" borderId="63"/>
    <xf numFmtId="0" fontId="2" fillId="31" borderId="100" applyNumberFormat="0" applyFont="0" applyAlignment="0" applyProtection="0"/>
    <xf numFmtId="0" fontId="29" fillId="0" borderId="62">
      <alignment horizontal="left" vertical="center"/>
    </xf>
    <xf numFmtId="4" fontId="2" fillId="0" borderId="63"/>
    <xf numFmtId="4" fontId="2" fillId="0" borderId="63"/>
    <xf numFmtId="0" fontId="2" fillId="4" borderId="59" applyNumberFormat="0" applyProtection="0">
      <alignment horizontal="left" vertical="center" indent="1"/>
    </xf>
    <xf numFmtId="175" fontId="2" fillId="3" borderId="63" applyNumberFormat="0" applyFont="0" applyAlignment="0">
      <protection locked="0"/>
    </xf>
    <xf numFmtId="0" fontId="2" fillId="4" borderId="59" applyNumberFormat="0" applyProtection="0">
      <alignment horizontal="left" vertical="center" indent="1"/>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4" fontId="6" fillId="0" borderId="59" applyNumberFormat="0" applyProtection="0">
      <alignment horizontal="right" vertical="center"/>
    </xf>
    <xf numFmtId="0" fontId="2" fillId="0" borderId="59" applyNumberFormat="0" applyProtection="0">
      <alignment horizontal="left" vertical="center"/>
    </xf>
    <xf numFmtId="175" fontId="2" fillId="3" borderId="63" applyNumberFormat="0" applyFont="0" applyAlignment="0">
      <protection locked="0"/>
    </xf>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0" fontId="76" fillId="49" borderId="59" applyNumberFormat="0" applyAlignment="0" applyProtection="0"/>
    <xf numFmtId="4" fontId="6" fillId="5" borderId="59" applyNumberFormat="0" applyProtection="0">
      <alignment horizontal="left" vertical="center" indent="1"/>
    </xf>
    <xf numFmtId="4" fontId="44" fillId="5" borderId="59" applyNumberFormat="0" applyProtection="0">
      <alignment horizontal="left" vertical="center" indent="1"/>
    </xf>
    <xf numFmtId="4" fontId="6" fillId="43" borderId="59" applyNumberFormat="0" applyProtection="0">
      <alignment horizontal="left" vertical="center" indent="1"/>
    </xf>
    <xf numFmtId="4" fontId="44" fillId="43" borderId="59" applyNumberFormat="0" applyProtection="0">
      <alignment horizontal="left" vertical="center" indent="1"/>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50" fillId="0" borderId="70" applyNumberFormat="0" applyFill="0" applyAlignment="0" applyProtection="0"/>
    <xf numFmtId="0" fontId="29" fillId="0" borderId="62">
      <alignment horizontal="left" vertical="center"/>
    </xf>
    <xf numFmtId="4" fontId="6" fillId="0" borderId="59" applyNumberFormat="0" applyProtection="0">
      <alignment horizontal="right" vertical="center"/>
    </xf>
    <xf numFmtId="0" fontId="2" fillId="0" borderId="59" applyNumberFormat="0" applyProtection="0">
      <alignment horizontal="left" vertical="center"/>
    </xf>
    <xf numFmtId="0" fontId="50" fillId="0" borderId="70" applyNumberFormat="0" applyFill="0" applyAlignment="0" applyProtection="0"/>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0" fontId="76" fillId="49" borderId="59" applyNumberFormat="0" applyAlignment="0" applyProtection="0"/>
    <xf numFmtId="4" fontId="6" fillId="5" borderId="59" applyNumberFormat="0" applyProtection="0">
      <alignment horizontal="left" vertical="center" indent="1"/>
    </xf>
    <xf numFmtId="4" fontId="44" fillId="5" borderId="59" applyNumberFormat="0" applyProtection="0">
      <alignment horizontal="left" vertical="center" indent="1"/>
    </xf>
    <xf numFmtId="4" fontId="6" fillId="43" borderId="59" applyNumberFormat="0" applyProtection="0">
      <alignment horizontal="left" vertical="center" indent="1"/>
    </xf>
    <xf numFmtId="4" fontId="44" fillId="43" borderId="59" applyNumberFormat="0" applyProtection="0">
      <alignment horizontal="left" vertical="center" indent="1"/>
    </xf>
    <xf numFmtId="0" fontId="80" fillId="0" borderId="95" applyNumberFormat="0" applyFill="0" applyAlignment="0" applyProtection="0"/>
    <xf numFmtId="0" fontId="80" fillId="0" borderId="95" applyNumberFormat="0" applyFill="0" applyAlignment="0" applyProtection="0"/>
    <xf numFmtId="10" fontId="26" fillId="26" borderId="63" applyNumberFormat="0" applyFill="0" applyBorder="0" applyAlignment="0" applyProtection="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0" borderId="59" applyNumberFormat="0" applyProtection="0">
      <alignment horizontal="right" vertical="center"/>
    </xf>
    <xf numFmtId="4" fontId="6" fillId="0"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 fillId="0" borderId="63">
      <alignment horizontal="right"/>
    </xf>
    <xf numFmtId="0" fontId="2" fillId="0" borderId="63">
      <alignment horizontal="right"/>
    </xf>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4" fontId="6" fillId="5" borderId="59" applyNumberFormat="0" applyProtection="0">
      <alignment horizontal="righ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63"/>
    <xf numFmtId="0" fontId="2" fillId="0" borderId="63"/>
    <xf numFmtId="0" fontId="3" fillId="2" borderId="63" applyNumberFormat="0" applyAlignment="0">
      <alignment horizontal="left"/>
    </xf>
    <xf numFmtId="0" fontId="3" fillId="2" borderId="63" applyNumberFormat="0" applyAlignment="0">
      <alignment horizontal="left"/>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175" fontId="2" fillId="3" borderId="63" applyNumberFormat="0" applyFont="0" applyAlignment="0">
      <protection locked="0"/>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4" fontId="44" fillId="43" borderId="59" applyNumberFormat="0" applyProtection="0">
      <alignment horizontal="left" vertical="center" indent="1"/>
    </xf>
    <xf numFmtId="4" fontId="44" fillId="5"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63"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63" applyNumberFormat="0" applyFont="0" applyAlignment="0">
      <protection locked="0"/>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63">
      <alignment horizontal="right"/>
    </xf>
    <xf numFmtId="4" fontId="2" fillId="0" borderId="63"/>
    <xf numFmtId="0" fontId="2" fillId="0" borderId="63">
      <alignment horizontal="right"/>
    </xf>
    <xf numFmtId="4" fontId="2" fillId="0" borderId="63"/>
    <xf numFmtId="0" fontId="2" fillId="0" borderId="63">
      <alignment horizontal="right"/>
    </xf>
    <xf numFmtId="4" fontId="2" fillId="0" borderId="63"/>
    <xf numFmtId="0" fontId="2" fillId="0" borderId="59" applyNumberFormat="0" applyProtection="0">
      <alignment horizontal="left" vertical="center"/>
    </xf>
    <xf numFmtId="0" fontId="2" fillId="0" borderId="63">
      <alignment horizontal="right"/>
    </xf>
    <xf numFmtId="0" fontId="2" fillId="0" borderId="63">
      <alignment horizontal="right"/>
    </xf>
    <xf numFmtId="10" fontId="26" fillId="26" borderId="63" applyNumberFormat="0" applyFill="0" applyBorder="0" applyAlignment="0" applyProtection="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0" fontId="26" fillId="26" borderId="63" applyNumberFormat="0" applyFill="0" applyBorder="0" applyAlignment="0" applyProtection="0">
      <protection locked="0"/>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63">
      <alignment horizontal="right"/>
    </xf>
    <xf numFmtId="0" fontId="2" fillId="0" borderId="63">
      <alignment horizontal="right"/>
    </xf>
    <xf numFmtId="4" fontId="2" fillId="0" borderId="63"/>
    <xf numFmtId="4" fontId="2" fillId="0" borderId="63"/>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175" fontId="2" fillId="3" borderId="63"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63">
      <alignment horizontal="right"/>
    </xf>
    <xf numFmtId="0" fontId="2" fillId="0" borderId="63">
      <alignment horizontal="right"/>
    </xf>
    <xf numFmtId="0" fontId="2" fillId="0" borderId="63"/>
    <xf numFmtId="4" fontId="2" fillId="0" borderId="63"/>
    <xf numFmtId="4" fontId="2" fillId="0" borderId="63"/>
    <xf numFmtId="0" fontId="2" fillId="4" borderId="59" applyNumberFormat="0" applyProtection="0">
      <alignment horizontal="left" vertical="center" indent="1"/>
    </xf>
    <xf numFmtId="175" fontId="2" fillId="3" borderId="63" applyNumberFormat="0" applyFont="0" applyAlignment="0">
      <protection locked="0"/>
    </xf>
    <xf numFmtId="0" fontId="2" fillId="4" borderId="59" applyNumberFormat="0" applyProtection="0">
      <alignment horizontal="left" vertical="center" indent="1"/>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4" fontId="6" fillId="0" borderId="59" applyNumberFormat="0" applyProtection="0">
      <alignment horizontal="right" vertical="center"/>
    </xf>
    <xf numFmtId="0" fontId="2" fillId="0" borderId="59" applyNumberFormat="0" applyProtection="0">
      <alignment horizontal="left" vertical="center"/>
    </xf>
    <xf numFmtId="175" fontId="2" fillId="3" borderId="63" applyNumberFormat="0" applyFont="0" applyAlignment="0">
      <protection locked="0"/>
    </xf>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0" fontId="76" fillId="49" borderId="59" applyNumberFormat="0" applyAlignment="0" applyProtection="0"/>
    <xf numFmtId="4" fontId="6" fillId="5" borderId="59" applyNumberFormat="0" applyProtection="0">
      <alignment horizontal="left" vertical="center" indent="1"/>
    </xf>
    <xf numFmtId="4" fontId="44" fillId="5" borderId="59" applyNumberFormat="0" applyProtection="0">
      <alignment horizontal="left" vertical="center" indent="1"/>
    </xf>
    <xf numFmtId="4" fontId="6" fillId="43" borderId="59" applyNumberFormat="0" applyProtection="0">
      <alignment horizontal="left" vertical="center" indent="1"/>
    </xf>
    <xf numFmtId="4" fontId="44" fillId="43" borderId="59" applyNumberFormat="0" applyProtection="0">
      <alignment horizontal="left" vertical="center" indent="1"/>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80" fillId="0" borderId="95" applyNumberFormat="0" applyFill="0" applyAlignment="0" applyProtection="0"/>
    <xf numFmtId="0" fontId="80" fillId="0" borderId="95" applyNumberFormat="0" applyFill="0" applyAlignment="0" applyProtection="0"/>
    <xf numFmtId="10" fontId="26" fillId="26" borderId="63" applyNumberFormat="0" applyFill="0" applyBorder="0" applyAlignment="0" applyProtection="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4" fontId="6" fillId="3" borderId="59" applyNumberFormat="0" applyProtection="0">
      <alignment vertical="center"/>
    </xf>
    <xf numFmtId="4" fontId="41" fillId="3" borderId="59" applyNumberFormat="0" applyProtection="0">
      <alignment vertical="center"/>
    </xf>
    <xf numFmtId="4" fontId="6" fillId="3" borderId="59" applyNumberFormat="0" applyProtection="0">
      <alignment horizontal="left" vertical="center" indent="1"/>
    </xf>
    <xf numFmtId="4" fontId="6" fillId="3"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32" borderId="59" applyNumberFormat="0" applyProtection="0">
      <alignment horizontal="right" vertical="center"/>
    </xf>
    <xf numFmtId="4" fontId="6" fillId="33" borderId="59" applyNumberFormat="0" applyProtection="0">
      <alignment horizontal="right" vertical="center"/>
    </xf>
    <xf numFmtId="4" fontId="6" fillId="34" borderId="59" applyNumberFormat="0" applyProtection="0">
      <alignment horizontal="right" vertical="center"/>
    </xf>
    <xf numFmtId="4" fontId="6" fillId="35" borderId="59" applyNumberFormat="0" applyProtection="0">
      <alignment horizontal="right" vertical="center"/>
    </xf>
    <xf numFmtId="4" fontId="6" fillId="36" borderId="59" applyNumberFormat="0" applyProtection="0">
      <alignment horizontal="right" vertical="center"/>
    </xf>
    <xf numFmtId="4" fontId="6" fillId="37" borderId="59" applyNumberFormat="0" applyProtection="0">
      <alignment horizontal="right" vertical="center"/>
    </xf>
    <xf numFmtId="4" fontId="6" fillId="38" borderId="59" applyNumberFormat="0" applyProtection="0">
      <alignment horizontal="right" vertical="center"/>
    </xf>
    <xf numFmtId="4" fontId="6" fillId="39" borderId="59" applyNumberFormat="0" applyProtection="0">
      <alignment horizontal="right" vertical="center"/>
    </xf>
    <xf numFmtId="4" fontId="6" fillId="40" borderId="59" applyNumberFormat="0" applyProtection="0">
      <alignment horizontal="right" vertical="center"/>
    </xf>
    <xf numFmtId="4" fontId="42" fillId="41"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29" borderId="59" applyNumberFormat="0" applyProtection="0">
      <alignment vertical="center"/>
    </xf>
    <xf numFmtId="4" fontId="41" fillId="29" borderId="59" applyNumberFormat="0" applyProtection="0">
      <alignment vertical="center"/>
    </xf>
    <xf numFmtId="4" fontId="6" fillId="29" borderId="59" applyNumberFormat="0" applyProtection="0">
      <alignment horizontal="left" vertical="center" indent="1"/>
    </xf>
    <xf numFmtId="4" fontId="6" fillId="29" borderId="59" applyNumberFormat="0" applyProtection="0">
      <alignment horizontal="left" vertical="center" indent="1"/>
    </xf>
    <xf numFmtId="4" fontId="6" fillId="5" borderId="59" applyNumberFormat="0" applyProtection="0">
      <alignment horizontal="right" vertical="center"/>
    </xf>
    <xf numFmtId="4" fontId="6" fillId="0" borderId="59" applyNumberFormat="0" applyProtection="0">
      <alignment horizontal="right" vertical="center"/>
    </xf>
    <xf numFmtId="4" fontId="6" fillId="0" borderId="59" applyNumberFormat="0" applyProtection="0">
      <alignment horizontal="right" vertical="center"/>
    </xf>
    <xf numFmtId="4" fontId="41"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6" fillId="5" borderId="59" applyNumberFormat="0" applyProtection="0">
      <alignment horizontal="right" vertical="center"/>
    </xf>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 fillId="0" borderId="63">
      <alignment horizontal="right"/>
    </xf>
    <xf numFmtId="0" fontId="2" fillId="0" borderId="63">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63"/>
    <xf numFmtId="4" fontId="2" fillId="0" borderId="63"/>
    <xf numFmtId="0" fontId="20" fillId="24" borderId="99" applyNumberFormat="0" applyAlignment="0" applyProtection="0"/>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3" fillId="31" borderId="100" applyNumberFormat="0" applyFont="0" applyAlignment="0" applyProtection="0"/>
    <xf numFmtId="0" fontId="38" fillId="24" borderId="59" applyNumberFormat="0" applyAlignment="0" applyProtection="0"/>
    <xf numFmtId="4" fontId="6" fillId="5" borderId="59" applyNumberFormat="0" applyProtection="0">
      <alignment horizontal="righ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63"/>
    <xf numFmtId="0" fontId="2" fillId="0" borderId="63"/>
    <xf numFmtId="0" fontId="3" fillId="2" borderId="63" applyNumberFormat="0" applyAlignment="0">
      <alignment horizontal="left"/>
    </xf>
    <xf numFmtId="0" fontId="3" fillId="2" borderId="63" applyNumberFormat="0" applyAlignment="0">
      <alignment horizontal="left"/>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175" fontId="2" fillId="3" borderId="63" applyNumberFormat="0" applyFont="0" applyAlignment="0">
      <protection locked="0"/>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4" fontId="44" fillId="43" borderId="59" applyNumberFormat="0" applyProtection="0">
      <alignment horizontal="left" vertical="center" indent="1"/>
    </xf>
    <xf numFmtId="4" fontId="44" fillId="5"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63"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63" applyNumberFormat="0" applyFont="0" applyAlignment="0">
      <protection locked="0"/>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63">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63"/>
    <xf numFmtId="0" fontId="2" fillId="0" borderId="63">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63"/>
    <xf numFmtId="0" fontId="2" fillId="0" borderId="63">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63"/>
    <xf numFmtId="0" fontId="2" fillId="0" borderId="59" applyNumberFormat="0" applyProtection="0">
      <alignment horizontal="left" vertical="center"/>
    </xf>
    <xf numFmtId="0" fontId="2" fillId="0" borderId="63">
      <alignment horizontal="right"/>
    </xf>
    <xf numFmtId="0" fontId="2" fillId="0" borderId="63">
      <alignment horizontal="right"/>
    </xf>
    <xf numFmtId="10" fontId="26" fillId="26" borderId="63" applyNumberFormat="0" applyFill="0" applyBorder="0" applyAlignment="0" applyProtection="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75" fontId="2" fillId="3" borderId="63" applyNumberFormat="0" applyFont="0" applyAlignment="0">
      <protection locked="0"/>
    </xf>
    <xf numFmtId="10" fontId="28" fillId="29" borderId="63" applyNumberFormat="0" applyBorder="0" applyAlignment="0" applyProtection="0"/>
    <xf numFmtId="175" fontId="2" fillId="3" borderId="63" applyNumberFormat="0" applyFont="0" applyAlignment="0">
      <protection locked="0"/>
    </xf>
    <xf numFmtId="10" fontId="26" fillId="26" borderId="63" applyNumberFormat="0" applyFill="0" applyBorder="0" applyAlignment="0" applyProtection="0">
      <protection locked="0"/>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63">
      <alignment horizontal="right"/>
    </xf>
    <xf numFmtId="0" fontId="2" fillId="0" borderId="63">
      <alignment horizontal="right"/>
    </xf>
    <xf numFmtId="0" fontId="2" fillId="31" borderId="100" applyNumberFormat="0" applyFont="0" applyAlignment="0" applyProtection="0"/>
    <xf numFmtId="4" fontId="2" fillId="0" borderId="63"/>
    <xf numFmtId="4" fontId="2" fillId="0" borderId="63"/>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175" fontId="2" fillId="3" borderId="63"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63">
      <alignment horizontal="right"/>
    </xf>
    <xf numFmtId="0" fontId="2" fillId="0" borderId="63">
      <alignment horizontal="right"/>
    </xf>
    <xf numFmtId="0" fontId="2" fillId="0" borderId="63"/>
    <xf numFmtId="0" fontId="2" fillId="31" borderId="100" applyNumberFormat="0" applyFont="0" applyAlignment="0" applyProtection="0"/>
    <xf numFmtId="0" fontId="29" fillId="0" borderId="62">
      <alignment horizontal="left" vertical="center"/>
    </xf>
    <xf numFmtId="4" fontId="2" fillId="0" borderId="63"/>
    <xf numFmtId="4" fontId="2" fillId="0" borderId="63"/>
    <xf numFmtId="0" fontId="2" fillId="4" borderId="59" applyNumberFormat="0" applyProtection="0">
      <alignment horizontal="left" vertical="center" indent="1"/>
    </xf>
    <xf numFmtId="175" fontId="2" fillId="3" borderId="63" applyNumberFormat="0" applyFont="0" applyAlignment="0">
      <protection locked="0"/>
    </xf>
    <xf numFmtId="0" fontId="2" fillId="4" borderId="59" applyNumberFormat="0" applyProtection="0">
      <alignment horizontal="left" vertical="center" indent="1"/>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4" fontId="6" fillId="0" borderId="59" applyNumberFormat="0" applyProtection="0">
      <alignment horizontal="right" vertical="center"/>
    </xf>
    <xf numFmtId="0" fontId="2" fillId="0" borderId="59" applyNumberFormat="0" applyProtection="0">
      <alignment horizontal="left" vertical="center"/>
    </xf>
    <xf numFmtId="175" fontId="2" fillId="3" borderId="63" applyNumberFormat="0" applyFont="0" applyAlignment="0">
      <protection locked="0"/>
    </xf>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0" fontId="76" fillId="49" borderId="59" applyNumberFormat="0" applyAlignment="0" applyProtection="0"/>
    <xf numFmtId="4" fontId="6" fillId="5" borderId="59" applyNumberFormat="0" applyProtection="0">
      <alignment horizontal="left" vertical="center" indent="1"/>
    </xf>
    <xf numFmtId="4" fontId="44" fillId="5" borderId="59" applyNumberFormat="0" applyProtection="0">
      <alignment horizontal="left" vertical="center" indent="1"/>
    </xf>
    <xf numFmtId="4" fontId="6" fillId="43" borderId="59" applyNumberFormat="0" applyProtection="0">
      <alignment horizontal="left" vertical="center" indent="1"/>
    </xf>
    <xf numFmtId="4" fontId="44" fillId="43" borderId="59" applyNumberFormat="0" applyProtection="0">
      <alignment horizontal="left" vertical="center" indent="1"/>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2" fillId="0" borderId="63">
      <alignment horizontal="right"/>
    </xf>
    <xf numFmtId="0" fontId="2" fillId="0" borderId="63">
      <alignment horizontal="right"/>
    </xf>
    <xf numFmtId="0" fontId="2" fillId="0" borderId="63"/>
    <xf numFmtId="4" fontId="2" fillId="0" borderId="63"/>
    <xf numFmtId="4" fontId="2" fillId="0" borderId="63"/>
    <xf numFmtId="175" fontId="2" fillId="3" borderId="63" applyNumberFormat="0" applyFont="0" applyAlignment="0">
      <protection locked="0"/>
    </xf>
    <xf numFmtId="175" fontId="2" fillId="3" borderId="63" applyNumberFormat="0" applyFont="0" applyAlignment="0">
      <protection locked="0"/>
    </xf>
    <xf numFmtId="0" fontId="3" fillId="2" borderId="63" applyNumberFormat="0" applyAlignment="0">
      <alignment horizontal="left"/>
    </xf>
    <xf numFmtId="0" fontId="3" fillId="2" borderId="63" applyNumberFormat="0" applyAlignment="0">
      <alignment horizontal="left"/>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63"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2" fillId="0" borderId="97"/>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4" fontId="2" fillId="0" borderId="97"/>
    <xf numFmtId="0" fontId="2" fillId="0" borderId="97">
      <alignment horizontal="right"/>
    </xf>
    <xf numFmtId="0" fontId="2" fillId="0" borderId="97">
      <alignment horizontal="right"/>
    </xf>
    <xf numFmtId="4" fontId="2" fillId="0" borderId="97"/>
    <xf numFmtId="4" fontId="2" fillId="0" borderId="97"/>
    <xf numFmtId="0" fontId="2" fillId="0" borderId="97">
      <alignment horizontal="right"/>
    </xf>
    <xf numFmtId="0" fontId="2" fillId="0" borderId="97">
      <alignment horizontal="right"/>
    </xf>
    <xf numFmtId="175" fontId="2" fillId="3" borderId="97" applyNumberFormat="0" applyFont="0" applyAlignment="0">
      <protection locked="0"/>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xf numFmtId="0" fontId="2" fillId="0" borderId="97"/>
    <xf numFmtId="0" fontId="3" fillId="2" borderId="97" applyNumberFormat="0" applyAlignment="0">
      <alignment horizontal="left"/>
    </xf>
    <xf numFmtId="0" fontId="3" fillId="2" borderId="97" applyNumberFormat="0" applyAlignment="0">
      <alignment horizontal="left"/>
    </xf>
    <xf numFmtId="175" fontId="2" fillId="3" borderId="97" applyNumberFormat="0" applyFont="0" applyAlignment="0">
      <protection locked="0"/>
    </xf>
    <xf numFmtId="0" fontId="2" fillId="0" borderId="97"/>
    <xf numFmtId="175" fontId="2" fillId="3" borderId="97" applyNumberFormat="0" applyFont="0" applyAlignment="0">
      <protection locked="0"/>
    </xf>
    <xf numFmtId="175" fontId="2" fillId="3" borderId="97" applyNumberFormat="0" applyFont="0" applyAlignment="0">
      <protection locked="0"/>
    </xf>
    <xf numFmtId="4" fontId="2" fillId="0" borderId="97"/>
    <xf numFmtId="175" fontId="2" fillId="3" borderId="97" applyNumberFormat="0" applyFont="0" applyAlignment="0">
      <protection locked="0"/>
    </xf>
    <xf numFmtId="0" fontId="2" fillId="0" borderId="97">
      <alignment horizontal="right"/>
    </xf>
    <xf numFmtId="4" fontId="2" fillId="0" borderId="97"/>
    <xf numFmtId="0" fontId="2" fillId="0" borderId="97">
      <alignment horizontal="right"/>
    </xf>
    <xf numFmtId="10" fontId="26" fillId="26" borderId="97" applyNumberFormat="0" applyFill="0" applyBorder="0" applyAlignment="0" applyProtection="0">
      <protection locked="0"/>
    </xf>
    <xf numFmtId="4" fontId="2" fillId="0" borderId="97"/>
    <xf numFmtId="0" fontId="2" fillId="0" borderId="97">
      <alignment horizontal="right"/>
    </xf>
    <xf numFmtId="10" fontId="28" fillId="29" borderId="97" applyNumberFormat="0" applyBorder="0" applyAlignment="0" applyProtection="0"/>
    <xf numFmtId="4" fontId="2" fillId="0" borderId="97"/>
    <xf numFmtId="0" fontId="2" fillId="0" borderId="97">
      <alignment horizontal="right"/>
    </xf>
    <xf numFmtId="0" fontId="2" fillId="0" borderId="97">
      <alignment horizontal="right"/>
    </xf>
    <xf numFmtId="0" fontId="2" fillId="0" borderId="97">
      <alignment horizontal="right"/>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0" fontId="26" fillId="26" borderId="97" applyNumberFormat="0" applyFill="0" applyBorder="0" applyAlignment="0" applyProtection="0">
      <protection locked="0"/>
    </xf>
    <xf numFmtId="0" fontId="2" fillId="0" borderId="97">
      <alignment horizontal="right"/>
    </xf>
    <xf numFmtId="0" fontId="2" fillId="0" borderId="97">
      <alignment horizontal="right"/>
    </xf>
    <xf numFmtId="4" fontId="2" fillId="0" borderId="97"/>
    <xf numFmtId="4" fontId="2" fillId="0" borderId="97"/>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175" fontId="2" fillId="3" borderId="97" applyNumberFormat="0" applyFont="0" applyAlignment="0">
      <protection locked="0"/>
    </xf>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4" fontId="2" fillId="0" borderId="97"/>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4" fontId="2" fillId="0" borderId="97"/>
    <xf numFmtId="0" fontId="2" fillId="0" borderId="97">
      <alignment horizontal="right"/>
    </xf>
    <xf numFmtId="4" fontId="2" fillId="0" borderId="97"/>
    <xf numFmtId="0" fontId="2" fillId="0" borderId="97">
      <alignment horizontal="right"/>
    </xf>
    <xf numFmtId="0" fontId="2" fillId="0" borderId="97">
      <alignment horizontal="right"/>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0" fontId="26" fillId="26" borderId="97" applyNumberFormat="0" applyFill="0" applyBorder="0" applyAlignment="0" applyProtection="0">
      <protection locked="0"/>
    </xf>
    <xf numFmtId="0" fontId="2" fillId="0" borderId="97">
      <alignment horizontal="right"/>
    </xf>
    <xf numFmtId="0" fontId="2" fillId="0" borderId="97">
      <alignment horizontal="right"/>
    </xf>
    <xf numFmtId="4" fontId="2" fillId="0" borderId="97"/>
    <xf numFmtId="4" fontId="2" fillId="0" borderId="97"/>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4" borderId="59" applyNumberFormat="0" applyProtection="0">
      <alignment horizontal="left" vertical="center" indent="1"/>
    </xf>
    <xf numFmtId="0" fontId="2" fillId="0" borderId="59" applyNumberFormat="0" applyProtection="0">
      <alignment horizontal="left" vertical="center"/>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4" fontId="2" fillId="0" borderId="97"/>
    <xf numFmtId="0" fontId="2" fillId="44" borderId="59" applyNumberFormat="0" applyProtection="0">
      <alignment horizontal="left" vertical="center" indent="1"/>
    </xf>
    <xf numFmtId="4" fontId="2" fillId="0" borderId="97"/>
    <xf numFmtId="0" fontId="2" fillId="4" borderId="59" applyNumberFormat="0" applyProtection="0">
      <alignment horizontal="left" vertical="center" indent="1"/>
    </xf>
    <xf numFmtId="0" fontId="2" fillId="0" borderId="97">
      <alignment horizontal="right"/>
    </xf>
    <xf numFmtId="0" fontId="3" fillId="2" borderId="97" applyNumberFormat="0" applyAlignment="0">
      <alignment horizontal="left"/>
    </xf>
    <xf numFmtId="0" fontId="2" fillId="0" borderId="97">
      <alignment horizontal="right"/>
    </xf>
    <xf numFmtId="4" fontId="6" fillId="5" borderId="59" applyNumberFormat="0" applyProtection="0">
      <alignment horizontal="left" vertical="center" indent="1"/>
    </xf>
    <xf numFmtId="0" fontId="2" fillId="0" borderId="59" applyNumberFormat="0" applyProtection="0">
      <alignment horizontal="left" vertical="center"/>
    </xf>
    <xf numFmtId="175" fontId="2" fillId="3" borderId="97" applyNumberFormat="0" applyFont="0" applyAlignment="0">
      <protection locked="0"/>
    </xf>
    <xf numFmtId="0" fontId="2" fillId="0" borderId="97"/>
    <xf numFmtId="4" fontId="2" fillId="0" borderId="97"/>
    <xf numFmtId="0" fontId="2" fillId="27" borderId="59" applyNumberFormat="0" applyProtection="0">
      <alignment horizontal="left" vertical="center" indent="1"/>
    </xf>
    <xf numFmtId="175" fontId="2" fillId="3" borderId="97" applyNumberFormat="0" applyFont="0" applyAlignment="0">
      <protection locked="0"/>
    </xf>
    <xf numFmtId="4" fontId="2" fillId="0" borderId="97"/>
    <xf numFmtId="0" fontId="2" fillId="31" borderId="100" applyNumberFormat="0" applyFont="0" applyAlignment="0" applyProtection="0"/>
    <xf numFmtId="0" fontId="2" fillId="27" borderId="59" applyNumberFormat="0" applyProtection="0">
      <alignment horizontal="left" vertical="center" indent="1"/>
    </xf>
    <xf numFmtId="0" fontId="3" fillId="2" borderId="97" applyNumberFormat="0" applyAlignment="0">
      <alignment horizontal="left"/>
    </xf>
    <xf numFmtId="0" fontId="2" fillId="43" borderId="59" applyNumberFormat="0" applyProtection="0">
      <alignment horizontal="left" vertical="center" indent="1"/>
    </xf>
    <xf numFmtId="0" fontId="2" fillId="44" borderId="59" applyNumberFormat="0" applyProtection="0">
      <alignment horizontal="left" vertical="center" indent="1"/>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0" fontId="2" fillId="0" borderId="97"/>
    <xf numFmtId="4" fontId="44" fillId="5" borderId="59" applyNumberFormat="0" applyProtection="0">
      <alignment horizontal="left" vertical="center" indent="1"/>
    </xf>
    <xf numFmtId="0" fontId="73" fillId="11" borderId="99" applyNumberFormat="0" applyAlignment="0" applyProtection="0"/>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alignment horizontal="right"/>
    </xf>
    <xf numFmtId="10" fontId="26" fillId="26" borderId="97" applyNumberFormat="0" applyFill="0" applyBorder="0" applyAlignment="0" applyProtection="0">
      <protection locked="0"/>
    </xf>
    <xf numFmtId="0" fontId="2" fillId="0" borderId="97"/>
    <xf numFmtId="0" fontId="2" fillId="0" borderId="59" applyNumberFormat="0" applyProtection="0">
      <alignment horizontal="left" vertical="center"/>
    </xf>
    <xf numFmtId="0" fontId="38" fillId="24" borderId="59" applyNumberFormat="0" applyAlignment="0" applyProtection="0"/>
    <xf numFmtId="175" fontId="2" fillId="3" borderId="97" applyNumberFormat="0" applyFont="0" applyAlignment="0">
      <protection locked="0"/>
    </xf>
    <xf numFmtId="4" fontId="2" fillId="0" borderId="97"/>
    <xf numFmtId="0" fontId="2" fillId="0" borderId="97"/>
    <xf numFmtId="175" fontId="2" fillId="3" borderId="97" applyNumberFormat="0" applyFont="0" applyAlignment="0">
      <protection locked="0"/>
    </xf>
    <xf numFmtId="175" fontId="2" fillId="3" borderId="97" applyNumberFormat="0" applyFont="0" applyAlignment="0">
      <protection locked="0"/>
    </xf>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3" fillId="31" borderId="100" applyNumberFormat="0" applyFont="0" applyAlignment="0" applyProtection="0"/>
    <xf numFmtId="0" fontId="3" fillId="31" borderId="100" applyNumberFormat="0" applyFont="0" applyAlignment="0" applyProtection="0"/>
    <xf numFmtId="0" fontId="2" fillId="44" borderId="59" applyNumberFormat="0" applyProtection="0">
      <alignment horizontal="left" vertical="center" indent="1"/>
    </xf>
    <xf numFmtId="175" fontId="2" fillId="3" borderId="97" applyNumberFormat="0" applyFont="0" applyAlignment="0">
      <protection locked="0"/>
    </xf>
    <xf numFmtId="0" fontId="20" fillId="24" borderId="99" applyNumberFormat="0" applyAlignment="0" applyProtection="0"/>
    <xf numFmtId="4" fontId="6" fillId="0" borderId="59" applyNumberFormat="0" applyProtection="0">
      <alignment horizontal="right" vertical="center"/>
    </xf>
    <xf numFmtId="0" fontId="2" fillId="44" borderId="59" applyNumberFormat="0" applyProtection="0">
      <alignment horizontal="left" vertical="center" indent="1"/>
    </xf>
    <xf numFmtId="4" fontId="6" fillId="36" borderId="59" applyNumberFormat="0" applyProtection="0">
      <alignment horizontal="right" vertical="center"/>
    </xf>
    <xf numFmtId="0" fontId="2" fillId="0" borderId="97">
      <alignment horizontal="right"/>
    </xf>
    <xf numFmtId="175" fontId="2" fillId="3" borderId="97" applyNumberFormat="0" applyFont="0" applyAlignment="0">
      <protection locked="0"/>
    </xf>
    <xf numFmtId="175" fontId="2" fillId="3" borderId="97" applyNumberFormat="0" applyFont="0" applyAlignment="0">
      <protection locked="0"/>
    </xf>
    <xf numFmtId="10" fontId="28" fillId="29" borderId="97" applyNumberFormat="0" applyBorder="0" applyAlignment="0" applyProtection="0"/>
    <xf numFmtId="0" fontId="50" fillId="0" borderId="70" applyNumberFormat="0" applyFill="0" applyAlignment="0" applyProtection="0"/>
    <xf numFmtId="0" fontId="50" fillId="0" borderId="70" applyNumberFormat="0" applyFill="0" applyAlignment="0" applyProtection="0"/>
    <xf numFmtId="175" fontId="2" fillId="3" borderId="97" applyNumberFormat="0" applyFont="0" applyAlignment="0">
      <protection locked="0"/>
    </xf>
    <xf numFmtId="4" fontId="6" fillId="5" borderId="59" applyNumberFormat="0" applyProtection="0">
      <alignment horizontal="right" vertical="center"/>
    </xf>
    <xf numFmtId="4" fontId="2" fillId="0" borderId="97"/>
    <xf numFmtId="0" fontId="2" fillId="31" borderId="100" applyNumberFormat="0" applyFont="0" applyAlignment="0" applyProtection="0"/>
    <xf numFmtId="0" fontId="2" fillId="0" borderId="59" applyNumberFormat="0" applyProtection="0">
      <alignment horizontal="left" vertical="center"/>
    </xf>
    <xf numFmtId="10" fontId="28" fillId="29" borderId="97" applyNumberFormat="0" applyBorder="0" applyAlignment="0" applyProtection="0"/>
    <xf numFmtId="0" fontId="3" fillId="2" borderId="97" applyNumberFormat="0" applyAlignment="0">
      <alignment horizontal="left"/>
    </xf>
    <xf numFmtId="0" fontId="2" fillId="4" borderId="59" applyNumberFormat="0" applyProtection="0">
      <alignment horizontal="left" vertical="center" indent="1"/>
    </xf>
    <xf numFmtId="0" fontId="2" fillId="0" borderId="59" applyNumberFormat="0" applyProtection="0">
      <alignment horizontal="left" vertical="center"/>
    </xf>
    <xf numFmtId="0" fontId="20" fillId="24" borderId="99" applyNumberFormat="0" applyAlignment="0" applyProtection="0"/>
    <xf numFmtId="0" fontId="50" fillId="0" borderId="70" applyNumberFormat="0" applyFill="0" applyAlignment="0" applyProtection="0"/>
    <xf numFmtId="0" fontId="29" fillId="0" borderId="94">
      <alignment horizontal="left" vertical="center"/>
    </xf>
    <xf numFmtId="4" fontId="2" fillId="0" borderId="97"/>
    <xf numFmtId="10" fontId="26" fillId="26" borderId="97" applyNumberFormat="0" applyFill="0" applyBorder="0" applyAlignment="0" applyProtection="0">
      <protection locked="0"/>
    </xf>
    <xf numFmtId="0" fontId="2" fillId="0" borderId="97">
      <alignment horizontal="right"/>
    </xf>
    <xf numFmtId="0" fontId="2" fillId="0" borderId="97">
      <alignment horizontal="right"/>
    </xf>
    <xf numFmtId="0" fontId="50" fillId="0" borderId="70" applyNumberFormat="0" applyFill="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97" applyNumberFormat="0" applyFont="0" applyAlignment="0">
      <protection locked="0"/>
    </xf>
    <xf numFmtId="0" fontId="3" fillId="2" borderId="97" applyNumberFormat="0" applyAlignment="0">
      <alignment horizontal="left"/>
    </xf>
    <xf numFmtId="0" fontId="2" fillId="0" borderId="97"/>
    <xf numFmtId="0" fontId="2" fillId="0" borderId="59" applyNumberFormat="0" applyProtection="0">
      <alignment horizontal="left" vertical="center"/>
    </xf>
    <xf numFmtId="0" fontId="3" fillId="31" borderId="100" applyNumberFormat="0" applyFont="0" applyAlignment="0" applyProtection="0"/>
    <xf numFmtId="175" fontId="2" fillId="3" borderId="97" applyNumberFormat="0" applyFont="0" applyAlignment="0">
      <protection locked="0"/>
    </xf>
    <xf numFmtId="10" fontId="26" fillId="26" borderId="97" applyNumberFormat="0" applyFill="0" applyBorder="0" applyAlignment="0" applyProtection="0">
      <protection locked="0"/>
    </xf>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0" fontId="3" fillId="31" borderId="100" applyNumberFormat="0" applyFont="0" applyAlignment="0" applyProtection="0"/>
    <xf numFmtId="0" fontId="3" fillId="31" borderId="100" applyNumberFormat="0" applyFont="0" applyAlignment="0" applyProtection="0"/>
    <xf numFmtId="0" fontId="20" fillId="24" borderId="99" applyNumberFormat="0" applyAlignment="0" applyProtection="0"/>
    <xf numFmtId="0" fontId="20" fillId="24" borderId="99" applyNumberFormat="0" applyAlignment="0" applyProtection="0"/>
    <xf numFmtId="0" fontId="73" fillId="11" borderId="99" applyNumberFormat="0" applyAlignment="0" applyProtection="0"/>
    <xf numFmtId="0" fontId="73" fillId="11" borderId="99" applyNumberFormat="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31" borderId="100" applyNumberFormat="0" applyFont="0" applyAlignment="0" applyProtection="0"/>
    <xf numFmtId="0" fontId="2" fillId="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0" borderId="59" applyNumberFormat="0" applyProtection="0">
      <alignment horizontal="left" vertical="center"/>
    </xf>
    <xf numFmtId="0" fontId="29" fillId="0" borderId="94">
      <alignment horizontal="left" vertical="center"/>
    </xf>
    <xf numFmtId="0" fontId="2" fillId="0" borderId="59" applyNumberFormat="0" applyProtection="0">
      <alignment horizontal="left" vertical="center"/>
    </xf>
    <xf numFmtId="0" fontId="3" fillId="31" borderId="100" applyNumberFormat="0" applyFont="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50" fillId="0" borderId="70" applyNumberFormat="0" applyFill="0" applyAlignment="0" applyProtection="0"/>
    <xf numFmtId="4" fontId="4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1" fillId="29" borderId="59" applyNumberFormat="0" applyProtection="0">
      <alignment vertical="center"/>
    </xf>
    <xf numFmtId="0" fontId="2" fillId="27" borderId="59" applyNumberFormat="0" applyProtection="0">
      <alignment horizontal="left" vertical="center" indent="1"/>
    </xf>
    <xf numFmtId="0" fontId="2" fillId="43" borderId="59" applyNumberFormat="0" applyProtection="0">
      <alignment horizontal="left" vertical="center" indent="1"/>
    </xf>
    <xf numFmtId="4" fontId="6" fillId="39" borderId="59" applyNumberFormat="0" applyProtection="0">
      <alignment horizontal="right" vertical="center"/>
    </xf>
    <xf numFmtId="0" fontId="2" fillId="4" borderId="59" applyNumberFormat="0" applyProtection="0">
      <alignment horizontal="left" vertical="center" indent="1"/>
    </xf>
    <xf numFmtId="0" fontId="2" fillId="0" borderId="97">
      <alignment horizontal="right"/>
    </xf>
    <xf numFmtId="0" fontId="2" fillId="44" borderId="59" applyNumberFormat="0" applyProtection="0">
      <alignment horizontal="left" vertical="center" indent="1"/>
    </xf>
    <xf numFmtId="0" fontId="20" fillId="24" borderId="99" applyNumberFormat="0" applyAlignment="0" applyProtection="0"/>
    <xf numFmtId="0" fontId="3" fillId="31" borderId="100" applyNumberFormat="0" applyFont="0" applyAlignment="0" applyProtection="0"/>
    <xf numFmtId="0" fontId="2" fillId="4" borderId="59" applyNumberFormat="0" applyProtection="0">
      <alignment horizontal="left" vertical="center" indent="1"/>
    </xf>
    <xf numFmtId="0" fontId="80" fillId="0" borderId="95" applyNumberFormat="0" applyFill="0" applyAlignment="0" applyProtection="0"/>
    <xf numFmtId="4" fontId="44" fillId="43" borderId="59" applyNumberFormat="0" applyProtection="0">
      <alignment horizontal="left" vertical="center" indent="1"/>
    </xf>
    <xf numFmtId="4" fontId="6" fillId="0" borderId="59" applyNumberFormat="0" applyProtection="0">
      <alignment horizontal="right" vertical="center"/>
    </xf>
    <xf numFmtId="0" fontId="2" fillId="4" borderId="59" applyNumberFormat="0" applyProtection="0">
      <alignment horizontal="left" vertical="center" indent="1"/>
    </xf>
    <xf numFmtId="0" fontId="20" fillId="24" borderId="99" applyNumberFormat="0" applyAlignment="0" applyProtection="0"/>
    <xf numFmtId="0" fontId="38" fillId="24" borderId="59" applyNumberFormat="0" applyAlignment="0" applyProtection="0"/>
    <xf numFmtId="0" fontId="3" fillId="31" borderId="100" applyNumberFormat="0" applyFont="0" applyAlignment="0" applyProtection="0"/>
    <xf numFmtId="0" fontId="2" fillId="27" borderId="59" applyNumberFormat="0" applyProtection="0">
      <alignment horizontal="left" vertical="center" indent="1"/>
    </xf>
    <xf numFmtId="0" fontId="2" fillId="44" borderId="59" applyNumberFormat="0" applyProtection="0">
      <alignment horizontal="left" vertical="center" indent="1"/>
    </xf>
    <xf numFmtId="0" fontId="66" fillId="49" borderId="99" applyNumberFormat="0" applyAlignment="0" applyProtection="0"/>
    <xf numFmtId="0" fontId="76" fillId="49" borderId="59" applyNumberFormat="0" applyAlignment="0" applyProtection="0"/>
    <xf numFmtId="4" fontId="6" fillId="43" borderId="59" applyNumberFormat="0" applyProtection="0">
      <alignment horizontal="left" vertical="center" indent="1"/>
    </xf>
    <xf numFmtId="4" fontId="2" fillId="0" borderId="97"/>
    <xf numFmtId="4" fontId="41" fillId="5" borderId="59" applyNumberFormat="0" applyProtection="0">
      <alignment horizontal="right" vertical="center"/>
    </xf>
    <xf numFmtId="4" fontId="6" fillId="29" borderId="59" applyNumberFormat="0" applyProtection="0">
      <alignment vertical="center"/>
    </xf>
    <xf numFmtId="0" fontId="2" fillId="27" borderId="59" applyNumberFormat="0" applyProtection="0">
      <alignment horizontal="left" vertical="center" indent="1"/>
    </xf>
    <xf numFmtId="0" fontId="2" fillId="43" borderId="59" applyNumberFormat="0" applyProtection="0">
      <alignment horizontal="left" vertical="center" indent="1"/>
    </xf>
    <xf numFmtId="4" fontId="6" fillId="38" borderId="59" applyNumberFormat="0" applyProtection="0">
      <alignment horizontal="right" vertical="center"/>
    </xf>
    <xf numFmtId="4" fontId="6" fillId="3" borderId="59" applyNumberFormat="0" applyProtection="0">
      <alignment horizontal="left" vertical="center" indent="1"/>
    </xf>
    <xf numFmtId="0" fontId="38" fillId="24" borderId="59" applyNumberFormat="0" applyAlignment="0" applyProtection="0"/>
    <xf numFmtId="0" fontId="2" fillId="0" borderId="59" applyNumberFormat="0" applyProtection="0">
      <alignment horizontal="left" vertical="center"/>
    </xf>
    <xf numFmtId="0" fontId="22" fillId="31" borderId="99" applyNumberFormat="0" applyFont="0" applyAlignment="0" applyProtection="0"/>
    <xf numFmtId="4" fontId="44" fillId="5" borderId="59" applyNumberFormat="0" applyProtection="0">
      <alignment horizontal="left" vertical="center" indent="1"/>
    </xf>
    <xf numFmtId="0" fontId="2" fillId="0" borderId="97">
      <alignment horizontal="right"/>
    </xf>
    <xf numFmtId="4" fontId="6" fillId="0" borderId="59" applyNumberFormat="0" applyProtection="0">
      <alignment horizontal="right" vertical="center"/>
    </xf>
    <xf numFmtId="0" fontId="2" fillId="4" borderId="59" applyNumberFormat="0" applyProtection="0">
      <alignment horizontal="left" vertical="center" indent="1"/>
    </xf>
    <xf numFmtId="0" fontId="2" fillId="44" borderId="59" applyNumberFormat="0" applyProtection="0">
      <alignment horizontal="left" vertical="center" indent="1"/>
    </xf>
    <xf numFmtId="4" fontId="44" fillId="43" borderId="59" applyNumberFormat="0" applyProtection="0">
      <alignment horizontal="left" vertical="center" indent="1"/>
    </xf>
    <xf numFmtId="4" fontId="6" fillId="35" borderId="59" applyNumberFormat="0" applyProtection="0">
      <alignment horizontal="right" vertical="center"/>
    </xf>
    <xf numFmtId="4" fontId="6" fillId="3" borderId="59" applyNumberFormat="0" applyProtection="0">
      <alignment vertical="center"/>
    </xf>
    <xf numFmtId="0" fontId="3" fillId="31" borderId="100" applyNumberFormat="0" applyFont="0" applyAlignment="0" applyProtection="0"/>
    <xf numFmtId="0" fontId="29" fillId="0" borderId="94">
      <alignment horizontal="left" vertical="center"/>
    </xf>
    <xf numFmtId="4" fontId="6" fillId="5" borderId="59" applyNumberFormat="0" applyProtection="0">
      <alignment horizontal="right" vertical="center"/>
    </xf>
    <xf numFmtId="0" fontId="2" fillId="4" borderId="59" applyNumberFormat="0" applyProtection="0">
      <alignment horizontal="left" vertical="center" indent="1"/>
    </xf>
    <xf numFmtId="0" fontId="2" fillId="44" borderId="59" applyNumberFormat="0" applyProtection="0">
      <alignment horizontal="left" vertical="center" indent="1"/>
    </xf>
    <xf numFmtId="4" fontId="44" fillId="5" borderId="59" applyNumberFormat="0" applyProtection="0">
      <alignment horizontal="left" vertical="center" indent="1"/>
    </xf>
    <xf numFmtId="4" fontId="6" fillId="33" borderId="59" applyNumberFormat="0" applyProtection="0">
      <alignment horizontal="right" vertical="center"/>
    </xf>
    <xf numFmtId="0" fontId="50" fillId="0" borderId="70" applyNumberFormat="0" applyFill="0" applyAlignment="0" applyProtection="0"/>
    <xf numFmtId="0" fontId="3" fillId="31" borderId="100" applyNumberFormat="0" applyFont="0" applyAlignment="0" applyProtection="0"/>
    <xf numFmtId="0" fontId="52" fillId="11" borderId="99" applyNumberFormat="0" applyAlignment="0" applyProtection="0"/>
    <xf numFmtId="0" fontId="20" fillId="24" borderId="99" applyNumberFormat="0" applyAlignment="0" applyProtection="0"/>
    <xf numFmtId="10" fontId="28" fillId="29" borderId="97" applyNumberFormat="0" applyBorder="0" applyAlignment="0" applyProtection="0"/>
    <xf numFmtId="0" fontId="2" fillId="4" borderId="59" applyNumberFormat="0" applyProtection="0">
      <alignment horizontal="left" vertical="center" indent="1"/>
    </xf>
    <xf numFmtId="0" fontId="2" fillId="0" borderId="59" applyNumberFormat="0" applyProtection="0">
      <alignment horizontal="left" vertical="center"/>
    </xf>
    <xf numFmtId="0" fontId="2" fillId="27" borderId="59" applyNumberFormat="0" applyProtection="0">
      <alignment horizontal="left" vertical="center" indent="1"/>
    </xf>
    <xf numFmtId="0" fontId="2" fillId="4" borderId="59" applyNumberFormat="0" applyProtection="0">
      <alignment horizontal="left" vertical="center" indent="1"/>
    </xf>
    <xf numFmtId="4" fontId="6" fillId="5" borderId="59" applyNumberFormat="0" applyProtection="0">
      <alignment horizontal="right" vertical="center"/>
    </xf>
    <xf numFmtId="0" fontId="2" fillId="4" borderId="59" applyNumberFormat="0" applyProtection="0">
      <alignment horizontal="left" vertical="center" indent="1"/>
    </xf>
    <xf numFmtId="0" fontId="2" fillId="43" borderId="59" applyNumberFormat="0" applyProtection="0">
      <alignment horizontal="left" vertical="center" indent="1"/>
    </xf>
    <xf numFmtId="4" fontId="44" fillId="43" borderId="59" applyNumberFormat="0" applyProtection="0">
      <alignment horizontal="left" vertical="center" indent="1"/>
    </xf>
    <xf numFmtId="4" fontId="44" fillId="5" borderId="59" applyNumberFormat="0" applyProtection="0">
      <alignment horizontal="left" vertical="center" indent="1"/>
    </xf>
    <xf numFmtId="4" fontId="44" fillId="5" borderId="59" applyNumberFormat="0" applyProtection="0">
      <alignment horizontal="left" vertical="center" indent="1"/>
    </xf>
    <xf numFmtId="0" fontId="2" fillId="4" borderId="59" applyNumberFormat="0" applyProtection="0">
      <alignment horizontal="left" vertical="center" indent="1"/>
    </xf>
    <xf numFmtId="0" fontId="3" fillId="31" borderId="100" applyNumberFormat="0" applyFont="0" applyAlignment="0" applyProtection="0"/>
    <xf numFmtId="0" fontId="52" fillId="11" borderId="99" applyNumberFormat="0" applyAlignment="0" applyProtection="0"/>
    <xf numFmtId="4" fontId="6" fillId="32" borderId="59" applyNumberFormat="0" applyProtection="0">
      <alignment horizontal="right" vertical="center"/>
    </xf>
    <xf numFmtId="0" fontId="3" fillId="31" borderId="100" applyNumberFormat="0" applyFont="0" applyAlignment="0" applyProtection="0"/>
    <xf numFmtId="4" fontId="6" fillId="34" borderId="59" applyNumberFormat="0" applyProtection="0">
      <alignment horizontal="right" vertical="center"/>
    </xf>
    <xf numFmtId="0" fontId="52" fillId="11" borderId="9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3" fillId="31" borderId="100" applyNumberFormat="0" applyFont="0" applyAlignment="0" applyProtection="0"/>
    <xf numFmtId="0" fontId="38" fillId="24" borderId="59" applyNumberFormat="0" applyAlignment="0" applyProtection="0"/>
    <xf numFmtId="0" fontId="3" fillId="31" borderId="100" applyNumberFormat="0" applyFont="0" applyAlignment="0" applyProtection="0"/>
    <xf numFmtId="0" fontId="2" fillId="0" borderId="97"/>
    <xf numFmtId="0" fontId="50" fillId="0" borderId="70" applyNumberFormat="0" applyFill="0" applyAlignment="0" applyProtection="0"/>
    <xf numFmtId="0" fontId="3" fillId="2" borderId="97" applyNumberFormat="0" applyAlignment="0">
      <alignment horizontal="left"/>
    </xf>
    <xf numFmtId="175" fontId="2" fillId="3" borderId="97" applyNumberFormat="0" applyFont="0" applyAlignment="0">
      <protection locked="0"/>
    </xf>
    <xf numFmtId="0" fontId="52" fillId="11" borderId="99" applyNumberFormat="0" applyAlignment="0" applyProtection="0"/>
    <xf numFmtId="0" fontId="52" fillId="11" borderId="99" applyNumberFormat="0" applyAlignment="0" applyProtection="0"/>
    <xf numFmtId="175" fontId="2" fillId="3" borderId="97" applyNumberFormat="0" applyFont="0" applyAlignment="0">
      <protection locked="0"/>
    </xf>
    <xf numFmtId="4" fontId="44" fillId="43" borderId="59" applyNumberFormat="0" applyProtection="0">
      <alignment horizontal="left" vertical="center" indent="1"/>
    </xf>
    <xf numFmtId="0" fontId="2" fillId="0" borderId="97"/>
    <xf numFmtId="175" fontId="2" fillId="3" borderId="97" applyNumberFormat="0" applyFont="0" applyAlignment="0">
      <protection locked="0"/>
    </xf>
    <xf numFmtId="0" fontId="50" fillId="0" borderId="70" applyNumberFormat="0" applyFill="0" applyAlignment="0" applyProtection="0"/>
    <xf numFmtId="175" fontId="2" fillId="3" borderId="97" applyNumberFormat="0" applyFont="0" applyAlignment="0">
      <protection locked="0"/>
    </xf>
    <xf numFmtId="4" fontId="2" fillId="0" borderId="97"/>
    <xf numFmtId="0" fontId="3" fillId="31" borderId="100" applyNumberFormat="0" applyFont="0" applyAlignment="0" applyProtection="0"/>
    <xf numFmtId="0" fontId="3" fillId="31" borderId="100" applyNumberFormat="0" applyFont="0" applyAlignment="0" applyProtection="0"/>
    <xf numFmtId="0" fontId="20" fillId="24" borderId="99" applyNumberFormat="0" applyAlignment="0" applyProtection="0"/>
    <xf numFmtId="0" fontId="52" fillId="11" borderId="99" applyNumberFormat="0" applyAlignment="0" applyProtection="0"/>
    <xf numFmtId="175" fontId="2" fillId="3" borderId="97" applyNumberFormat="0" applyFont="0" applyAlignment="0">
      <protection locked="0"/>
    </xf>
    <xf numFmtId="0" fontId="2" fillId="0" borderId="59" applyNumberFormat="0" applyProtection="0">
      <alignment horizontal="left" vertical="center"/>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0" borderId="59" applyNumberFormat="0" applyProtection="0">
      <alignment horizontal="left" vertical="center"/>
    </xf>
    <xf numFmtId="0" fontId="2"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4" fontId="6" fillId="3" borderId="59" applyNumberFormat="0" applyProtection="0">
      <alignment horizontal="left" vertical="center" indent="1"/>
    </xf>
    <xf numFmtId="0" fontId="2" fillId="4" borderId="59" applyNumberFormat="0" applyProtection="0">
      <alignment horizontal="left" vertical="center" indent="1"/>
    </xf>
    <xf numFmtId="0" fontId="80" fillId="0" borderId="95" applyNumberFormat="0" applyFill="0" applyAlignment="0" applyProtection="0"/>
    <xf numFmtId="4" fontId="6" fillId="5" borderId="59" applyNumberFormat="0" applyProtection="0">
      <alignment horizontal="left" vertical="center" indent="1"/>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4" fontId="6" fillId="5" borderId="59" applyNumberFormat="0" applyProtection="0">
      <alignment horizontal="right" vertical="center"/>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alignment horizontal="right"/>
    </xf>
    <xf numFmtId="0" fontId="2" fillId="0" borderId="97">
      <alignment horizontal="right"/>
    </xf>
    <xf numFmtId="4" fontId="6" fillId="29"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4" fontId="6" fillId="40" borderId="59" applyNumberFormat="0" applyProtection="0">
      <alignment horizontal="right" vertical="center"/>
    </xf>
    <xf numFmtId="0" fontId="2" fillId="43" borderId="59" applyNumberFormat="0" applyProtection="0">
      <alignment horizontal="left" vertical="center" indent="1"/>
    </xf>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4" borderId="59" applyNumberFormat="0" applyProtection="0">
      <alignment horizontal="left" vertical="center" indent="1"/>
    </xf>
    <xf numFmtId="0" fontId="3" fillId="31" borderId="100" applyNumberFormat="0" applyFont="0" applyAlignment="0" applyProtection="0"/>
    <xf numFmtId="0" fontId="2" fillId="0" borderId="97"/>
    <xf numFmtId="0" fontId="2" fillId="0" borderId="97"/>
    <xf numFmtId="0" fontId="52" fillId="11" borderId="99" applyNumberFormat="0" applyAlignment="0" applyProtection="0"/>
    <xf numFmtId="4" fontId="6" fillId="36" borderId="59" applyNumberFormat="0" applyProtection="0">
      <alignment horizontal="right" vertical="center"/>
    </xf>
    <xf numFmtId="0" fontId="3" fillId="2" borderId="97" applyNumberFormat="0" applyAlignment="0">
      <alignment horizontal="left"/>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3" fillId="31" borderId="100" applyNumberFormat="0" applyFont="0" applyAlignment="0" applyProtection="0"/>
    <xf numFmtId="0" fontId="2" fillId="0" borderId="97">
      <alignment horizontal="right"/>
    </xf>
    <xf numFmtId="0" fontId="2" fillId="4" borderId="59" applyNumberFormat="0" applyProtection="0">
      <alignment horizontal="left" vertical="center" indent="1"/>
    </xf>
    <xf numFmtId="0" fontId="2" fillId="44" borderId="59" applyNumberFormat="0" applyProtection="0">
      <alignment horizontal="left" vertical="center" indent="1"/>
    </xf>
    <xf numFmtId="4" fontId="44" fillId="43" borderId="59" applyNumberFormat="0" applyProtection="0">
      <alignment horizontal="left" vertical="center" indent="1"/>
    </xf>
    <xf numFmtId="4" fontId="6" fillId="37" borderId="59" applyNumberFormat="0" applyProtection="0">
      <alignment horizontal="right" vertical="center"/>
    </xf>
    <xf numFmtId="4" fontId="41" fillId="3" borderId="59" applyNumberFormat="0" applyProtection="0">
      <alignment vertical="center"/>
    </xf>
    <xf numFmtId="4" fontId="2" fillId="0" borderId="97"/>
    <xf numFmtId="0" fontId="2" fillId="0" borderId="97">
      <alignment horizontal="right"/>
    </xf>
    <xf numFmtId="4" fontId="6" fillId="0" borderId="59" applyNumberFormat="0" applyProtection="0">
      <alignment horizontal="right" vertical="center"/>
    </xf>
    <xf numFmtId="0" fontId="2" fillId="4" borderId="59" applyNumberFormat="0" applyProtection="0">
      <alignment horizontal="left" vertical="center" indent="1"/>
    </xf>
    <xf numFmtId="0" fontId="2" fillId="44" borderId="59" applyNumberFormat="0" applyProtection="0">
      <alignment horizontal="left" vertical="center" indent="1"/>
    </xf>
    <xf numFmtId="4" fontId="44" fillId="5" borderId="59" applyNumberFormat="0" applyProtection="0">
      <alignment horizontal="left" vertical="center" indent="1"/>
    </xf>
    <xf numFmtId="4" fontId="2" fillId="0" borderId="97"/>
    <xf numFmtId="0" fontId="2" fillId="0" borderId="97">
      <alignment horizontal="right"/>
    </xf>
    <xf numFmtId="4" fontId="6" fillId="29"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4" fontId="2" fillId="0" borderId="97"/>
    <xf numFmtId="0" fontId="50" fillId="0" borderId="70" applyNumberFormat="0" applyFill="0" applyAlignment="0" applyProtection="0"/>
    <xf numFmtId="0" fontId="2" fillId="0" borderId="97">
      <alignment horizontal="right"/>
    </xf>
    <xf numFmtId="0" fontId="2" fillId="0" borderId="97">
      <alignment horizontal="right"/>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0" fontId="26" fillId="26" borderId="97" applyNumberFormat="0" applyFill="0" applyBorder="0" applyAlignment="0" applyProtection="0">
      <protection locked="0"/>
    </xf>
    <xf numFmtId="0" fontId="2" fillId="0" borderId="97">
      <alignment horizontal="right"/>
    </xf>
    <xf numFmtId="0" fontId="2" fillId="0" borderId="97">
      <alignment horizontal="right"/>
    </xf>
    <xf numFmtId="4" fontId="42" fillId="41" borderId="59" applyNumberFormat="0" applyProtection="0">
      <alignment horizontal="left" vertical="center" indent="1"/>
    </xf>
    <xf numFmtId="4" fontId="2" fillId="0" borderId="97"/>
    <xf numFmtId="4" fontId="2" fillId="0" borderId="97"/>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0" fontId="52" fillId="11" borderId="9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3" fillId="31" borderId="100" applyNumberFormat="0" applyFont="0" applyAlignment="0" applyProtection="0"/>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0" fontId="26" fillId="26" borderId="97" applyNumberFormat="0" applyFill="0" applyBorder="0" applyAlignment="0" applyProtection="0">
      <protection locked="0"/>
    </xf>
    <xf numFmtId="0" fontId="3" fillId="31" borderId="100" applyNumberFormat="0" applyFont="0" applyAlignment="0" applyProtection="0"/>
    <xf numFmtId="0" fontId="3" fillId="31" borderId="100" applyNumberFormat="0" applyFont="0" applyAlignment="0" applyProtection="0"/>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97">
      <alignment horizontal="right"/>
    </xf>
    <xf numFmtId="0" fontId="2" fillId="0" borderId="97">
      <alignment horizontal="right"/>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0" fontId="26" fillId="26" borderId="97" applyNumberFormat="0" applyFill="0" applyBorder="0" applyAlignment="0" applyProtection="0">
      <protection locked="0"/>
    </xf>
    <xf numFmtId="0" fontId="2" fillId="0" borderId="97">
      <alignment horizontal="right"/>
    </xf>
    <xf numFmtId="0" fontId="2" fillId="0" borderId="97">
      <alignment horizontal="right"/>
    </xf>
    <xf numFmtId="0" fontId="2" fillId="31" borderId="100" applyNumberFormat="0" applyFont="0" applyAlignment="0" applyProtection="0"/>
    <xf numFmtId="4" fontId="2" fillId="0" borderId="97"/>
    <xf numFmtId="4" fontId="2" fillId="0" borderId="97"/>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0" fontId="2" fillId="31" borderId="100" applyNumberFormat="0" applyFont="0" applyAlignment="0" applyProtection="0"/>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4" fontId="6" fillId="0" borderId="59" applyNumberFormat="0" applyProtection="0">
      <alignment horizontal="right" vertical="center"/>
    </xf>
    <xf numFmtId="4" fontId="6" fillId="3" borderId="59" applyNumberFormat="0" applyProtection="0">
      <alignment vertical="center"/>
    </xf>
    <xf numFmtId="0" fontId="2" fillId="4" borderId="59" applyNumberFormat="0" applyProtection="0">
      <alignment horizontal="left" vertical="center" indent="1"/>
    </xf>
    <xf numFmtId="0" fontId="2" fillId="0" borderId="59" applyNumberFormat="0" applyProtection="0">
      <alignment horizontal="left" vertical="center"/>
    </xf>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50" fillId="0" borderId="70" applyNumberFormat="0" applyFill="0" applyAlignment="0" applyProtection="0"/>
    <xf numFmtId="0" fontId="20" fillId="24" borderId="99" applyNumberFormat="0" applyAlignment="0" applyProtection="0"/>
    <xf numFmtId="0" fontId="38" fillId="24" borderId="59" applyNumberFormat="0" applyAlignment="0" applyProtection="0"/>
    <xf numFmtId="0" fontId="2" fillId="4" borderId="59" applyNumberFormat="0" applyProtection="0">
      <alignment horizontal="left" vertical="center" indent="1"/>
    </xf>
    <xf numFmtId="0" fontId="50" fillId="0" borderId="70" applyNumberFormat="0" applyFill="0" applyAlignment="0" applyProtection="0"/>
    <xf numFmtId="0" fontId="38" fillId="24" borderId="59" applyNumberFormat="0" applyAlignment="0" applyProtection="0"/>
    <xf numFmtId="0" fontId="2" fillId="4" borderId="59" applyNumberFormat="0" applyProtection="0">
      <alignment horizontal="left" vertical="center" indent="1"/>
    </xf>
    <xf numFmtId="0" fontId="2" fillId="0" borderId="59" applyNumberFormat="0" applyProtection="0">
      <alignment horizontal="left" vertical="center"/>
    </xf>
    <xf numFmtId="4" fontId="6" fillId="5" borderId="59" applyNumberFormat="0" applyProtection="0">
      <alignment horizontal="right" vertical="center"/>
    </xf>
    <xf numFmtId="4" fontId="6" fillId="29" borderId="59" applyNumberFormat="0" applyProtection="0">
      <alignment vertical="center"/>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44" borderId="59" applyNumberFormat="0" applyProtection="0">
      <alignment horizontal="left" vertical="center" indent="1"/>
    </xf>
    <xf numFmtId="4" fontId="44" fillId="43" borderId="59" applyNumberFormat="0" applyProtection="0">
      <alignment horizontal="left" vertical="center" indent="1"/>
    </xf>
    <xf numFmtId="4" fontId="6" fillId="38" borderId="59" applyNumberFormat="0" applyProtection="0">
      <alignment horizontal="right" vertical="center"/>
    </xf>
    <xf numFmtId="4" fontId="6" fillId="34" borderId="59" applyNumberFormat="0" applyProtection="0">
      <alignment horizontal="right" vertical="center"/>
    </xf>
    <xf numFmtId="4" fontId="6" fillId="3" borderId="59" applyNumberFormat="0" applyProtection="0">
      <alignment horizontal="left" vertical="center" indent="1"/>
    </xf>
    <xf numFmtId="0" fontId="38" fillId="24" borderId="59" applyNumberFormat="0" applyAlignment="0" applyProtection="0"/>
    <xf numFmtId="0" fontId="20" fillId="24" borderId="99" applyNumberFormat="0" applyAlignment="0" applyProtection="0"/>
    <xf numFmtId="0" fontId="29" fillId="0" borderId="94">
      <alignment horizontal="left" vertical="center"/>
    </xf>
    <xf numFmtId="175" fontId="2" fillId="3" borderId="97" applyNumberFormat="0" applyFont="0" applyAlignment="0">
      <protection locked="0"/>
    </xf>
    <xf numFmtId="0" fontId="3" fillId="31" borderId="100" applyNumberFormat="0" applyFont="0" applyAlignment="0" applyProtection="0"/>
    <xf numFmtId="0" fontId="38" fillId="24" borderId="59" applyNumberFormat="0" applyAlignment="0" applyProtection="0"/>
    <xf numFmtId="4" fontId="41" fillId="3" borderId="59" applyNumberFormat="0" applyProtection="0">
      <alignment vertical="center"/>
    </xf>
    <xf numFmtId="4" fontId="6" fillId="3" borderId="59" applyNumberFormat="0" applyProtection="0">
      <alignment horizontal="left" vertical="center" indent="1"/>
    </xf>
    <xf numFmtId="4" fontId="6" fillId="3"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32" borderId="59" applyNumberFormat="0" applyProtection="0">
      <alignment horizontal="right" vertical="center"/>
    </xf>
    <xf numFmtId="4" fontId="6" fillId="33" borderId="59" applyNumberFormat="0" applyProtection="0">
      <alignment horizontal="right" vertical="center"/>
    </xf>
    <xf numFmtId="4" fontId="6" fillId="34" borderId="59" applyNumberFormat="0" applyProtection="0">
      <alignment horizontal="right" vertical="center"/>
    </xf>
    <xf numFmtId="4" fontId="6" fillId="35" borderId="59" applyNumberFormat="0" applyProtection="0">
      <alignment horizontal="right" vertical="center"/>
    </xf>
    <xf numFmtId="4" fontId="6" fillId="36" borderId="59" applyNumberFormat="0" applyProtection="0">
      <alignment horizontal="right" vertical="center"/>
    </xf>
    <xf numFmtId="4" fontId="6" fillId="37" borderId="59" applyNumberFormat="0" applyProtection="0">
      <alignment horizontal="right" vertical="center"/>
    </xf>
    <xf numFmtId="4" fontId="6" fillId="38" borderId="59" applyNumberFormat="0" applyProtection="0">
      <alignment horizontal="right" vertical="center"/>
    </xf>
    <xf numFmtId="4" fontId="6" fillId="39" borderId="59" applyNumberFormat="0" applyProtection="0">
      <alignment horizontal="right" vertical="center"/>
    </xf>
    <xf numFmtId="4" fontId="6" fillId="40" borderId="59" applyNumberFormat="0" applyProtection="0">
      <alignment horizontal="right" vertical="center"/>
    </xf>
    <xf numFmtId="4" fontId="42" fillId="41"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29" borderId="59" applyNumberFormat="0" applyProtection="0">
      <alignment vertical="center"/>
    </xf>
    <xf numFmtId="4" fontId="41" fillId="29" borderId="59" applyNumberFormat="0" applyProtection="0">
      <alignment vertical="center"/>
    </xf>
    <xf numFmtId="4" fontId="6" fillId="29" borderId="59" applyNumberFormat="0" applyProtection="0">
      <alignment horizontal="left" vertical="center" indent="1"/>
    </xf>
    <xf numFmtId="4" fontId="6" fillId="29" borderId="59" applyNumberFormat="0" applyProtection="0">
      <alignment horizontal="left" vertical="center" indent="1"/>
    </xf>
    <xf numFmtId="4" fontId="6" fillId="0" borderId="59" applyNumberFormat="0" applyProtection="0">
      <alignment horizontal="right" vertical="center"/>
    </xf>
    <xf numFmtId="4" fontId="41" fillId="5" borderId="59" applyNumberFormat="0" applyProtection="0">
      <alignment horizontal="righ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6" fillId="5" borderId="59" applyNumberFormat="0" applyProtection="0">
      <alignment horizontal="right" vertical="center"/>
    </xf>
    <xf numFmtId="0" fontId="50" fillId="0" borderId="70" applyNumberFormat="0" applyFill="0" applyAlignment="0" applyProtection="0"/>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2" fillId="31" borderId="100" applyNumberFormat="0" applyFont="0" applyAlignment="0" applyProtection="0"/>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31" borderId="100" applyNumberFormat="0" applyFont="0" applyAlignment="0" applyProtection="0"/>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0" fontId="2" fillId="27"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3"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4" fontId="6" fillId="0" borderId="59" applyNumberFormat="0" applyProtection="0">
      <alignment horizontal="right" vertical="center"/>
    </xf>
    <xf numFmtId="0" fontId="2" fillId="0" borderId="59" applyNumberFormat="0" applyProtection="0">
      <alignment horizontal="left" vertical="center"/>
    </xf>
    <xf numFmtId="0" fontId="3" fillId="31" borderId="100" applyNumberFormat="0" applyFont="0" applyAlignment="0" applyProtection="0"/>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0" fontId="76" fillId="49" borderId="59" applyNumberFormat="0" applyAlignment="0" applyProtection="0"/>
    <xf numFmtId="4" fontId="6" fillId="5" borderId="59" applyNumberFormat="0" applyProtection="0">
      <alignment horizontal="left" vertical="center" indent="1"/>
    </xf>
    <xf numFmtId="4" fontId="44" fillId="5" borderId="59" applyNumberFormat="0" applyProtection="0">
      <alignment horizontal="left" vertical="center" indent="1"/>
    </xf>
    <xf numFmtId="4" fontId="6" fillId="43" borderId="59" applyNumberFormat="0" applyProtection="0">
      <alignment horizontal="left" vertical="center" indent="1"/>
    </xf>
    <xf numFmtId="4" fontId="44" fillId="43" borderId="59" applyNumberFormat="0" applyProtection="0">
      <alignment horizontal="left" vertical="center" indent="1"/>
    </xf>
    <xf numFmtId="0" fontId="80" fillId="0" borderId="95" applyNumberFormat="0" applyFill="0" applyAlignment="0" applyProtection="0"/>
    <xf numFmtId="0" fontId="50" fillId="0" borderId="70" applyNumberFormat="0" applyFill="0" applyAlignment="0" applyProtection="0"/>
    <xf numFmtId="0" fontId="52" fillId="11" borderId="99" applyNumberFormat="0" applyAlignment="0" applyProtection="0"/>
    <xf numFmtId="0" fontId="2" fillId="4" borderId="59" applyNumberFormat="0" applyProtection="0">
      <alignment horizontal="left" vertical="center" indent="1"/>
    </xf>
    <xf numFmtId="4" fontId="44" fillId="5" borderId="59" applyNumberFormat="0" applyProtection="0">
      <alignment horizontal="left" vertical="center" indent="1"/>
    </xf>
    <xf numFmtId="4" fontId="6" fillId="3" borderId="59" applyNumberFormat="0" applyProtection="0">
      <alignment horizontal="left" vertical="center" indent="1"/>
    </xf>
    <xf numFmtId="0" fontId="20" fillId="24" borderId="99" applyNumberFormat="0" applyAlignment="0" applyProtection="0"/>
    <xf numFmtId="0" fontId="29" fillId="0" borderId="94">
      <alignment horizontal="left" vertical="center"/>
    </xf>
    <xf numFmtId="0" fontId="3" fillId="31" borderId="100" applyNumberFormat="0" applyFont="0" applyAlignment="0" applyProtection="0"/>
    <xf numFmtId="0" fontId="38" fillId="24" borderId="59" applyNumberFormat="0" applyAlignment="0" applyProtection="0"/>
    <xf numFmtId="4" fontId="6" fillId="3" borderId="59" applyNumberFormat="0" applyProtection="0">
      <alignment vertical="center"/>
    </xf>
    <xf numFmtId="4" fontId="41" fillId="3" borderId="59" applyNumberFormat="0" applyProtection="0">
      <alignment vertical="center"/>
    </xf>
    <xf numFmtId="4" fontId="6" fillId="3" borderId="59" applyNumberFormat="0" applyProtection="0">
      <alignment horizontal="left" vertical="center" indent="1"/>
    </xf>
    <xf numFmtId="4" fontId="6" fillId="3"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32" borderId="59" applyNumberFormat="0" applyProtection="0">
      <alignment horizontal="right" vertical="center"/>
    </xf>
    <xf numFmtId="4" fontId="6" fillId="33" borderId="59" applyNumberFormat="0" applyProtection="0">
      <alignment horizontal="right" vertical="center"/>
    </xf>
    <xf numFmtId="4" fontId="6" fillId="34" borderId="59" applyNumberFormat="0" applyProtection="0">
      <alignment horizontal="right" vertical="center"/>
    </xf>
    <xf numFmtId="4" fontId="6" fillId="35" borderId="59" applyNumberFormat="0" applyProtection="0">
      <alignment horizontal="right" vertical="center"/>
    </xf>
    <xf numFmtId="4" fontId="6" fillId="36" borderId="59" applyNumberFormat="0" applyProtection="0">
      <alignment horizontal="right" vertical="center"/>
    </xf>
    <xf numFmtId="4" fontId="6" fillId="37" borderId="59" applyNumberFormat="0" applyProtection="0">
      <alignment horizontal="right" vertical="center"/>
    </xf>
    <xf numFmtId="4" fontId="6" fillId="38" borderId="59" applyNumberFormat="0" applyProtection="0">
      <alignment horizontal="right" vertical="center"/>
    </xf>
    <xf numFmtId="4" fontId="6" fillId="39" borderId="59" applyNumberFormat="0" applyProtection="0">
      <alignment horizontal="right" vertical="center"/>
    </xf>
    <xf numFmtId="4" fontId="6" fillId="40" borderId="59" applyNumberFormat="0" applyProtection="0">
      <alignment horizontal="right" vertical="center"/>
    </xf>
    <xf numFmtId="4" fontId="42" fillId="41"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29" borderId="59" applyNumberFormat="0" applyProtection="0">
      <alignment vertical="center"/>
    </xf>
    <xf numFmtId="4" fontId="41" fillId="29" borderId="59" applyNumberFormat="0" applyProtection="0">
      <alignment vertical="center"/>
    </xf>
    <xf numFmtId="4" fontId="6" fillId="29" borderId="59" applyNumberFormat="0" applyProtection="0">
      <alignment horizontal="left" vertical="center" indent="1"/>
    </xf>
    <xf numFmtId="4" fontId="6" fillId="29" borderId="59" applyNumberFormat="0" applyProtection="0">
      <alignment horizontal="left" vertical="center" indent="1"/>
    </xf>
    <xf numFmtId="4" fontId="6" fillId="5" borderId="59" applyNumberFormat="0" applyProtection="0">
      <alignment horizontal="right" vertical="center"/>
    </xf>
    <xf numFmtId="4" fontId="6" fillId="5" borderId="59" applyNumberFormat="0" applyProtection="0">
      <alignment horizontal="right" vertical="center"/>
    </xf>
    <xf numFmtId="4" fontId="41" fillId="5" borderId="59" applyNumberFormat="0" applyProtection="0">
      <alignment horizontal="righ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6" fillId="5" borderId="59" applyNumberFormat="0" applyProtection="0">
      <alignment horizontal="right" vertical="center"/>
    </xf>
    <xf numFmtId="0" fontId="50" fillId="0" borderId="70" applyNumberFormat="0" applyFill="0" applyAlignment="0" applyProtection="0"/>
    <xf numFmtId="0" fontId="52" fillId="11" borderId="99" applyNumberFormat="0" applyAlignment="0" applyProtection="0"/>
    <xf numFmtId="0" fontId="38" fillId="24" borderId="59" applyNumberFormat="0" applyAlignment="0" applyProtection="0"/>
    <xf numFmtId="0" fontId="20" fillId="24" borderId="99" applyNumberFormat="0" applyAlignment="0" applyProtection="0"/>
    <xf numFmtId="0" fontId="50" fillId="0" borderId="70" applyNumberFormat="0" applyFill="0" applyAlignment="0" applyProtection="0"/>
    <xf numFmtId="0" fontId="3" fillId="31" borderId="100" applyNumberFormat="0" applyFont="0" applyAlignment="0" applyProtection="0"/>
    <xf numFmtId="0" fontId="50" fillId="0" borderId="70" applyNumberFormat="0" applyFill="0" applyAlignment="0" applyProtection="0"/>
    <xf numFmtId="0" fontId="50" fillId="0" borderId="70" applyNumberFormat="0" applyFill="0" applyAlignment="0" applyProtection="0"/>
    <xf numFmtId="4" fontId="44" fillId="5" borderId="59" applyNumberFormat="0" applyProtection="0">
      <alignment horizontal="left" vertical="center" indent="1"/>
    </xf>
    <xf numFmtId="4" fontId="44" fillId="43" borderId="59" applyNumberFormat="0" applyProtection="0">
      <alignment horizontal="left" vertical="center" indent="1"/>
    </xf>
    <xf numFmtId="4" fontId="6" fillId="0" borderId="59" applyNumberFormat="0" applyProtection="0">
      <alignment horizontal="right" vertical="center"/>
    </xf>
    <xf numFmtId="4" fontId="6" fillId="0" borderId="59" applyNumberFormat="0" applyProtection="0">
      <alignment horizontal="right" vertical="center"/>
    </xf>
    <xf numFmtId="0" fontId="2" fillId="4" borderId="59" applyNumberFormat="0" applyProtection="0">
      <alignment horizontal="left" vertical="center" indent="1"/>
    </xf>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4" fontId="44" fillId="5" borderId="59" applyNumberFormat="0" applyProtection="0">
      <alignment horizontal="left" vertical="center" indent="1"/>
    </xf>
    <xf numFmtId="0" fontId="2" fillId="4" borderId="59" applyNumberFormat="0" applyProtection="0">
      <alignment horizontal="left" vertical="center" indent="1"/>
    </xf>
    <xf numFmtId="0" fontId="20" fillId="24" borderId="99" applyNumberFormat="0" applyAlignment="0" applyProtection="0"/>
    <xf numFmtId="0" fontId="52" fillId="11" borderId="99" applyNumberFormat="0" applyAlignment="0" applyProtection="0"/>
    <xf numFmtId="4" fontId="6" fillId="0" borderId="59" applyNumberFormat="0" applyProtection="0">
      <alignment horizontal="right" vertical="center"/>
    </xf>
    <xf numFmtId="0" fontId="2" fillId="4" borderId="59" applyNumberFormat="0" applyProtection="0">
      <alignment horizontal="left" vertical="center" indent="1"/>
    </xf>
    <xf numFmtId="0" fontId="2" fillId="0" borderId="59" applyNumberFormat="0" applyProtection="0">
      <alignment horizontal="left" vertical="center"/>
    </xf>
    <xf numFmtId="4" fontId="6" fillId="5" borderId="59" applyNumberFormat="0" applyProtection="0">
      <alignment horizontal="right" vertical="center"/>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4" fontId="42" fillId="41" borderId="59" applyNumberFormat="0" applyProtection="0">
      <alignment horizontal="left" vertical="center" indent="1"/>
    </xf>
    <xf numFmtId="4" fontId="6" fillId="37" borderId="59" applyNumberFormat="0" applyProtection="0">
      <alignment horizontal="right" vertical="center"/>
    </xf>
    <xf numFmtId="4" fontId="6" fillId="33" borderId="59" applyNumberFormat="0" applyProtection="0">
      <alignment horizontal="right" vertical="center"/>
    </xf>
    <xf numFmtId="0" fontId="3" fillId="31" borderId="100" applyNumberFormat="0" applyFont="0" applyAlignment="0" applyProtection="0"/>
    <xf numFmtId="0" fontId="2" fillId="4" borderId="59" applyNumberFormat="0" applyProtection="0">
      <alignment horizontal="left" vertical="center" indent="1"/>
    </xf>
    <xf numFmtId="4" fontId="44" fillId="43" borderId="59" applyNumberFormat="0" applyProtection="0">
      <alignment horizontal="left" vertical="center" indent="1"/>
    </xf>
    <xf numFmtId="4" fontId="44" fillId="5"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0" fillId="24" borderId="99" applyNumberFormat="0" applyAlignment="0" applyProtection="0"/>
    <xf numFmtId="4" fontId="41" fillId="3" borderId="59" applyNumberFormat="0" applyProtection="0">
      <alignment vertical="center"/>
    </xf>
    <xf numFmtId="4" fontId="6" fillId="32" borderId="59" applyNumberFormat="0" applyProtection="0">
      <alignment horizontal="right" vertical="center"/>
    </xf>
    <xf numFmtId="4" fontId="6" fillId="36" borderId="59" applyNumberFormat="0" applyProtection="0">
      <alignment horizontal="right" vertical="center"/>
    </xf>
    <xf numFmtId="4" fontId="6" fillId="40" borderId="59" applyNumberFormat="0" applyProtection="0">
      <alignment horizontal="right" vertical="center"/>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4" fontId="6" fillId="29"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50" fillId="0" borderId="70" applyNumberFormat="0" applyFill="0" applyAlignment="0" applyProtection="0"/>
    <xf numFmtId="4" fontId="6" fillId="0" borderId="59" applyNumberFormat="0" applyProtection="0">
      <alignment horizontal="right" vertical="center"/>
    </xf>
    <xf numFmtId="0" fontId="52" fillId="11" borderId="99" applyNumberFormat="0" applyAlignment="0" applyProtection="0"/>
    <xf numFmtId="0" fontId="38" fillId="24" borderId="59" applyNumberFormat="0" applyAlignment="0" applyProtection="0"/>
    <xf numFmtId="0" fontId="50" fillId="0" borderId="70" applyNumberFormat="0" applyFill="0" applyAlignment="0" applyProtection="0"/>
    <xf numFmtId="4" fontId="44" fillId="43" borderId="59" applyNumberFormat="0" applyProtection="0">
      <alignment horizontal="left" vertical="center" indent="1"/>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6" fillId="3" borderId="59" applyNumberFormat="0" applyProtection="0">
      <alignment vertical="center"/>
    </xf>
    <xf numFmtId="0" fontId="2" fillId="4" borderId="59" applyNumberFormat="0" applyProtection="0">
      <alignment horizontal="left" vertical="center" indent="1"/>
    </xf>
    <xf numFmtId="4" fontId="6" fillId="35" borderId="59" applyNumberFormat="0" applyProtection="0">
      <alignment horizontal="right" vertical="center"/>
    </xf>
    <xf numFmtId="4" fontId="6" fillId="39" borderId="59" applyNumberFormat="0" applyProtection="0">
      <alignment horizontal="right" vertical="center"/>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4" fontId="6" fillId="29" borderId="59" applyNumberFormat="0" applyProtection="0">
      <alignment horizontal="left" vertical="center" indent="1"/>
    </xf>
    <xf numFmtId="4" fontId="41" fillId="5" borderId="59" applyNumberFormat="0" applyProtection="0">
      <alignment horizontal="right" vertical="center"/>
    </xf>
    <xf numFmtId="0" fontId="2" fillId="4" borderId="59" applyNumberFormat="0" applyProtection="0">
      <alignment horizontal="left" vertical="center" indent="1"/>
    </xf>
    <xf numFmtId="4" fontId="46" fillId="5" borderId="59" applyNumberFormat="0" applyProtection="0">
      <alignment horizontal="right" vertical="center"/>
    </xf>
    <xf numFmtId="0" fontId="50" fillId="0" borderId="70" applyNumberFormat="0" applyFill="0" applyAlignment="0" applyProtection="0"/>
    <xf numFmtId="4" fontId="44" fillId="43" borderId="59" applyNumberFormat="0" applyProtection="0">
      <alignment horizontal="left" vertical="center" indent="1"/>
    </xf>
    <xf numFmtId="0" fontId="52" fillId="11" borderId="99" applyNumberFormat="0" applyAlignment="0" applyProtection="0"/>
    <xf numFmtId="0" fontId="38" fillId="24" borderId="59" applyNumberFormat="0" applyAlignment="0" applyProtection="0"/>
    <xf numFmtId="0" fontId="20" fillId="24" borderId="99" applyNumberForma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50" fillId="0" borderId="70" applyNumberFormat="0" applyFill="0" applyAlignment="0" applyProtection="0"/>
    <xf numFmtId="0" fontId="29" fillId="0" borderId="94">
      <alignment horizontal="left" vertical="center"/>
    </xf>
    <xf numFmtId="4" fontId="6" fillId="0" borderId="59" applyNumberFormat="0" applyProtection="0">
      <alignment horizontal="right" vertical="center"/>
    </xf>
    <xf numFmtId="0" fontId="2" fillId="0" borderId="59" applyNumberFormat="0" applyProtection="0">
      <alignment horizontal="left" vertical="center"/>
    </xf>
    <xf numFmtId="0" fontId="50" fillId="0" borderId="70" applyNumberFormat="0" applyFill="0" applyAlignment="0" applyProtection="0"/>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0" fontId="76" fillId="49" borderId="59" applyNumberFormat="0" applyAlignment="0" applyProtection="0"/>
    <xf numFmtId="4" fontId="6" fillId="5" borderId="59" applyNumberFormat="0" applyProtection="0">
      <alignment horizontal="left" vertical="center" indent="1"/>
    </xf>
    <xf numFmtId="4" fontId="44" fillId="5" borderId="59" applyNumberFormat="0" applyProtection="0">
      <alignment horizontal="left" vertical="center" indent="1"/>
    </xf>
    <xf numFmtId="4" fontId="6" fillId="43" borderId="59" applyNumberFormat="0" applyProtection="0">
      <alignment horizontal="left" vertical="center" indent="1"/>
    </xf>
    <xf numFmtId="4" fontId="44" fillId="43" borderId="59" applyNumberFormat="0" applyProtection="0">
      <alignment horizontal="left" vertical="center" indent="1"/>
    </xf>
    <xf numFmtId="0" fontId="80" fillId="0" borderId="95" applyNumberFormat="0" applyFill="0" applyAlignment="0" applyProtection="0"/>
    <xf numFmtId="0" fontId="80" fillId="0" borderId="95" applyNumberFormat="0" applyFill="0" applyAlignment="0" applyProtection="0"/>
    <xf numFmtId="4" fontId="44" fillId="5" borderId="59" applyNumberFormat="0" applyProtection="0">
      <alignment horizontal="left" vertical="center" indent="1"/>
    </xf>
    <xf numFmtId="4" fontId="41" fillId="29" borderId="59" applyNumberFormat="0" applyProtection="0">
      <alignment vertical="center"/>
    </xf>
    <xf numFmtId="0" fontId="2" fillId="43" borderId="59" applyNumberFormat="0" applyProtection="0">
      <alignment horizontal="left" vertical="center" indent="1"/>
    </xf>
    <xf numFmtId="0" fontId="2" fillId="4" borderId="59" applyNumberFormat="0" applyProtection="0">
      <alignment horizontal="left" vertical="center" indent="1"/>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0" borderId="59" applyNumberFormat="0" applyProtection="0">
      <alignment horizontal="right" vertical="center"/>
    </xf>
    <xf numFmtId="4" fontId="6" fillId="0"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 fillId="0" borderId="97">
      <alignment horizontal="right"/>
    </xf>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29" fillId="0" borderId="94">
      <alignment horizontal="left" vertical="center"/>
    </xf>
    <xf numFmtId="4" fontId="2" fillId="0" borderId="97"/>
    <xf numFmtId="4" fontId="2" fillId="0" borderId="97"/>
    <xf numFmtId="0" fontId="2" fillId="4" borderId="59" applyNumberFormat="0" applyProtection="0">
      <alignment horizontal="left" vertical="center" indent="1"/>
    </xf>
    <xf numFmtId="0" fontId="50" fillId="0" borderId="70" applyNumberFormat="0" applyFill="0" applyAlignment="0" applyProtection="0"/>
    <xf numFmtId="0" fontId="20" fillId="24" borderId="99" applyNumberFormat="0" applyAlignment="0" applyProtection="0"/>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3" fillId="31" borderId="100" applyNumberFormat="0" applyFont="0" applyAlignment="0" applyProtection="0"/>
    <xf numFmtId="4" fontId="6" fillId="5" borderId="59" applyNumberFormat="0" applyProtection="0">
      <alignment horizontal="righ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xf numFmtId="0" fontId="2" fillId="0" borderId="97"/>
    <xf numFmtId="0" fontId="3" fillId="2" borderId="97" applyNumberFormat="0" applyAlignment="0">
      <alignment horizontal="left"/>
    </xf>
    <xf numFmtId="0" fontId="3" fillId="2" borderId="97" applyNumberFormat="0" applyAlignment="0">
      <alignment horizontal="left"/>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175" fontId="2" fillId="3" borderId="97" applyNumberFormat="0" applyFont="0" applyAlignment="0">
      <protection locked="0"/>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4" fontId="44" fillId="43" borderId="59" applyNumberFormat="0" applyProtection="0">
      <alignment horizontal="left" vertical="center" indent="1"/>
    </xf>
    <xf numFmtId="4" fontId="44" fillId="5"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59" applyNumberFormat="0" applyProtection="0">
      <alignment horizontal="left" vertical="center"/>
    </xf>
    <xf numFmtId="0" fontId="2" fillId="0" borderId="97">
      <alignment horizontal="right"/>
    </xf>
    <xf numFmtId="0" fontId="2" fillId="0" borderId="97">
      <alignment horizontal="right"/>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0" fontId="26" fillId="26" borderId="97" applyNumberFormat="0" applyFill="0" applyBorder="0" applyAlignment="0" applyProtection="0">
      <protection locked="0"/>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97">
      <alignment horizontal="right"/>
    </xf>
    <xf numFmtId="0" fontId="2" fillId="0" borderId="97">
      <alignment horizontal="right"/>
    </xf>
    <xf numFmtId="0" fontId="2" fillId="31" borderId="100" applyNumberFormat="0" applyFont="0" applyAlignment="0" applyProtection="0"/>
    <xf numFmtId="4" fontId="2" fillId="0" borderId="97"/>
    <xf numFmtId="4" fontId="2" fillId="0" borderId="97"/>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alignment horizontal="right"/>
    </xf>
    <xf numFmtId="0" fontId="2" fillId="0" borderId="97">
      <alignment horizontal="right"/>
    </xf>
    <xf numFmtId="0" fontId="2" fillId="0" borderId="97"/>
    <xf numFmtId="0" fontId="2" fillId="31" borderId="100" applyNumberFormat="0" applyFont="0" applyAlignment="0" applyProtection="0"/>
    <xf numFmtId="4" fontId="2" fillId="0" borderId="97"/>
    <xf numFmtId="4" fontId="2" fillId="0" borderId="97"/>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4" fontId="6" fillId="0" borderId="59" applyNumberFormat="0" applyProtection="0">
      <alignment horizontal="right" vertical="center"/>
    </xf>
    <xf numFmtId="0" fontId="2" fillId="0" borderId="59" applyNumberFormat="0" applyProtection="0">
      <alignment horizontal="left" vertical="center"/>
    </xf>
    <xf numFmtId="175" fontId="2" fillId="3" borderId="97" applyNumberFormat="0" applyFont="0" applyAlignment="0">
      <protection locked="0"/>
    </xf>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0" fontId="76" fillId="49" borderId="59" applyNumberFormat="0" applyAlignment="0" applyProtection="0"/>
    <xf numFmtId="4" fontId="6" fillId="5" borderId="59" applyNumberFormat="0" applyProtection="0">
      <alignment horizontal="left" vertical="center" indent="1"/>
    </xf>
    <xf numFmtId="4" fontId="44" fillId="5" borderId="59" applyNumberFormat="0" applyProtection="0">
      <alignment horizontal="left" vertical="center" indent="1"/>
    </xf>
    <xf numFmtId="4" fontId="6" fillId="43" borderId="59" applyNumberFormat="0" applyProtection="0">
      <alignment horizontal="left" vertical="center" indent="1"/>
    </xf>
    <xf numFmtId="4" fontId="44" fillId="43"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80" fillId="0" borderId="95" applyNumberFormat="0" applyFill="0" applyAlignment="0" applyProtection="0"/>
    <xf numFmtId="0" fontId="80" fillId="0" borderId="95" applyNumberFormat="0" applyFill="0" applyAlignment="0" applyProtection="0"/>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4" fontId="6" fillId="3" borderId="59" applyNumberFormat="0" applyProtection="0">
      <alignment vertical="center"/>
    </xf>
    <xf numFmtId="4" fontId="41" fillId="3" borderId="59" applyNumberFormat="0" applyProtection="0">
      <alignment vertical="center"/>
    </xf>
    <xf numFmtId="4" fontId="6" fillId="3" borderId="59" applyNumberFormat="0" applyProtection="0">
      <alignment horizontal="left" vertical="center" indent="1"/>
    </xf>
    <xf numFmtId="4" fontId="6" fillId="3"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32" borderId="59" applyNumberFormat="0" applyProtection="0">
      <alignment horizontal="right" vertical="center"/>
    </xf>
    <xf numFmtId="4" fontId="6" fillId="33" borderId="59" applyNumberFormat="0" applyProtection="0">
      <alignment horizontal="right" vertical="center"/>
    </xf>
    <xf numFmtId="4" fontId="6" fillId="34" borderId="59" applyNumberFormat="0" applyProtection="0">
      <alignment horizontal="right" vertical="center"/>
    </xf>
    <xf numFmtId="4" fontId="6" fillId="35" borderId="59" applyNumberFormat="0" applyProtection="0">
      <alignment horizontal="right" vertical="center"/>
    </xf>
    <xf numFmtId="4" fontId="6" fillId="36" borderId="59" applyNumberFormat="0" applyProtection="0">
      <alignment horizontal="right" vertical="center"/>
    </xf>
    <xf numFmtId="4" fontId="6" fillId="37" borderId="59" applyNumberFormat="0" applyProtection="0">
      <alignment horizontal="right" vertical="center"/>
    </xf>
    <xf numFmtId="4" fontId="6" fillId="38" borderId="59" applyNumberFormat="0" applyProtection="0">
      <alignment horizontal="right" vertical="center"/>
    </xf>
    <xf numFmtId="4" fontId="6" fillId="39" borderId="59" applyNumberFormat="0" applyProtection="0">
      <alignment horizontal="right" vertical="center"/>
    </xf>
    <xf numFmtId="4" fontId="6" fillId="40" borderId="59" applyNumberFormat="0" applyProtection="0">
      <alignment horizontal="right" vertical="center"/>
    </xf>
    <xf numFmtId="4" fontId="42" fillId="41"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29" borderId="59" applyNumberFormat="0" applyProtection="0">
      <alignment vertical="center"/>
    </xf>
    <xf numFmtId="4" fontId="41" fillId="29" borderId="59" applyNumberFormat="0" applyProtection="0">
      <alignment vertical="center"/>
    </xf>
    <xf numFmtId="4" fontId="6" fillId="29" borderId="59" applyNumberFormat="0" applyProtection="0">
      <alignment horizontal="left" vertical="center" indent="1"/>
    </xf>
    <xf numFmtId="4" fontId="6" fillId="29" borderId="59" applyNumberFormat="0" applyProtection="0">
      <alignment horizontal="left" vertical="center" indent="1"/>
    </xf>
    <xf numFmtId="4" fontId="6" fillId="5" borderId="59" applyNumberFormat="0" applyProtection="0">
      <alignment horizontal="right" vertical="center"/>
    </xf>
    <xf numFmtId="4" fontId="6" fillId="0" borderId="59" applyNumberFormat="0" applyProtection="0">
      <alignment horizontal="right" vertical="center"/>
    </xf>
    <xf numFmtId="4" fontId="6" fillId="0" borderId="59" applyNumberFormat="0" applyProtection="0">
      <alignment horizontal="right" vertical="center"/>
    </xf>
    <xf numFmtId="4" fontId="41"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6" fillId="5" borderId="59" applyNumberFormat="0" applyProtection="0">
      <alignment horizontal="right" vertical="center"/>
    </xf>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 fillId="0" borderId="97">
      <alignment horizontal="right"/>
    </xf>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4" fontId="2" fillId="0" borderId="97"/>
    <xf numFmtId="0" fontId="20" fillId="24" borderId="99" applyNumberFormat="0" applyAlignment="0" applyProtection="0"/>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3" fillId="31" borderId="100" applyNumberFormat="0" applyFont="0" applyAlignment="0" applyProtection="0"/>
    <xf numFmtId="0" fontId="38" fillId="24" borderId="59" applyNumberFormat="0" applyAlignment="0" applyProtection="0"/>
    <xf numFmtId="4" fontId="6" fillId="5" borderId="59" applyNumberFormat="0" applyProtection="0">
      <alignment horizontal="righ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xf numFmtId="0" fontId="2" fillId="0" borderId="97"/>
    <xf numFmtId="0" fontId="3" fillId="2" borderId="97" applyNumberFormat="0" applyAlignment="0">
      <alignment horizontal="left"/>
    </xf>
    <xf numFmtId="0" fontId="3" fillId="2" borderId="97" applyNumberFormat="0" applyAlignment="0">
      <alignment horizontal="left"/>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175" fontId="2" fillId="3" borderId="97" applyNumberFormat="0" applyFont="0" applyAlignment="0">
      <protection locked="0"/>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4" fontId="44" fillId="43" borderId="59" applyNumberFormat="0" applyProtection="0">
      <alignment horizontal="left" vertical="center" indent="1"/>
    </xf>
    <xf numFmtId="4" fontId="44" fillId="5"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59" applyNumberFormat="0" applyProtection="0">
      <alignment horizontal="left" vertical="center"/>
    </xf>
    <xf numFmtId="0" fontId="2" fillId="0" borderId="97">
      <alignment horizontal="right"/>
    </xf>
    <xf numFmtId="0" fontId="2" fillId="0" borderId="97">
      <alignment horizontal="right"/>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0" fontId="26" fillId="26" borderId="97" applyNumberFormat="0" applyFill="0" applyBorder="0" applyAlignment="0" applyProtection="0">
      <protection locked="0"/>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97">
      <alignment horizontal="right"/>
    </xf>
    <xf numFmtId="0" fontId="2" fillId="0" borderId="97">
      <alignment horizontal="right"/>
    </xf>
    <xf numFmtId="0" fontId="2" fillId="31" borderId="100" applyNumberFormat="0" applyFont="0" applyAlignment="0" applyProtection="0"/>
    <xf numFmtId="4" fontId="2" fillId="0" borderId="97"/>
    <xf numFmtId="4" fontId="2" fillId="0" borderId="97"/>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alignment horizontal="right"/>
    </xf>
    <xf numFmtId="0" fontId="2" fillId="0" borderId="97">
      <alignment horizontal="right"/>
    </xf>
    <xf numFmtId="0" fontId="2" fillId="0" borderId="97"/>
    <xf numFmtId="0" fontId="2" fillId="31" borderId="100" applyNumberFormat="0" applyFont="0" applyAlignment="0" applyProtection="0"/>
    <xf numFmtId="0" fontId="29" fillId="0" borderId="94">
      <alignment horizontal="left" vertical="center"/>
    </xf>
    <xf numFmtId="4" fontId="2" fillId="0" borderId="97"/>
    <xf numFmtId="4" fontId="2" fillId="0" borderId="97"/>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4" fontId="6" fillId="0" borderId="59" applyNumberFormat="0" applyProtection="0">
      <alignment horizontal="right" vertical="center"/>
    </xf>
    <xf numFmtId="0" fontId="2" fillId="0" borderId="59" applyNumberFormat="0" applyProtection="0">
      <alignment horizontal="left" vertical="center"/>
    </xf>
    <xf numFmtId="175" fontId="2" fillId="3" borderId="97" applyNumberFormat="0" applyFont="0" applyAlignment="0">
      <protection locked="0"/>
    </xf>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0" fontId="76" fillId="49" borderId="59" applyNumberFormat="0" applyAlignment="0" applyProtection="0"/>
    <xf numFmtId="4" fontId="6" fillId="5" borderId="59" applyNumberFormat="0" applyProtection="0">
      <alignment horizontal="left" vertical="center" indent="1"/>
    </xf>
    <xf numFmtId="4" fontId="44" fillId="5" borderId="59" applyNumberFormat="0" applyProtection="0">
      <alignment horizontal="left" vertical="center" indent="1"/>
    </xf>
    <xf numFmtId="4" fontId="6" fillId="43" borderId="59" applyNumberFormat="0" applyProtection="0">
      <alignment horizontal="left" vertical="center" indent="1"/>
    </xf>
    <xf numFmtId="4" fontId="44" fillId="43"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50" fillId="0" borderId="70" applyNumberFormat="0" applyFill="0" applyAlignment="0" applyProtection="0"/>
    <xf numFmtId="0" fontId="29" fillId="0" borderId="94">
      <alignment horizontal="left" vertical="center"/>
    </xf>
    <xf numFmtId="4" fontId="6" fillId="0" borderId="59" applyNumberFormat="0" applyProtection="0">
      <alignment horizontal="right" vertical="center"/>
    </xf>
    <xf numFmtId="0" fontId="2" fillId="0" borderId="59" applyNumberFormat="0" applyProtection="0">
      <alignment horizontal="left" vertical="center"/>
    </xf>
    <xf numFmtId="0" fontId="50" fillId="0" borderId="70" applyNumberFormat="0" applyFill="0" applyAlignment="0" applyProtection="0"/>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0" fontId="76" fillId="49" borderId="59" applyNumberFormat="0" applyAlignment="0" applyProtection="0"/>
    <xf numFmtId="4" fontId="6" fillId="5" borderId="59" applyNumberFormat="0" applyProtection="0">
      <alignment horizontal="left" vertical="center" indent="1"/>
    </xf>
    <xf numFmtId="4" fontId="44" fillId="5" borderId="59" applyNumberFormat="0" applyProtection="0">
      <alignment horizontal="left" vertical="center" indent="1"/>
    </xf>
    <xf numFmtId="4" fontId="6" fillId="43" borderId="59" applyNumberFormat="0" applyProtection="0">
      <alignment horizontal="left" vertical="center" indent="1"/>
    </xf>
    <xf numFmtId="4" fontId="44" fillId="43" borderId="59" applyNumberFormat="0" applyProtection="0">
      <alignment horizontal="left" vertical="center" indent="1"/>
    </xf>
    <xf numFmtId="0" fontId="80" fillId="0" borderId="95" applyNumberFormat="0" applyFill="0" applyAlignment="0" applyProtection="0"/>
    <xf numFmtId="0" fontId="80" fillId="0" borderId="95" applyNumberFormat="0" applyFill="0" applyAlignment="0" applyProtection="0"/>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0" borderId="59" applyNumberFormat="0" applyProtection="0">
      <alignment horizontal="right" vertical="center"/>
    </xf>
    <xf numFmtId="4" fontId="6" fillId="0"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 fillId="0" borderId="97">
      <alignment horizontal="right"/>
    </xf>
    <xf numFmtId="0" fontId="2" fillId="0" borderId="97">
      <alignment horizontal="right"/>
    </xf>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4" fontId="6" fillId="5" borderId="59" applyNumberFormat="0" applyProtection="0">
      <alignment horizontal="righ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xf numFmtId="0" fontId="2" fillId="0" borderId="97"/>
    <xf numFmtId="0" fontId="3" fillId="2" borderId="97" applyNumberFormat="0" applyAlignment="0">
      <alignment horizontal="left"/>
    </xf>
    <xf numFmtId="0" fontId="3" fillId="2" borderId="97" applyNumberFormat="0" applyAlignment="0">
      <alignment horizontal="left"/>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175" fontId="2" fillId="3" borderId="97" applyNumberFormat="0" applyFont="0" applyAlignment="0">
      <protection locked="0"/>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4" fontId="44" fillId="43" borderId="59" applyNumberFormat="0" applyProtection="0">
      <alignment horizontal="left" vertical="center" indent="1"/>
    </xf>
    <xf numFmtId="4" fontId="44" fillId="5"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alignment horizontal="right"/>
    </xf>
    <xf numFmtId="4" fontId="2" fillId="0" borderId="97"/>
    <xf numFmtId="0" fontId="2" fillId="0" borderId="97">
      <alignment horizontal="right"/>
    </xf>
    <xf numFmtId="4" fontId="2" fillId="0" borderId="97"/>
    <xf numFmtId="0" fontId="2" fillId="0" borderId="97">
      <alignment horizontal="right"/>
    </xf>
    <xf numFmtId="4" fontId="2" fillId="0" borderId="97"/>
    <xf numFmtId="0" fontId="2" fillId="0" borderId="59" applyNumberFormat="0" applyProtection="0">
      <alignment horizontal="left" vertical="center"/>
    </xf>
    <xf numFmtId="0" fontId="2" fillId="0" borderId="97">
      <alignment horizontal="right"/>
    </xf>
    <xf numFmtId="0" fontId="2" fillId="0" borderId="97">
      <alignment horizontal="right"/>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0" fontId="26" fillId="26" borderId="97" applyNumberFormat="0" applyFill="0" applyBorder="0" applyAlignment="0" applyProtection="0">
      <protection locked="0"/>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97">
      <alignment horizontal="right"/>
    </xf>
    <xf numFmtId="0" fontId="2" fillId="0" borderId="97">
      <alignment horizontal="right"/>
    </xf>
    <xf numFmtId="4" fontId="2" fillId="0" borderId="97"/>
    <xf numFmtId="4" fontId="2" fillId="0" borderId="97"/>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alignment horizontal="right"/>
    </xf>
    <xf numFmtId="0" fontId="2" fillId="0" borderId="97">
      <alignment horizontal="right"/>
    </xf>
    <xf numFmtId="0" fontId="2" fillId="0" borderId="97"/>
    <xf numFmtId="4" fontId="2" fillId="0" borderId="97"/>
    <xf numFmtId="4" fontId="2" fillId="0" borderId="97"/>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4" fontId="6" fillId="0" borderId="59" applyNumberFormat="0" applyProtection="0">
      <alignment horizontal="right" vertical="center"/>
    </xf>
    <xf numFmtId="0" fontId="2" fillId="0" borderId="59" applyNumberFormat="0" applyProtection="0">
      <alignment horizontal="left" vertical="center"/>
    </xf>
    <xf numFmtId="175" fontId="2" fillId="3" borderId="97" applyNumberFormat="0" applyFont="0" applyAlignment="0">
      <protection locked="0"/>
    </xf>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0" fontId="76" fillId="49" borderId="59" applyNumberFormat="0" applyAlignment="0" applyProtection="0"/>
    <xf numFmtId="4" fontId="6" fillId="5" borderId="59" applyNumberFormat="0" applyProtection="0">
      <alignment horizontal="left" vertical="center" indent="1"/>
    </xf>
    <xf numFmtId="4" fontId="44" fillId="5" borderId="59" applyNumberFormat="0" applyProtection="0">
      <alignment horizontal="left" vertical="center" indent="1"/>
    </xf>
    <xf numFmtId="4" fontId="6" fillId="43" borderId="59" applyNumberFormat="0" applyProtection="0">
      <alignment horizontal="left" vertical="center" indent="1"/>
    </xf>
    <xf numFmtId="4" fontId="44" fillId="43"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80" fillId="0" borderId="95" applyNumberFormat="0" applyFill="0" applyAlignment="0" applyProtection="0"/>
    <xf numFmtId="0" fontId="80" fillId="0" borderId="95" applyNumberFormat="0" applyFill="0" applyAlignment="0" applyProtection="0"/>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4" fontId="6" fillId="3" borderId="59" applyNumberFormat="0" applyProtection="0">
      <alignment vertical="center"/>
    </xf>
    <xf numFmtId="4" fontId="41" fillId="3" borderId="59" applyNumberFormat="0" applyProtection="0">
      <alignment vertical="center"/>
    </xf>
    <xf numFmtId="4" fontId="6" fillId="3" borderId="59" applyNumberFormat="0" applyProtection="0">
      <alignment horizontal="left" vertical="center" indent="1"/>
    </xf>
    <xf numFmtId="4" fontId="6" fillId="3"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32" borderId="59" applyNumberFormat="0" applyProtection="0">
      <alignment horizontal="right" vertical="center"/>
    </xf>
    <xf numFmtId="4" fontId="6" fillId="33" borderId="59" applyNumberFormat="0" applyProtection="0">
      <alignment horizontal="right" vertical="center"/>
    </xf>
    <xf numFmtId="4" fontId="6" fillId="34" borderId="59" applyNumberFormat="0" applyProtection="0">
      <alignment horizontal="right" vertical="center"/>
    </xf>
    <xf numFmtId="4" fontId="6" fillId="35" borderId="59" applyNumberFormat="0" applyProtection="0">
      <alignment horizontal="right" vertical="center"/>
    </xf>
    <xf numFmtId="4" fontId="6" fillId="36" borderId="59" applyNumberFormat="0" applyProtection="0">
      <alignment horizontal="right" vertical="center"/>
    </xf>
    <xf numFmtId="4" fontId="6" fillId="37" borderId="59" applyNumberFormat="0" applyProtection="0">
      <alignment horizontal="right" vertical="center"/>
    </xf>
    <xf numFmtId="4" fontId="6" fillId="38" borderId="59" applyNumberFormat="0" applyProtection="0">
      <alignment horizontal="right" vertical="center"/>
    </xf>
    <xf numFmtId="4" fontId="6" fillId="39" borderId="59" applyNumberFormat="0" applyProtection="0">
      <alignment horizontal="right" vertical="center"/>
    </xf>
    <xf numFmtId="4" fontId="6" fillId="40" borderId="59" applyNumberFormat="0" applyProtection="0">
      <alignment horizontal="right" vertical="center"/>
    </xf>
    <xf numFmtId="4" fontId="42" fillId="41"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6" fillId="29" borderId="59" applyNumberFormat="0" applyProtection="0">
      <alignment vertical="center"/>
    </xf>
    <xf numFmtId="4" fontId="41" fillId="29" borderId="59" applyNumberFormat="0" applyProtection="0">
      <alignment vertical="center"/>
    </xf>
    <xf numFmtId="4" fontId="6" fillId="29" borderId="59" applyNumberFormat="0" applyProtection="0">
      <alignment horizontal="left" vertical="center" indent="1"/>
    </xf>
    <xf numFmtId="4" fontId="6" fillId="29" borderId="59" applyNumberFormat="0" applyProtection="0">
      <alignment horizontal="left" vertical="center" indent="1"/>
    </xf>
    <xf numFmtId="4" fontId="6" fillId="5" borderId="59" applyNumberFormat="0" applyProtection="0">
      <alignment horizontal="right" vertical="center"/>
    </xf>
    <xf numFmtId="4" fontId="6" fillId="0" borderId="59" applyNumberFormat="0" applyProtection="0">
      <alignment horizontal="right" vertical="center"/>
    </xf>
    <xf numFmtId="4" fontId="6" fillId="0" borderId="59" applyNumberFormat="0" applyProtection="0">
      <alignment horizontal="right" vertical="center"/>
    </xf>
    <xf numFmtId="4" fontId="41"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4" fontId="46" fillId="5" borderId="59" applyNumberFormat="0" applyProtection="0">
      <alignment horizontal="right" vertical="center"/>
    </xf>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52" fillId="11" borderId="9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38" fillId="24" borderId="5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0" fillId="24" borderId="99" applyNumberFormat="0" applyAlignment="0" applyProtection="0"/>
    <xf numFmtId="0" fontId="2" fillId="0" borderId="97">
      <alignment horizontal="right"/>
    </xf>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4" fontId="2" fillId="0" borderId="97"/>
    <xf numFmtId="0" fontId="20" fillId="24" borderId="99" applyNumberFormat="0" applyAlignment="0" applyProtection="0"/>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3" fillId="31" borderId="100" applyNumberFormat="0" applyFont="0" applyAlignment="0" applyProtection="0"/>
    <xf numFmtId="0" fontId="38" fillId="24" borderId="59" applyNumberFormat="0" applyAlignment="0" applyProtection="0"/>
    <xf numFmtId="4" fontId="6" fillId="5" borderId="59" applyNumberFormat="0" applyProtection="0">
      <alignment horizontal="righ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xf numFmtId="0" fontId="2" fillId="0" borderId="97"/>
    <xf numFmtId="0" fontId="3" fillId="2" borderId="97" applyNumberFormat="0" applyAlignment="0">
      <alignment horizontal="left"/>
    </xf>
    <xf numFmtId="0" fontId="3" fillId="2" borderId="97" applyNumberFormat="0" applyAlignment="0">
      <alignment horizontal="left"/>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175" fontId="2" fillId="3" borderId="97" applyNumberFormat="0" applyFont="0" applyAlignment="0">
      <protection locked="0"/>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4" fontId="44" fillId="43" borderId="59" applyNumberFormat="0" applyProtection="0">
      <alignment horizontal="left" vertical="center" indent="1"/>
    </xf>
    <xf numFmtId="4" fontId="44" fillId="5"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4" fontId="44" fillId="5" borderId="59" applyNumberFormat="0" applyProtection="0">
      <alignment horizontal="left" vertical="center" indent="1"/>
    </xf>
    <xf numFmtId="4" fontId="44"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97">
      <alignment horizontal="right"/>
    </xf>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0" fontId="3" fillId="31" borderId="100" applyNumberFormat="0" applyFont="0" applyAlignment="0" applyProtection="0"/>
    <xf numFmtId="4" fontId="2" fillId="0" borderId="97"/>
    <xf numFmtId="0" fontId="2" fillId="0" borderId="59" applyNumberFormat="0" applyProtection="0">
      <alignment horizontal="left" vertical="center"/>
    </xf>
    <xf numFmtId="0" fontId="2" fillId="0" borderId="97">
      <alignment horizontal="right"/>
    </xf>
    <xf numFmtId="0" fontId="2" fillId="0" borderId="97">
      <alignment horizontal="right"/>
    </xf>
    <xf numFmtId="10" fontId="26" fillId="26" borderId="97" applyNumberFormat="0" applyFill="0" applyBorder="0" applyAlignment="0" applyProtection="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75" fontId="2" fillId="3" borderId="97" applyNumberFormat="0" applyFont="0" applyAlignment="0">
      <protection locked="0"/>
    </xf>
    <xf numFmtId="10" fontId="28" fillId="29" borderId="97" applyNumberFormat="0" applyBorder="0" applyAlignment="0" applyProtection="0"/>
    <xf numFmtId="175" fontId="2" fillId="3" borderId="97" applyNumberFormat="0" applyFont="0" applyAlignment="0">
      <protection locked="0"/>
    </xf>
    <xf numFmtId="10" fontId="26" fillId="26" borderId="97" applyNumberFormat="0" applyFill="0" applyBorder="0" applyAlignment="0" applyProtection="0">
      <protection locked="0"/>
    </xf>
    <xf numFmtId="0" fontId="2" fillId="0" borderId="59" applyNumberFormat="0" applyProtection="0">
      <alignment horizontal="left" vertical="center"/>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97">
      <alignment horizontal="right"/>
    </xf>
    <xf numFmtId="0" fontId="2" fillId="0" borderId="97">
      <alignment horizontal="right"/>
    </xf>
    <xf numFmtId="0" fontId="2" fillId="31" borderId="100" applyNumberFormat="0" applyFont="0" applyAlignment="0" applyProtection="0"/>
    <xf numFmtId="4" fontId="2" fillId="0" borderId="97"/>
    <xf numFmtId="4" fontId="2" fillId="0" borderId="97"/>
    <xf numFmtId="4" fontId="6" fillId="5" borderId="59" applyNumberFormat="0" applyProtection="0">
      <alignment horizontal="righ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175" fontId="2" fillId="3" borderId="97" applyNumberFormat="0" applyFont="0" applyAlignment="0">
      <protection locked="0"/>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43" borderId="59" applyNumberFormat="0" applyProtection="0">
      <alignment horizontal="left" vertical="center" indent="1"/>
    </xf>
    <xf numFmtId="0" fontId="2" fillId="43" borderId="59" applyNumberFormat="0" applyProtection="0">
      <alignment horizontal="left" vertical="center" indent="1"/>
    </xf>
    <xf numFmtId="0" fontId="2" fillId="44" borderId="59" applyNumberFormat="0" applyProtection="0">
      <alignment horizontal="left" vertical="center" indent="1"/>
    </xf>
    <xf numFmtId="0" fontId="2" fillId="44" borderId="59" applyNumberFormat="0" applyProtection="0">
      <alignment horizontal="left" vertical="center" indent="1"/>
    </xf>
    <xf numFmtId="0" fontId="2" fillId="27" borderId="59" applyNumberFormat="0" applyProtection="0">
      <alignment horizontal="left" vertical="center" indent="1"/>
    </xf>
    <xf numFmtId="0" fontId="2" fillId="27" borderId="59" applyNumberFormat="0" applyProtection="0">
      <alignment horizontal="left" vertical="center" indent="1"/>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0" borderId="59" applyNumberFormat="0" applyProtection="0">
      <alignment horizontal="left" vertical="center"/>
    </xf>
    <xf numFmtId="0" fontId="2" fillId="4" borderId="59" applyNumberFormat="0" applyProtection="0">
      <alignment horizontal="left" vertical="center" indent="1"/>
    </xf>
    <xf numFmtId="0" fontId="2" fillId="4" borderId="59" applyNumberFormat="0" applyProtection="0">
      <alignment horizontal="left" vertical="center" indent="1"/>
    </xf>
    <xf numFmtId="0" fontId="2" fillId="0" borderId="97">
      <alignment horizontal="right"/>
    </xf>
    <xf numFmtId="0" fontId="2" fillId="0" borderId="97">
      <alignment horizontal="right"/>
    </xf>
    <xf numFmtId="0" fontId="2" fillId="0" borderId="97"/>
    <xf numFmtId="0" fontId="2" fillId="31" borderId="100" applyNumberFormat="0" applyFont="0" applyAlignment="0" applyProtection="0"/>
    <xf numFmtId="0" fontId="29" fillId="0" borderId="94">
      <alignment horizontal="left" vertical="center"/>
    </xf>
    <xf numFmtId="4" fontId="2" fillId="0" borderId="97"/>
    <xf numFmtId="4" fontId="2" fillId="0" borderId="97"/>
    <xf numFmtId="0" fontId="2" fillId="4" borderId="59" applyNumberFormat="0" applyProtection="0">
      <alignment horizontal="left" vertical="center" indent="1"/>
    </xf>
    <xf numFmtId="175" fontId="2" fillId="3" borderId="97" applyNumberFormat="0" applyFont="0" applyAlignment="0">
      <protection locked="0"/>
    </xf>
    <xf numFmtId="0" fontId="2" fillId="4"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4" fontId="6" fillId="0" borderId="59" applyNumberFormat="0" applyProtection="0">
      <alignment horizontal="right" vertical="center"/>
    </xf>
    <xf numFmtId="0" fontId="2" fillId="0" borderId="59" applyNumberFormat="0" applyProtection="0">
      <alignment horizontal="left" vertical="center"/>
    </xf>
    <xf numFmtId="175" fontId="2" fillId="3" borderId="97" applyNumberFormat="0" applyFont="0" applyAlignment="0">
      <protection locked="0"/>
    </xf>
    <xf numFmtId="0" fontId="66" fillId="49" borderId="99" applyNumberFormat="0" applyAlignment="0" applyProtection="0"/>
    <xf numFmtId="0" fontId="73" fillId="11" borderId="99" applyNumberFormat="0" applyAlignment="0" applyProtection="0"/>
    <xf numFmtId="0" fontId="73" fillId="11" borderId="99" applyNumberFormat="0" applyAlignment="0" applyProtection="0"/>
    <xf numFmtId="0" fontId="22" fillId="31" borderId="99" applyNumberFormat="0" applyFont="0" applyAlignment="0" applyProtection="0"/>
    <xf numFmtId="0" fontId="76" fillId="49" borderId="59" applyNumberFormat="0" applyAlignment="0" applyProtection="0"/>
    <xf numFmtId="4" fontId="6" fillId="5" borderId="59" applyNumberFormat="0" applyProtection="0">
      <alignment horizontal="left" vertical="center" indent="1"/>
    </xf>
    <xf numFmtId="4" fontId="44" fillId="5" borderId="59" applyNumberFormat="0" applyProtection="0">
      <alignment horizontal="left" vertical="center" indent="1"/>
    </xf>
    <xf numFmtId="4" fontId="6" fillId="43" borderId="59" applyNumberFormat="0" applyProtection="0">
      <alignment horizontal="left" vertical="center" indent="1"/>
    </xf>
    <xf numFmtId="4" fontId="44" fillId="43" borderId="59" applyNumberFormat="0" applyProtection="0">
      <alignment horizontal="left" vertical="center" indent="1"/>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2" fillId="0" borderId="97">
      <alignment horizontal="right"/>
    </xf>
    <xf numFmtId="0" fontId="2" fillId="0" borderId="97">
      <alignment horizontal="right"/>
    </xf>
    <xf numFmtId="0" fontId="2" fillId="0" borderId="97"/>
    <xf numFmtId="4" fontId="2" fillId="0" borderId="97"/>
    <xf numFmtId="4" fontId="2" fillId="0" borderId="97"/>
    <xf numFmtId="175" fontId="2" fillId="3" borderId="97" applyNumberFormat="0" applyFont="0" applyAlignment="0">
      <protection locked="0"/>
    </xf>
    <xf numFmtId="175" fontId="2" fillId="3" borderId="97" applyNumberFormat="0" applyFont="0" applyAlignment="0">
      <protection locked="0"/>
    </xf>
    <xf numFmtId="0" fontId="3" fillId="2" borderId="97" applyNumberFormat="0" applyAlignment="0">
      <alignment horizontal="left"/>
    </xf>
    <xf numFmtId="0" fontId="3" fillId="2" borderId="97" applyNumberFormat="0" applyAlignment="0">
      <alignment horizontal="left"/>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175" fontId="2" fillId="3" borderId="97"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4" borderId="106" applyNumberFormat="0" applyProtection="0">
      <alignment horizontal="left" vertical="center" indent="1"/>
    </xf>
    <xf numFmtId="0" fontId="50" fillId="0" borderId="104" applyNumberFormat="0" applyFill="0" applyAlignment="0" applyProtection="0"/>
    <xf numFmtId="0" fontId="2" fillId="4" borderId="106" applyNumberFormat="0" applyProtection="0">
      <alignment horizontal="left" vertical="center" indent="1"/>
    </xf>
    <xf numFmtId="0" fontId="38" fillId="24" borderId="106" applyNumberFormat="0" applyAlignment="0" applyProtection="0"/>
    <xf numFmtId="0" fontId="2" fillId="43" borderId="106" applyNumberFormat="0" applyProtection="0">
      <alignment horizontal="left" vertical="center" indent="1"/>
    </xf>
    <xf numFmtId="0" fontId="76" fillId="49" borderId="106" applyNumberFormat="0" applyAlignment="0" applyProtection="0"/>
    <xf numFmtId="4" fontId="6" fillId="34" borderId="106" applyNumberFormat="0" applyProtection="0">
      <alignment horizontal="right" vertical="center"/>
    </xf>
    <xf numFmtId="4" fontId="6" fillId="5" borderId="106" applyNumberFormat="0" applyProtection="0">
      <alignment horizontal="right" vertical="center"/>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4" fontId="6" fillId="3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4" fontId="6" fillId="5" borderId="106" applyNumberFormat="0" applyProtection="0">
      <alignment horizontal="right" vertical="center"/>
    </xf>
    <xf numFmtId="0" fontId="3" fillId="31" borderId="108" applyNumberFormat="0" applyFont="0" applyAlignment="0" applyProtection="0"/>
    <xf numFmtId="0" fontId="20" fillId="24" borderId="107" applyNumberFormat="0" applyAlignment="0" applyProtection="0"/>
    <xf numFmtId="4" fontId="6" fillId="39" borderId="106" applyNumberFormat="0" applyProtection="0">
      <alignment horizontal="right" vertical="center"/>
    </xf>
    <xf numFmtId="4" fontId="6" fillId="43"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4" fontId="44" fillId="43" borderId="106" applyNumberFormat="0" applyProtection="0">
      <alignment horizontal="left" vertical="center" indent="1"/>
    </xf>
    <xf numFmtId="0" fontId="2" fillId="0" borderId="106" applyNumberFormat="0" applyProtection="0">
      <alignment horizontal="left" vertical="center"/>
    </xf>
    <xf numFmtId="4" fontId="44" fillId="43" borderId="106" applyNumberFormat="0" applyProtection="0">
      <alignment horizontal="left" vertical="center" indent="1"/>
    </xf>
    <xf numFmtId="0" fontId="2" fillId="4" borderId="106" applyNumberFormat="0" applyProtection="0">
      <alignment horizontal="left" vertical="center" indent="1"/>
    </xf>
    <xf numFmtId="0" fontId="3" fillId="31" borderId="108" applyNumberFormat="0" applyFon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4" fontId="42" fillId="41" borderId="106" applyNumberFormat="0" applyProtection="0">
      <alignment horizontal="left" vertical="center" indent="1"/>
    </xf>
    <xf numFmtId="4" fontId="6" fillId="32" borderId="106" applyNumberFormat="0" applyProtection="0">
      <alignment horizontal="right" vertical="center"/>
    </xf>
    <xf numFmtId="0" fontId="3" fillId="31" borderId="108" applyNumberFormat="0" applyFont="0" applyAlignment="0" applyProtection="0"/>
    <xf numFmtId="0" fontId="38" fillId="24" borderId="106" applyNumberFormat="0" applyAlignment="0" applyProtection="0"/>
    <xf numFmtId="4" fontId="46" fillId="5" borderId="106" applyNumberFormat="0" applyProtection="0">
      <alignment horizontal="right" vertical="center"/>
    </xf>
    <xf numFmtId="4" fontId="6" fillId="29"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4" fontId="44" fillId="43" borderId="106" applyNumberFormat="0" applyProtection="0">
      <alignment horizontal="left" vertical="center" indent="1"/>
    </xf>
    <xf numFmtId="0" fontId="20" fillId="24" borderId="107" applyNumberFormat="0" applyAlignment="0" applyProtection="0"/>
    <xf numFmtId="0" fontId="2" fillId="43" borderId="106" applyNumberFormat="0" applyProtection="0">
      <alignment horizontal="left" vertical="center" indent="1"/>
    </xf>
    <xf numFmtId="0" fontId="3" fillId="31" borderId="108" applyNumberFormat="0" applyFont="0" applyAlignment="0" applyProtection="0"/>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4" fontId="6" fillId="5" borderId="106" applyNumberFormat="0" applyProtection="0">
      <alignment horizontal="left" vertical="center" indent="1"/>
    </xf>
    <xf numFmtId="0" fontId="2" fillId="0" borderId="106" applyNumberFormat="0" applyProtection="0">
      <alignment horizontal="left" vertical="center"/>
    </xf>
    <xf numFmtId="0" fontId="2" fillId="27" borderId="106" applyNumberFormat="0" applyProtection="0">
      <alignment horizontal="left" vertical="center" indent="1"/>
    </xf>
    <xf numFmtId="0" fontId="2" fillId="31" borderId="108" applyNumberFormat="0" applyFont="0" applyAlignment="0" applyProtection="0"/>
    <xf numFmtId="0" fontId="2" fillId="27"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4" fontId="44" fillId="5" borderId="106" applyNumberFormat="0" applyProtection="0">
      <alignment horizontal="left" vertical="center" indent="1"/>
    </xf>
    <xf numFmtId="0" fontId="73" fillId="11" borderId="107" applyNumberForma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38" fillId="24" borderId="106" applyNumberFormat="0" applyAlignment="0" applyProtection="0"/>
    <xf numFmtId="0" fontId="3" fillId="31" borderId="108" applyNumberFormat="0" applyFont="0" applyAlignment="0" applyProtection="0"/>
    <xf numFmtId="0" fontId="3" fillId="31" borderId="108" applyNumberFormat="0" applyFont="0" applyAlignment="0" applyProtection="0"/>
    <xf numFmtId="0" fontId="2" fillId="44" borderId="106" applyNumberFormat="0" applyProtection="0">
      <alignment horizontal="left" vertical="center" indent="1"/>
    </xf>
    <xf numFmtId="0" fontId="20" fillId="24" borderId="107" applyNumberFormat="0" applyAlignment="0" applyProtection="0"/>
    <xf numFmtId="4" fontId="6" fillId="0" borderId="106" applyNumberFormat="0" applyProtection="0">
      <alignment horizontal="right" vertical="center"/>
    </xf>
    <xf numFmtId="0" fontId="2" fillId="44" borderId="106" applyNumberFormat="0" applyProtection="0">
      <alignment horizontal="left" vertical="center" indent="1"/>
    </xf>
    <xf numFmtId="4" fontId="6" fillId="36" borderId="106" applyNumberFormat="0" applyProtection="0">
      <alignment horizontal="right" vertical="center"/>
    </xf>
    <xf numFmtId="0" fontId="50" fillId="0" borderId="104" applyNumberFormat="0" applyFill="0" applyAlignment="0" applyProtection="0"/>
    <xf numFmtId="0" fontId="50" fillId="0" borderId="104" applyNumberFormat="0" applyFill="0" applyAlignment="0" applyProtection="0"/>
    <xf numFmtId="4" fontId="6" fillId="5" borderId="106" applyNumberFormat="0" applyProtection="0">
      <alignment horizontal="right" vertical="center"/>
    </xf>
    <xf numFmtId="0" fontId="2" fillId="31" borderId="108" applyNumberFormat="0" applyFont="0" applyAlignment="0" applyProtection="0"/>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0" fillId="24" borderId="107" applyNumberFormat="0" applyAlignment="0" applyProtection="0"/>
    <xf numFmtId="0" fontId="50" fillId="0" borderId="104" applyNumberFormat="0" applyFill="0" applyAlignment="0" applyProtection="0"/>
    <xf numFmtId="0" fontId="29" fillId="0" borderId="109">
      <alignment horizontal="left" vertical="center"/>
    </xf>
    <xf numFmtId="0" fontId="50" fillId="0" borderId="104" applyNumberFormat="0" applyFill="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0" fillId="24" borderId="107" applyNumberFormat="0" applyAlignment="0" applyProtection="0"/>
    <xf numFmtId="0" fontId="20" fillId="24" borderId="107" applyNumberFormat="0" applyAlignment="0" applyProtection="0"/>
    <xf numFmtId="0" fontId="73" fillId="11" borderId="107" applyNumberFormat="0" applyAlignment="0" applyProtection="0"/>
    <xf numFmtId="0" fontId="73" fillId="11" borderId="107" applyNumberForma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31" borderId="108" applyNumberFormat="0" applyFont="0" applyAlignment="0" applyProtection="0"/>
    <xf numFmtId="0" fontId="2" fillId="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0" borderId="106" applyNumberFormat="0" applyProtection="0">
      <alignment horizontal="left" vertical="center"/>
    </xf>
    <xf numFmtId="0" fontId="29" fillId="0" borderId="109">
      <alignment horizontal="left" vertical="center"/>
    </xf>
    <xf numFmtId="4" fontId="6" fillId="5" borderId="103" applyNumberFormat="0" applyProtection="0">
      <alignment horizontal="left" vertical="center" indent="1"/>
    </xf>
    <xf numFmtId="0" fontId="2" fillId="0" borderId="106" applyNumberFormat="0" applyProtection="0">
      <alignment horizontal="left" vertical="center"/>
    </xf>
    <xf numFmtId="0" fontId="3" fillId="31" borderId="108" applyNumberFormat="0" applyFon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50" fillId="0" borderId="104" applyNumberFormat="0" applyFill="0" applyAlignment="0" applyProtection="0"/>
    <xf numFmtId="4" fontId="4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1" fillId="29" borderId="106" applyNumberFormat="0" applyProtection="0">
      <alignment vertical="center"/>
    </xf>
    <xf numFmtId="0" fontId="2" fillId="27" borderId="106" applyNumberFormat="0" applyProtection="0">
      <alignment horizontal="left" vertical="center" indent="1"/>
    </xf>
    <xf numFmtId="0" fontId="2" fillId="43" borderId="106" applyNumberFormat="0" applyProtection="0">
      <alignment horizontal="left" vertical="center" indent="1"/>
    </xf>
    <xf numFmtId="4" fontId="6" fillId="39" borderId="106" applyNumberFormat="0" applyProtection="0">
      <alignment horizontal="right" vertical="center"/>
    </xf>
    <xf numFmtId="0" fontId="2" fillId="4" borderId="106" applyNumberFormat="0" applyProtection="0">
      <alignment horizontal="left" vertical="center" indent="1"/>
    </xf>
    <xf numFmtId="0" fontId="2" fillId="44" borderId="106" applyNumberFormat="0" applyProtection="0">
      <alignment horizontal="left" vertical="center" indent="1"/>
    </xf>
    <xf numFmtId="0" fontId="20" fillId="24" borderId="107" applyNumberFormat="0" applyAlignment="0" applyProtection="0"/>
    <xf numFmtId="0" fontId="3" fillId="31" borderId="108" applyNumberFormat="0" applyFont="0" applyAlignment="0" applyProtection="0"/>
    <xf numFmtId="0" fontId="2" fillId="4" borderId="106" applyNumberFormat="0" applyProtection="0">
      <alignment horizontal="left" vertical="center" indent="1"/>
    </xf>
    <xf numFmtId="0" fontId="80" fillId="0" borderId="102" applyNumberFormat="0" applyFill="0" applyAlignment="0" applyProtection="0"/>
    <xf numFmtId="4" fontId="44" fillId="43" borderId="106" applyNumberFormat="0" applyProtection="0">
      <alignment horizontal="left" vertical="center" indent="1"/>
    </xf>
    <xf numFmtId="4" fontId="6" fillId="0" borderId="106" applyNumberFormat="0" applyProtection="0">
      <alignment horizontal="right" vertical="center"/>
    </xf>
    <xf numFmtId="0" fontId="2" fillId="4" borderId="106" applyNumberFormat="0" applyProtection="0">
      <alignment horizontal="left" vertical="center" indent="1"/>
    </xf>
    <xf numFmtId="0" fontId="20" fillId="24" borderId="107" applyNumberFormat="0" applyAlignment="0" applyProtection="0"/>
    <xf numFmtId="0" fontId="38" fillId="24" borderId="106" applyNumberFormat="0" applyAlignment="0" applyProtection="0"/>
    <xf numFmtId="0" fontId="3" fillId="31" borderId="108" applyNumberFormat="0" applyFont="0" applyAlignment="0" applyProtection="0"/>
    <xf numFmtId="0" fontId="2" fillId="27" borderId="106" applyNumberFormat="0" applyProtection="0">
      <alignment horizontal="left" vertical="center" indent="1"/>
    </xf>
    <xf numFmtId="0" fontId="2" fillId="44" borderId="106" applyNumberFormat="0" applyProtection="0">
      <alignment horizontal="left" vertical="center" indent="1"/>
    </xf>
    <xf numFmtId="0" fontId="66" fillId="49" borderId="107" applyNumberFormat="0" applyAlignment="0" applyProtection="0"/>
    <xf numFmtId="0" fontId="76" fillId="49" borderId="106" applyNumberFormat="0" applyAlignment="0" applyProtection="0"/>
    <xf numFmtId="4" fontId="6" fillId="43" borderId="106" applyNumberFormat="0" applyProtection="0">
      <alignment horizontal="left" vertical="center" indent="1"/>
    </xf>
    <xf numFmtId="4" fontId="41" fillId="5" borderId="106" applyNumberFormat="0" applyProtection="0">
      <alignment horizontal="right" vertical="center"/>
    </xf>
    <xf numFmtId="4" fontId="6" fillId="29" borderId="106" applyNumberFormat="0" applyProtection="0">
      <alignment vertical="center"/>
    </xf>
    <xf numFmtId="0" fontId="2" fillId="27" borderId="106" applyNumberFormat="0" applyProtection="0">
      <alignment horizontal="left" vertical="center" indent="1"/>
    </xf>
    <xf numFmtId="0" fontId="2" fillId="43" borderId="106" applyNumberFormat="0" applyProtection="0">
      <alignment horizontal="left" vertical="center" indent="1"/>
    </xf>
    <xf numFmtId="4" fontId="6" fillId="38" borderId="106" applyNumberFormat="0" applyProtection="0">
      <alignment horizontal="right" vertical="center"/>
    </xf>
    <xf numFmtId="4" fontId="6" fillId="3" borderId="106" applyNumberFormat="0" applyProtection="0">
      <alignment horizontal="left" vertical="center" indent="1"/>
    </xf>
    <xf numFmtId="0" fontId="38" fillId="24" borderId="106" applyNumberFormat="0" applyAlignment="0" applyProtection="0"/>
    <xf numFmtId="0" fontId="2" fillId="0" borderId="106" applyNumberFormat="0" applyProtection="0">
      <alignment horizontal="left" vertical="center"/>
    </xf>
    <xf numFmtId="0" fontId="22" fillId="31" borderId="107" applyNumberFormat="0" applyFont="0" applyAlignment="0" applyProtection="0"/>
    <xf numFmtId="4" fontId="44" fillId="5" borderId="106" applyNumberFormat="0" applyProtection="0">
      <alignment horizontal="left" vertical="center" indent="1"/>
    </xf>
    <xf numFmtId="4" fontId="6" fillId="0" borderId="106" applyNumberFormat="0" applyProtection="0">
      <alignment horizontal="right" vertical="center"/>
    </xf>
    <xf numFmtId="0" fontId="2" fillId="4" borderId="106" applyNumberFormat="0" applyProtection="0">
      <alignment horizontal="left" vertical="center" indent="1"/>
    </xf>
    <xf numFmtId="0" fontId="2" fillId="44" borderId="106" applyNumberFormat="0" applyProtection="0">
      <alignment horizontal="left" vertical="center" indent="1"/>
    </xf>
    <xf numFmtId="4" fontId="44" fillId="43" borderId="106" applyNumberFormat="0" applyProtection="0">
      <alignment horizontal="left" vertical="center" indent="1"/>
    </xf>
    <xf numFmtId="4" fontId="6" fillId="35" borderId="106" applyNumberFormat="0" applyProtection="0">
      <alignment horizontal="right" vertical="center"/>
    </xf>
    <xf numFmtId="4" fontId="6" fillId="3" borderId="106" applyNumberFormat="0" applyProtection="0">
      <alignment vertical="center"/>
    </xf>
    <xf numFmtId="0" fontId="3" fillId="31" borderId="108" applyNumberFormat="0" applyFont="0" applyAlignment="0" applyProtection="0"/>
    <xf numFmtId="0" fontId="29" fillId="0" borderId="109">
      <alignment horizontal="left" vertical="center"/>
    </xf>
    <xf numFmtId="4" fontId="6" fillId="5" borderId="106" applyNumberFormat="0" applyProtection="0">
      <alignment horizontal="right" vertical="center"/>
    </xf>
    <xf numFmtId="0" fontId="2" fillId="4" borderId="106" applyNumberFormat="0" applyProtection="0">
      <alignment horizontal="left" vertical="center" indent="1"/>
    </xf>
    <xf numFmtId="0" fontId="2" fillId="44" borderId="106" applyNumberFormat="0" applyProtection="0">
      <alignment horizontal="left" vertical="center" indent="1"/>
    </xf>
    <xf numFmtId="4" fontId="44" fillId="5" borderId="106" applyNumberFormat="0" applyProtection="0">
      <alignment horizontal="left" vertical="center" indent="1"/>
    </xf>
    <xf numFmtId="4" fontId="6" fillId="33" borderId="106" applyNumberFormat="0" applyProtection="0">
      <alignment horizontal="right" vertical="center"/>
    </xf>
    <xf numFmtId="0" fontId="50" fillId="0" borderId="104" applyNumberFormat="0" applyFill="0" applyAlignment="0" applyProtection="0"/>
    <xf numFmtId="0" fontId="3" fillId="31" borderId="108" applyNumberFormat="0" applyFont="0" applyAlignment="0" applyProtection="0"/>
    <xf numFmtId="0" fontId="52" fillId="11" borderId="107" applyNumberFormat="0" applyAlignment="0" applyProtection="0"/>
    <xf numFmtId="0" fontId="20" fillId="24" borderId="107" applyNumberFormat="0" applyAlignment="0" applyProtection="0"/>
    <xf numFmtId="0" fontId="2" fillId="4" borderId="106" applyNumberFormat="0" applyProtection="0">
      <alignment horizontal="left" vertical="center" indent="1"/>
    </xf>
    <xf numFmtId="0" fontId="2" fillId="0" borderId="106" applyNumberFormat="0" applyProtection="0">
      <alignment horizontal="left" vertical="center"/>
    </xf>
    <xf numFmtId="0" fontId="2" fillId="27" borderId="106" applyNumberFormat="0" applyProtection="0">
      <alignment horizontal="left" vertical="center" indent="1"/>
    </xf>
    <xf numFmtId="0" fontId="29" fillId="0" borderId="109">
      <alignment horizontal="left" vertical="center"/>
    </xf>
    <xf numFmtId="0" fontId="2" fillId="4" borderId="106" applyNumberFormat="0" applyProtection="0">
      <alignment horizontal="left" vertical="center" indent="1"/>
    </xf>
    <xf numFmtId="4" fontId="6" fillId="5" borderId="106" applyNumberFormat="0" applyProtection="0">
      <alignment horizontal="right" vertical="center"/>
    </xf>
    <xf numFmtId="0" fontId="2" fillId="4" borderId="106" applyNumberFormat="0" applyProtection="0">
      <alignment horizontal="left" vertical="center" indent="1"/>
    </xf>
    <xf numFmtId="0" fontId="2" fillId="43" borderId="106" applyNumberFormat="0" applyProtection="0">
      <alignment horizontal="left" vertical="center" indent="1"/>
    </xf>
    <xf numFmtId="4" fontId="44" fillId="43" borderId="106" applyNumberFormat="0" applyProtection="0">
      <alignment horizontal="left" vertical="center" indent="1"/>
    </xf>
    <xf numFmtId="4" fontId="44" fillId="5" borderId="106" applyNumberFormat="0" applyProtection="0">
      <alignment horizontal="left" vertical="center" indent="1"/>
    </xf>
    <xf numFmtId="4" fontId="44" fillId="5" borderId="106" applyNumberFormat="0" applyProtection="0">
      <alignment horizontal="left" vertical="center" indent="1"/>
    </xf>
    <xf numFmtId="0" fontId="2" fillId="4" borderId="106" applyNumberFormat="0" applyProtection="0">
      <alignment horizontal="left" vertical="center" indent="1"/>
    </xf>
    <xf numFmtId="0" fontId="3" fillId="31" borderId="108" applyNumberFormat="0" applyFont="0" applyAlignment="0" applyProtection="0"/>
    <xf numFmtId="0" fontId="52" fillId="11" borderId="107" applyNumberFormat="0" applyAlignment="0" applyProtection="0"/>
    <xf numFmtId="4" fontId="6" fillId="32" borderId="106" applyNumberFormat="0" applyProtection="0">
      <alignment horizontal="right" vertical="center"/>
    </xf>
    <xf numFmtId="0" fontId="3" fillId="31" borderId="108" applyNumberFormat="0" applyFont="0" applyAlignment="0" applyProtection="0"/>
    <xf numFmtId="4" fontId="6" fillId="34" borderId="106" applyNumberFormat="0" applyProtection="0">
      <alignment horizontal="right" vertical="center"/>
    </xf>
    <xf numFmtId="0" fontId="52" fillId="11" borderId="107"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3" fillId="31" borderId="108" applyNumberFormat="0" applyFont="0" applyAlignment="0" applyProtection="0"/>
    <xf numFmtId="0" fontId="38" fillId="24" borderId="106" applyNumberFormat="0" applyAlignment="0" applyProtection="0"/>
    <xf numFmtId="0" fontId="3" fillId="31" borderId="108" applyNumberFormat="0" applyFont="0" applyAlignment="0" applyProtection="0"/>
    <xf numFmtId="0" fontId="50" fillId="0" borderId="104" applyNumberFormat="0" applyFill="0" applyAlignment="0" applyProtection="0"/>
    <xf numFmtId="0" fontId="52" fillId="11" borderId="107" applyNumberFormat="0" applyAlignment="0" applyProtection="0"/>
    <xf numFmtId="0" fontId="52" fillId="11" borderId="107" applyNumberFormat="0" applyAlignment="0" applyProtection="0"/>
    <xf numFmtId="4" fontId="44" fillId="43" borderId="106" applyNumberFormat="0" applyProtection="0">
      <alignment horizontal="left" vertical="center" indent="1"/>
    </xf>
    <xf numFmtId="0" fontId="50" fillId="0" borderId="104" applyNumberFormat="0" applyFill="0" applyAlignment="0" applyProtection="0"/>
    <xf numFmtId="0" fontId="3" fillId="31" borderId="108" applyNumberFormat="0" applyFont="0" applyAlignment="0" applyProtection="0"/>
    <xf numFmtId="0" fontId="3" fillId="31" borderId="108" applyNumberFormat="0" applyFont="0" applyAlignment="0" applyProtection="0"/>
    <xf numFmtId="0" fontId="20" fillId="24" borderId="107" applyNumberFormat="0" applyAlignment="0" applyProtection="0"/>
    <xf numFmtId="0" fontId="52" fillId="11" borderId="107" applyNumberFormat="0" applyAlignment="0" applyProtection="0"/>
    <xf numFmtId="0" fontId="2" fillId="0" borderId="106" applyNumberFormat="0" applyProtection="0">
      <alignment horizontal="left" vertical="center"/>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0" borderId="106" applyNumberFormat="0" applyProtection="0">
      <alignment horizontal="left" vertical="center"/>
    </xf>
    <xf numFmtId="0" fontId="2"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4" fontId="6" fillId="3" borderId="106" applyNumberFormat="0" applyProtection="0">
      <alignment horizontal="left" vertical="center" indent="1"/>
    </xf>
    <xf numFmtId="0" fontId="2" fillId="4" borderId="106" applyNumberFormat="0" applyProtection="0">
      <alignment horizontal="left" vertical="center" indent="1"/>
    </xf>
    <xf numFmtId="0" fontId="80" fillId="0" borderId="102" applyNumberFormat="0" applyFill="0" applyAlignment="0" applyProtection="0"/>
    <xf numFmtId="4" fontId="6" fillId="5" borderId="106" applyNumberFormat="0" applyProtection="0">
      <alignment horizontal="left" vertical="center" indent="1"/>
    </xf>
    <xf numFmtId="4" fontId="6" fillId="5" borderId="106" applyNumberFormat="0" applyProtection="0">
      <alignment horizontal="right" vertical="center"/>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29"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4" fontId="6" fillId="40" borderId="106" applyNumberFormat="0" applyProtection="0">
      <alignment horizontal="right" vertical="center"/>
    </xf>
    <xf numFmtId="0" fontId="2" fillId="43" borderId="106" applyNumberFormat="0" applyProtection="0">
      <alignment horizontal="left" vertical="center" indent="1"/>
    </xf>
    <xf numFmtId="0" fontId="2" fillId="4" borderId="106" applyNumberFormat="0" applyProtection="0">
      <alignment horizontal="left" vertical="center" indent="1"/>
    </xf>
    <xf numFmtId="0" fontId="3" fillId="31" borderId="108" applyNumberFormat="0" applyFont="0" applyAlignment="0" applyProtection="0"/>
    <xf numFmtId="0" fontId="52" fillId="11" borderId="107" applyNumberFormat="0" applyAlignment="0" applyProtection="0"/>
    <xf numFmtId="4" fontId="6" fillId="36" borderId="106" applyNumberFormat="0" applyProtection="0">
      <alignment horizontal="right" vertical="center"/>
    </xf>
    <xf numFmtId="0" fontId="3" fillId="31" borderId="108" applyNumberFormat="0" applyFont="0" applyAlignment="0" applyProtection="0"/>
    <xf numFmtId="0" fontId="2" fillId="4" borderId="106" applyNumberFormat="0" applyProtection="0">
      <alignment horizontal="left" vertical="center" indent="1"/>
    </xf>
    <xf numFmtId="0" fontId="2" fillId="44" borderId="106" applyNumberFormat="0" applyProtection="0">
      <alignment horizontal="left" vertical="center" indent="1"/>
    </xf>
    <xf numFmtId="4" fontId="44" fillId="43" borderId="106" applyNumberFormat="0" applyProtection="0">
      <alignment horizontal="left" vertical="center" indent="1"/>
    </xf>
    <xf numFmtId="4" fontId="6" fillId="37" borderId="106" applyNumberFormat="0" applyProtection="0">
      <alignment horizontal="right" vertical="center"/>
    </xf>
    <xf numFmtId="4" fontId="41" fillId="3" borderId="106" applyNumberFormat="0" applyProtection="0">
      <alignment vertical="center"/>
    </xf>
    <xf numFmtId="4" fontId="6" fillId="0" borderId="106" applyNumberFormat="0" applyProtection="0">
      <alignment horizontal="right" vertical="center"/>
    </xf>
    <xf numFmtId="0" fontId="2" fillId="4" borderId="106" applyNumberFormat="0" applyProtection="0">
      <alignment horizontal="left" vertical="center" indent="1"/>
    </xf>
    <xf numFmtId="0" fontId="2" fillId="44" borderId="106" applyNumberFormat="0" applyProtection="0">
      <alignment horizontal="left" vertical="center" indent="1"/>
    </xf>
    <xf numFmtId="4" fontId="44" fillId="5" borderId="106" applyNumberFormat="0" applyProtection="0">
      <alignment horizontal="left" vertical="center" indent="1"/>
    </xf>
    <xf numFmtId="4" fontId="6" fillId="29"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0" fontId="50" fillId="0" borderId="104" applyNumberFormat="0" applyFill="0" applyAlignment="0" applyProtection="0"/>
    <xf numFmtId="4" fontId="42" fillId="41" borderId="106" applyNumberFormat="0" applyProtection="0">
      <alignment horizontal="left" vertical="center" indent="1"/>
    </xf>
    <xf numFmtId="4" fontId="6" fillId="5" borderId="103" applyNumberFormat="0" applyProtection="0">
      <alignment horizontal="left" vertical="center" indent="1"/>
    </xf>
    <xf numFmtId="0" fontId="52" fillId="11" borderId="107"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 fillId="31" borderId="108" applyNumberFormat="0" applyFont="0" applyAlignment="0" applyProtection="0"/>
    <xf numFmtId="0" fontId="2" fillId="31" borderId="108" applyNumberFormat="0" applyFont="0" applyAlignment="0" applyProtection="0"/>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4" fontId="41" fillId="29" borderId="106" applyNumberFormat="0" applyProtection="0">
      <alignment vertical="center"/>
    </xf>
    <xf numFmtId="0" fontId="76" fillId="49" borderId="106" applyNumberFormat="0" applyAlignment="0" applyProtection="0"/>
    <xf numFmtId="0" fontId="2" fillId="4" borderId="106" applyNumberFormat="0" applyProtection="0">
      <alignment horizontal="left" vertical="center" indent="1"/>
    </xf>
    <xf numFmtId="4" fontId="44" fillId="43" borderId="106" applyNumberFormat="0" applyProtection="0">
      <alignment horizontal="left" vertical="center" indent="1"/>
    </xf>
    <xf numFmtId="0" fontId="22" fillId="31" borderId="107" applyNumberFormat="0" applyFont="0" applyAlignment="0" applyProtection="0"/>
    <xf numFmtId="175" fontId="2" fillId="3" borderId="105" applyNumberFormat="0" applyFont="0" applyAlignment="0">
      <protection locked="0"/>
    </xf>
    <xf numFmtId="4" fontId="6" fillId="34" borderId="106" applyNumberFormat="0" applyProtection="0">
      <alignment horizontal="right" vertical="center"/>
    </xf>
    <xf numFmtId="0" fontId="2" fillId="4" borderId="106" applyNumberFormat="0" applyProtection="0">
      <alignment horizontal="left" vertical="center" indent="1"/>
    </xf>
    <xf numFmtId="4" fontId="6" fillId="3" borderId="106" applyNumberFormat="0" applyProtection="0">
      <alignment horizontal="left" vertical="center" indent="1"/>
    </xf>
    <xf numFmtId="0" fontId="2" fillId="44" borderId="106" applyNumberFormat="0" applyProtection="0">
      <alignment horizontal="left" vertical="center" indent="1"/>
    </xf>
    <xf numFmtId="0" fontId="76" fillId="49" borderId="106" applyNumberFormat="0" applyAlignment="0" applyProtection="0"/>
    <xf numFmtId="0" fontId="20" fillId="24" borderId="107" applyNumberFormat="0" applyAlignment="0" applyProtection="0"/>
    <xf numFmtId="175" fontId="2" fillId="3" borderId="105" applyNumberFormat="0" applyFont="0" applyAlignment="0">
      <protection locked="0"/>
    </xf>
    <xf numFmtId="0" fontId="2" fillId="44" borderId="106" applyNumberFormat="0" applyProtection="0">
      <alignment horizontal="left" vertical="center" indent="1"/>
    </xf>
    <xf numFmtId="0" fontId="2" fillId="0" borderId="105"/>
    <xf numFmtId="4" fontId="6" fillId="33" borderId="106" applyNumberFormat="0" applyProtection="0">
      <alignment horizontal="right" vertical="center"/>
    </xf>
    <xf numFmtId="4" fontId="6" fillId="3" borderId="106" applyNumberFormat="0" applyProtection="0">
      <alignment horizontal="left" vertical="center" indent="1"/>
    </xf>
    <xf numFmtId="10" fontId="26" fillId="26" borderId="105" applyNumberFormat="0" applyFill="0" applyBorder="0" applyAlignment="0" applyProtection="0">
      <protection locked="0"/>
    </xf>
    <xf numFmtId="4" fontId="6" fillId="3" borderId="106" applyNumberFormat="0" applyProtection="0">
      <alignment vertical="center"/>
    </xf>
    <xf numFmtId="0" fontId="2" fillId="44" borderId="106" applyNumberFormat="0" applyProtection="0">
      <alignment horizontal="left" vertical="center" indent="1"/>
    </xf>
    <xf numFmtId="4" fontId="2" fillId="0" borderId="105"/>
    <xf numFmtId="0" fontId="2" fillId="0" borderId="105">
      <alignment horizontal="right"/>
    </xf>
    <xf numFmtId="0" fontId="66" fillId="49" borderId="107" applyNumberFormat="0" applyAlignment="0" applyProtection="0"/>
    <xf numFmtId="0" fontId="2" fillId="44" borderId="106" applyNumberFormat="0" applyProtection="0">
      <alignment horizontal="left" vertical="center" indent="1"/>
    </xf>
    <xf numFmtId="10" fontId="28" fillId="29" borderId="105" applyNumberFormat="0" applyBorder="0" applyAlignment="0" applyProtection="0"/>
    <xf numFmtId="4" fontId="44" fillId="5"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2" fillId="0" borderId="105"/>
    <xf numFmtId="0" fontId="2" fillId="4" borderId="106" applyNumberFormat="0" applyProtection="0">
      <alignment horizontal="left" vertical="center" indent="1"/>
    </xf>
    <xf numFmtId="0" fontId="2" fillId="0" borderId="105">
      <alignment horizontal="right"/>
    </xf>
    <xf numFmtId="0" fontId="2" fillId="0" borderId="105">
      <alignment horizontal="right"/>
    </xf>
    <xf numFmtId="0" fontId="2" fillId="4"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27" borderId="106" applyNumberFormat="0" applyProtection="0">
      <alignment horizontal="left" vertical="center" indent="1"/>
    </xf>
    <xf numFmtId="175" fontId="2" fillId="3" borderId="105" applyNumberFormat="0" applyFont="0" applyAlignment="0">
      <protection locked="0"/>
    </xf>
    <xf numFmtId="4" fontId="2" fillId="0" borderId="105"/>
    <xf numFmtId="0" fontId="2" fillId="43" borderId="106" applyNumberFormat="0" applyProtection="0">
      <alignment horizontal="left" vertical="center" indent="1"/>
    </xf>
    <xf numFmtId="0" fontId="2" fillId="27" borderId="106" applyNumberFormat="0" applyProtection="0">
      <alignment horizontal="left" vertical="center" indent="1"/>
    </xf>
    <xf numFmtId="175" fontId="2" fillId="3" borderId="105" applyNumberFormat="0" applyFont="0" applyAlignment="0">
      <protection locked="0"/>
    </xf>
    <xf numFmtId="0" fontId="3" fillId="31" borderId="108" applyNumberFormat="0" applyFont="0" applyAlignment="0" applyProtection="0"/>
    <xf numFmtId="175" fontId="2" fillId="3" borderId="105" applyNumberFormat="0" applyFont="0" applyAlignment="0">
      <protection locked="0"/>
    </xf>
    <xf numFmtId="175" fontId="2" fillId="3" borderId="105" applyNumberFormat="0" applyFont="0" applyAlignment="0">
      <protection locked="0"/>
    </xf>
    <xf numFmtId="0" fontId="2" fillId="0" borderId="105"/>
    <xf numFmtId="0" fontId="2" fillId="0" borderId="105">
      <alignment horizontal="right"/>
    </xf>
    <xf numFmtId="4" fontId="6" fillId="5" borderId="103" applyNumberFormat="0" applyProtection="0">
      <alignment horizontal="left" vertical="center" indent="1"/>
    </xf>
    <xf numFmtId="4"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175" fontId="2" fillId="3" borderId="105" applyNumberFormat="0" applyFont="0" applyAlignment="0">
      <protection locked="0"/>
    </xf>
    <xf numFmtId="4" fontId="6" fillId="5" borderId="106" applyNumberFormat="0" applyProtection="0">
      <alignment horizontal="right" vertical="center"/>
    </xf>
    <xf numFmtId="0" fontId="2" fillId="0" borderId="105">
      <alignment horizontal="right"/>
    </xf>
    <xf numFmtId="175" fontId="2" fillId="3" borderId="105" applyNumberFormat="0" applyFont="0" applyAlignment="0">
      <protection locked="0"/>
    </xf>
    <xf numFmtId="0" fontId="2" fillId="4" borderId="106" applyNumberFormat="0" applyProtection="0">
      <alignment horizontal="left" vertical="center" indent="1"/>
    </xf>
    <xf numFmtId="0" fontId="2" fillId="0" borderId="105">
      <alignment horizontal="right"/>
    </xf>
    <xf numFmtId="4" fontId="2" fillId="0" borderId="105"/>
    <xf numFmtId="175" fontId="2" fillId="3" borderId="105" applyNumberFormat="0" applyFont="0" applyAlignment="0">
      <protection locked="0"/>
    </xf>
    <xf numFmtId="0" fontId="2" fillId="0" borderId="106" applyNumberFormat="0" applyProtection="0">
      <alignment horizontal="left" vertical="center"/>
    </xf>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4" fontId="44" fillId="43" borderId="106" applyNumberFormat="0" applyProtection="0">
      <alignment horizontal="left" vertical="center" indent="1"/>
    </xf>
    <xf numFmtId="0" fontId="2" fillId="4" borderId="106" applyNumberFormat="0" applyProtection="0">
      <alignment horizontal="left" vertical="center" indent="1"/>
    </xf>
    <xf numFmtId="4" fontId="6" fillId="38" borderId="106" applyNumberFormat="0" applyProtection="0">
      <alignment horizontal="right" vertical="center"/>
    </xf>
    <xf numFmtId="0" fontId="38" fillId="24" borderId="106" applyNumberFormat="0" applyAlignment="0" applyProtection="0"/>
    <xf numFmtId="10" fontId="26" fillId="26" borderId="105" applyNumberFormat="0" applyFill="0" applyBorder="0" applyAlignment="0" applyProtection="0">
      <protection locked="0"/>
    </xf>
    <xf numFmtId="0" fontId="29" fillId="0" borderId="109">
      <alignment horizontal="left" vertical="center"/>
    </xf>
    <xf numFmtId="0" fontId="3" fillId="31" borderId="108" applyNumberFormat="0" applyFont="0" applyAlignment="0" applyProtection="0"/>
    <xf numFmtId="0" fontId="52" fillId="11" borderId="107" applyNumberFormat="0" applyAlignment="0" applyProtection="0"/>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4" fontId="44" fillId="5" borderId="106" applyNumberFormat="0" applyProtection="0">
      <alignment horizontal="left" vertical="center" indent="1"/>
    </xf>
    <xf numFmtId="4" fontId="44" fillId="5" borderId="106" applyNumberFormat="0" applyProtection="0">
      <alignment horizontal="left" vertical="center" indent="1"/>
    </xf>
    <xf numFmtId="4" fontId="44" fillId="5" borderId="106" applyNumberFormat="0" applyProtection="0">
      <alignment horizontal="left" vertical="center" indent="1"/>
    </xf>
    <xf numFmtId="4" fontId="6" fillId="3" borderId="106" applyNumberFormat="0" applyProtection="0">
      <alignment horizontal="left" vertical="center" indent="1"/>
    </xf>
    <xf numFmtId="4" fontId="6" fillId="3" borderId="106" applyNumberFormat="0" applyProtection="0">
      <alignment vertical="center"/>
    </xf>
    <xf numFmtId="0" fontId="2" fillId="43"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3" fillId="31" borderId="108" applyNumberFormat="0" applyFon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43" borderId="106" applyNumberFormat="0" applyProtection="0">
      <alignment horizontal="left" vertical="center" indent="1"/>
    </xf>
    <xf numFmtId="0" fontId="3" fillId="31" borderId="108" applyNumberFormat="0" applyFont="0" applyAlignment="0" applyProtection="0"/>
    <xf numFmtId="0" fontId="3" fillId="31" borderId="108" applyNumberFormat="0" applyFont="0" applyAlignment="0" applyProtection="0"/>
    <xf numFmtId="0" fontId="2" fillId="0" borderId="106" applyNumberFormat="0" applyProtection="0">
      <alignment horizontal="left" vertical="center"/>
    </xf>
    <xf numFmtId="4" fontId="6" fillId="0" borderId="106" applyNumberFormat="0" applyProtection="0">
      <alignment horizontal="right" vertical="center"/>
    </xf>
    <xf numFmtId="4" fontId="44" fillId="5" borderId="106" applyNumberFormat="0" applyProtection="0">
      <alignment horizontal="left" vertical="center" indent="1"/>
    </xf>
    <xf numFmtId="4" fontId="2" fillId="0" borderId="105"/>
    <xf numFmtId="0" fontId="52" fillId="11" borderId="107" applyNumberFormat="0" applyAlignment="0" applyProtection="0"/>
    <xf numFmtId="0" fontId="2" fillId="4" borderId="106" applyNumberFormat="0" applyProtection="0">
      <alignment horizontal="left" vertical="center" indent="1"/>
    </xf>
    <xf numFmtId="0" fontId="50" fillId="0" borderId="104" applyNumberFormat="0" applyFill="0" applyAlignment="0" applyProtection="0"/>
    <xf numFmtId="0" fontId="2" fillId="0" borderId="106" applyNumberFormat="0" applyProtection="0">
      <alignment horizontal="left" vertical="center"/>
    </xf>
    <xf numFmtId="175" fontId="2" fillId="3" borderId="105" applyNumberFormat="0" applyFont="0" applyAlignment="0">
      <protection locked="0"/>
    </xf>
    <xf numFmtId="4" fontId="6" fillId="35" borderId="106" applyNumberFormat="0" applyProtection="0">
      <alignment horizontal="right" vertical="center"/>
    </xf>
    <xf numFmtId="0" fontId="2" fillId="4" borderId="106" applyNumberFormat="0" applyProtection="0">
      <alignment horizontal="left" vertical="center" indent="1"/>
    </xf>
    <xf numFmtId="4" fontId="44" fillId="43" borderId="106" applyNumberFormat="0" applyProtection="0">
      <alignment horizontal="left" vertical="center" indent="1"/>
    </xf>
    <xf numFmtId="0" fontId="38" fillId="24" borderId="106" applyNumberFormat="0" applyAlignment="0" applyProtection="0"/>
    <xf numFmtId="0" fontId="66" fillId="49" borderId="107" applyNumberFormat="0" applyAlignment="0" applyProtection="0"/>
    <xf numFmtId="4" fontId="2" fillId="0" borderId="105"/>
    <xf numFmtId="175" fontId="2" fillId="3" borderId="105" applyNumberFormat="0" applyFont="0" applyAlignment="0">
      <protection locked="0"/>
    </xf>
    <xf numFmtId="0" fontId="3" fillId="31" borderId="108" applyNumberFormat="0" applyFont="0" applyAlignment="0" applyProtection="0"/>
    <xf numFmtId="0" fontId="2" fillId="27" borderId="106" applyNumberFormat="0" applyProtection="0">
      <alignment horizontal="left" vertical="center" indent="1"/>
    </xf>
    <xf numFmtId="4" fontId="41" fillId="5" borderId="106" applyNumberFormat="0" applyProtection="0">
      <alignment horizontal="right" vertical="center"/>
    </xf>
    <xf numFmtId="10" fontId="26" fillId="26" borderId="105" applyNumberFormat="0" applyFill="0" applyBorder="0" applyAlignment="0" applyProtection="0">
      <protection locked="0"/>
    </xf>
    <xf numFmtId="4" fontId="42" fillId="41"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2" fillId="0" borderId="105"/>
    <xf numFmtId="175" fontId="2" fillId="3" borderId="105" applyNumberFormat="0" applyFont="0" applyAlignment="0">
      <protection locked="0"/>
    </xf>
    <xf numFmtId="4" fontId="2" fillId="0" borderId="105"/>
    <xf numFmtId="175" fontId="2" fillId="3" borderId="105" applyNumberFormat="0" applyFont="0" applyAlignment="0">
      <protection locked="0"/>
    </xf>
    <xf numFmtId="0" fontId="2" fillId="4" borderId="106" applyNumberFormat="0" applyProtection="0">
      <alignment horizontal="left" vertical="center" indent="1"/>
    </xf>
    <xf numFmtId="0" fontId="2" fillId="44" borderId="106" applyNumberFormat="0" applyProtection="0">
      <alignment horizontal="left" vertical="center" indent="1"/>
    </xf>
    <xf numFmtId="0" fontId="73" fillId="11" borderId="107" applyNumberFormat="0" applyAlignment="0" applyProtection="0"/>
    <xf numFmtId="4" fontId="6" fillId="0" borderId="106" applyNumberFormat="0" applyProtection="0">
      <alignment horizontal="right" vertical="center"/>
    </xf>
    <xf numFmtId="0" fontId="3" fillId="31" borderId="108" applyNumberFormat="0" applyFont="0" applyAlignment="0" applyProtection="0"/>
    <xf numFmtId="10" fontId="28" fillId="29" borderId="105" applyNumberFormat="0" applyBorder="0" applyAlignment="0" applyProtection="0"/>
    <xf numFmtId="4" fontId="6" fillId="40" borderId="106" applyNumberFormat="0" applyProtection="0">
      <alignment horizontal="right" vertical="center"/>
    </xf>
    <xf numFmtId="0" fontId="2" fillId="0" borderId="105">
      <alignment horizontal="right"/>
    </xf>
    <xf numFmtId="0" fontId="2" fillId="4" borderId="106" applyNumberFormat="0" applyProtection="0">
      <alignment horizontal="left" vertical="center" indent="1"/>
    </xf>
    <xf numFmtId="4" fontId="6" fillId="5" borderId="106" applyNumberFormat="0" applyProtection="0">
      <alignment horizontal="right" vertical="center"/>
    </xf>
    <xf numFmtId="175" fontId="2" fillId="3" borderId="105" applyNumberFormat="0" applyFont="0" applyAlignment="0">
      <protection locked="0"/>
    </xf>
    <xf numFmtId="0" fontId="3" fillId="31" borderId="108" applyNumberFormat="0" applyFont="0" applyAlignment="0" applyProtection="0"/>
    <xf numFmtId="0" fontId="52" fillId="11" borderId="107" applyNumberFormat="0" applyAlignment="0" applyProtection="0"/>
    <xf numFmtId="0" fontId="2" fillId="4" borderId="106" applyNumberFormat="0" applyProtection="0">
      <alignment horizontal="left" vertical="center" indent="1"/>
    </xf>
    <xf numFmtId="0" fontId="2" fillId="0" borderId="105">
      <alignment horizontal="right"/>
    </xf>
    <xf numFmtId="4" fontId="2" fillId="0" borderId="105"/>
    <xf numFmtId="0" fontId="2" fillId="44" borderId="106" applyNumberFormat="0" applyProtection="0">
      <alignment horizontal="left" vertical="center" indent="1"/>
    </xf>
    <xf numFmtId="0" fontId="52" fillId="11" borderId="107" applyNumberFormat="0" applyAlignment="0" applyProtection="0"/>
    <xf numFmtId="4" fontId="2" fillId="0" borderId="105"/>
    <xf numFmtId="4" fontId="2" fillId="0" borderId="105"/>
    <xf numFmtId="175" fontId="2" fillId="3" borderId="105" applyNumberFormat="0" applyFont="0" applyAlignment="0">
      <protection locked="0"/>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3" fillId="2" borderId="105" applyNumberFormat="0" applyAlignment="0">
      <alignment horizontal="left"/>
    </xf>
    <xf numFmtId="0" fontId="2" fillId="43" borderId="106" applyNumberFormat="0" applyProtection="0">
      <alignment horizontal="left" vertical="center" indent="1"/>
    </xf>
    <xf numFmtId="0" fontId="2" fillId="43" borderId="106" applyNumberFormat="0" applyProtection="0">
      <alignment horizontal="left" vertical="center" indent="1"/>
    </xf>
    <xf numFmtId="175" fontId="2" fillId="3" borderId="105" applyNumberFormat="0" applyFont="0" applyAlignment="0">
      <protection locked="0"/>
    </xf>
    <xf numFmtId="4" fontId="44" fillId="5"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4" fontId="6" fillId="37" borderId="106" applyNumberFormat="0" applyProtection="0">
      <alignment horizontal="right" vertical="center"/>
    </xf>
    <xf numFmtId="0" fontId="3" fillId="2" borderId="105" applyNumberFormat="0" applyAlignment="0">
      <alignment horizontal="left"/>
    </xf>
    <xf numFmtId="0" fontId="20" fillId="24" borderId="107" applyNumberFormat="0" applyAlignment="0" applyProtection="0"/>
    <xf numFmtId="0" fontId="2" fillId="0" borderId="105">
      <alignment horizontal="right"/>
    </xf>
    <xf numFmtId="175" fontId="2" fillId="3" borderId="105" applyNumberFormat="0" applyFont="0" applyAlignment="0">
      <protection locked="0"/>
    </xf>
    <xf numFmtId="0" fontId="2" fillId="4" borderId="106" applyNumberFormat="0" applyProtection="0">
      <alignment horizontal="left" vertical="center" indent="1"/>
    </xf>
    <xf numFmtId="0" fontId="2" fillId="0" borderId="106" applyNumberFormat="0" applyProtection="0">
      <alignment horizontal="left" vertical="center"/>
    </xf>
    <xf numFmtId="175" fontId="2" fillId="3" borderId="105" applyNumberFormat="0" applyFont="0" applyAlignment="0">
      <protection locked="0"/>
    </xf>
    <xf numFmtId="175" fontId="2" fillId="3" borderId="105" applyNumberFormat="0" applyFont="0" applyAlignment="0">
      <protection locked="0"/>
    </xf>
    <xf numFmtId="0" fontId="2" fillId="0" borderId="105"/>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0" fontId="2" fillId="27"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9" fillId="0" borderId="109">
      <alignment horizontal="left" vertical="center"/>
    </xf>
    <xf numFmtId="175" fontId="2" fillId="3" borderId="105" applyNumberFormat="0" applyFont="0" applyAlignment="0">
      <protection locked="0"/>
    </xf>
    <xf numFmtId="0" fontId="80" fillId="0" borderId="102" applyNumberFormat="0" applyFill="0" applyAlignment="0" applyProtection="0"/>
    <xf numFmtId="0" fontId="3" fillId="31" borderId="108" applyNumberFormat="0" applyFont="0" applyAlignment="0" applyProtection="0"/>
    <xf numFmtId="175" fontId="2" fillId="3" borderId="105" applyNumberFormat="0" applyFont="0" applyAlignment="0">
      <protection locked="0"/>
    </xf>
    <xf numFmtId="4" fontId="6" fillId="40" borderId="106" applyNumberFormat="0" applyProtection="0">
      <alignment horizontal="right" vertical="center"/>
    </xf>
    <xf numFmtId="0" fontId="3" fillId="31" borderId="108" applyNumberFormat="0" applyFont="0" applyAlignment="0" applyProtection="0"/>
    <xf numFmtId="0" fontId="2" fillId="44" borderId="106" applyNumberFormat="0" applyProtection="0">
      <alignment horizontal="left" vertical="center" indent="1"/>
    </xf>
    <xf numFmtId="0" fontId="73" fillId="11" borderId="107" applyNumberFormat="0" applyAlignment="0" applyProtection="0"/>
    <xf numFmtId="4" fontId="2" fillId="0" borderId="105"/>
    <xf numFmtId="0" fontId="2" fillId="0" borderId="105">
      <alignment horizontal="right"/>
    </xf>
    <xf numFmtId="0" fontId="2" fillId="0" borderId="105"/>
    <xf numFmtId="0"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0" fontId="2" fillId="27"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0" fontId="2" fillId="4" borderId="106" applyNumberFormat="0" applyProtection="0">
      <alignment horizontal="left" vertical="center" indent="1"/>
    </xf>
    <xf numFmtId="10" fontId="28" fillId="29" borderId="105" applyNumberFormat="0" applyBorder="0" applyAlignment="0" applyProtection="0"/>
    <xf numFmtId="0" fontId="3" fillId="31" borderId="108" applyNumberFormat="0" applyFont="0" applyAlignment="0" applyProtection="0"/>
    <xf numFmtId="4" fontId="2" fillId="0" borderId="105"/>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29" borderId="106" applyNumberFormat="0" applyProtection="0">
      <alignment vertical="center"/>
    </xf>
    <xf numFmtId="0" fontId="2" fillId="4" borderId="106" applyNumberFormat="0" applyProtection="0">
      <alignment horizontal="left" vertical="center" indent="1"/>
    </xf>
    <xf numFmtId="175" fontId="2" fillId="3" borderId="105" applyNumberFormat="0" applyFont="0" applyAlignment="0">
      <protection locked="0"/>
    </xf>
    <xf numFmtId="0" fontId="52" fillId="11" borderId="107" applyNumberFormat="0" applyAlignment="0" applyProtection="0"/>
    <xf numFmtId="4" fontId="6" fillId="0" borderId="106" applyNumberFormat="0" applyProtection="0">
      <alignment horizontal="right" vertical="center"/>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1" fillId="3" borderId="106" applyNumberFormat="0" applyProtection="0">
      <alignment vertical="center"/>
    </xf>
    <xf numFmtId="0" fontId="80" fillId="0" borderId="102" applyNumberFormat="0" applyFill="0" applyAlignment="0" applyProtection="0"/>
    <xf numFmtId="0" fontId="3" fillId="31" borderId="108" applyNumberFormat="0" applyFont="0" applyAlignment="0" applyProtection="0"/>
    <xf numFmtId="0" fontId="2" fillId="27" borderId="106" applyNumberFormat="0" applyProtection="0">
      <alignment horizontal="left" vertical="center" indent="1"/>
    </xf>
    <xf numFmtId="0" fontId="2" fillId="44"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0" fontId="80" fillId="0" borderId="102" applyNumberFormat="0" applyFill="0" applyAlignment="0" applyProtection="0"/>
    <xf numFmtId="4" fontId="6" fillId="33" borderId="106" applyNumberFormat="0" applyProtection="0">
      <alignment horizontal="right" vertical="center"/>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0" fontId="38" fillId="24" borderId="106" applyNumberFormat="0" applyAlignment="0" applyProtection="0"/>
    <xf numFmtId="0" fontId="2" fillId="0" borderId="105">
      <alignment horizontal="right"/>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0" borderId="105">
      <alignment horizontal="right"/>
    </xf>
    <xf numFmtId="4" fontId="2" fillId="0" borderId="105"/>
    <xf numFmtId="4" fontId="6" fillId="0" borderId="106" applyNumberFormat="0" applyProtection="0">
      <alignment horizontal="right" vertical="center"/>
    </xf>
    <xf numFmtId="175" fontId="2" fillId="3" borderId="105" applyNumberFormat="0" applyFont="0" applyAlignment="0">
      <protection locked="0"/>
    </xf>
    <xf numFmtId="0" fontId="2" fillId="0" borderId="105"/>
    <xf numFmtId="175" fontId="2" fillId="3" borderId="105" applyNumberFormat="0" applyFont="0" applyAlignment="0">
      <protection locked="0"/>
    </xf>
    <xf numFmtId="0" fontId="3" fillId="2" borderId="105" applyNumberFormat="0" applyAlignment="0">
      <alignment horizontal="left"/>
    </xf>
    <xf numFmtId="0" fontId="2" fillId="0" borderId="105"/>
    <xf numFmtId="4" fontId="6" fillId="32" borderId="106" applyNumberFormat="0" applyProtection="0">
      <alignment horizontal="right" vertical="center"/>
    </xf>
    <xf numFmtId="0" fontId="2" fillId="43" borderId="106" applyNumberFormat="0" applyProtection="0">
      <alignment horizontal="left" vertical="center" indent="1"/>
    </xf>
    <xf numFmtId="4" fontId="44" fillId="43"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4" borderId="106" applyNumberFormat="0" applyProtection="0">
      <alignment horizontal="left" vertical="center" indent="1"/>
    </xf>
    <xf numFmtId="0" fontId="3" fillId="31" borderId="108" applyNumberFormat="0" applyFont="0" applyAlignment="0" applyProtection="0"/>
    <xf numFmtId="4" fontId="41" fillId="29" borderId="106" applyNumberFormat="0" applyProtection="0">
      <alignment vertical="center"/>
    </xf>
    <xf numFmtId="0" fontId="2" fillId="27" borderId="106" applyNumberFormat="0" applyProtection="0">
      <alignment horizontal="left" vertical="center" indent="1"/>
    </xf>
    <xf numFmtId="0" fontId="38" fillId="24" borderId="106" applyNumberFormat="0" applyAlignment="0" applyProtection="0"/>
    <xf numFmtId="175" fontId="2" fillId="3" borderId="105" applyNumberFormat="0" applyFont="0" applyAlignment="0">
      <protection locked="0"/>
    </xf>
    <xf numFmtId="0" fontId="3" fillId="31" borderId="108" applyNumberFormat="0" applyFont="0" applyAlignment="0" applyProtection="0"/>
    <xf numFmtId="0" fontId="20" fillId="24" borderId="107" applyNumberFormat="0" applyAlignment="0" applyProtection="0"/>
    <xf numFmtId="0" fontId="38" fillId="24" borderId="106" applyNumberFormat="0" applyAlignment="0" applyProtection="0"/>
    <xf numFmtId="0" fontId="52" fillId="11" borderId="107" applyNumberFormat="0" applyAlignment="0" applyProtection="0"/>
    <xf numFmtId="0" fontId="2" fillId="4" borderId="106" applyNumberFormat="0" applyProtection="0">
      <alignment horizontal="left" vertical="center" indent="1"/>
    </xf>
    <xf numFmtId="4" fontId="41" fillId="5" borderId="106" applyNumberFormat="0" applyProtection="0">
      <alignment horizontal="right" vertical="center"/>
    </xf>
    <xf numFmtId="4" fontId="6" fillId="29"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3" fillId="31" borderId="108" applyNumberFormat="0" applyFont="0" applyAlignment="0" applyProtection="0"/>
    <xf numFmtId="0" fontId="2" fillId="0" borderId="105">
      <alignment horizontal="right"/>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4" fontId="44" fillId="5" borderId="106" applyNumberFormat="0" applyProtection="0">
      <alignment horizontal="left" vertical="center" indent="1"/>
    </xf>
    <xf numFmtId="4" fontId="44" fillId="5"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4" fontId="6" fillId="38" borderId="106" applyNumberFormat="0" applyProtection="0">
      <alignment horizontal="right" vertical="center"/>
    </xf>
    <xf numFmtId="4" fontId="6" fillId="33" borderId="106" applyNumberFormat="0" applyProtection="0">
      <alignment horizontal="right" vertical="center"/>
    </xf>
    <xf numFmtId="4" fontId="6" fillId="3" borderId="106" applyNumberFormat="0" applyProtection="0">
      <alignment horizontal="left" vertical="center" indent="1"/>
    </xf>
    <xf numFmtId="10" fontId="26" fillId="26" borderId="105" applyNumberFormat="0" applyFill="0" applyBorder="0" applyAlignment="0" applyProtection="0">
      <protection locked="0"/>
    </xf>
    <xf numFmtId="0" fontId="80" fillId="0" borderId="102" applyNumberFormat="0" applyFill="0" applyAlignment="0" applyProtection="0"/>
    <xf numFmtId="4" fontId="2" fillId="0" borderId="105"/>
    <xf numFmtId="4" fontId="2" fillId="0" borderId="105"/>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4" fontId="6" fillId="3" borderId="106" applyNumberFormat="0" applyProtection="0">
      <alignment vertical="center"/>
    </xf>
    <xf numFmtId="0" fontId="2" fillId="43"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52" fillId="11" borderId="107" applyNumberFormat="0" applyAlignment="0" applyProtection="0"/>
    <xf numFmtId="0" fontId="2" fillId="0" borderId="105">
      <alignment horizontal="right"/>
    </xf>
    <xf numFmtId="0" fontId="3" fillId="31" borderId="108" applyNumberFormat="0" applyFont="0" applyAlignment="0" applyProtection="0"/>
    <xf numFmtId="4" fontId="2" fillId="0" borderId="105"/>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43" borderId="106" applyNumberFormat="0" applyProtection="0">
      <alignment horizontal="left" vertical="center" indent="1"/>
    </xf>
    <xf numFmtId="4" fontId="44"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6" applyNumberFormat="0" applyProtection="0">
      <alignment horizontal="left" vertical="center"/>
    </xf>
    <xf numFmtId="175" fontId="2" fillId="3" borderId="105" applyNumberFormat="0" applyFont="0" applyAlignment="0">
      <protection locked="0"/>
    </xf>
    <xf numFmtId="175" fontId="2" fillId="3" borderId="105" applyNumberFormat="0" applyFont="0" applyAlignment="0">
      <protection locked="0"/>
    </xf>
    <xf numFmtId="4" fontId="6" fillId="0" borderId="106" applyNumberFormat="0" applyProtection="0">
      <alignment horizontal="right" vertical="center"/>
    </xf>
    <xf numFmtId="0" fontId="73" fillId="11" borderId="107" applyNumberFormat="0" applyAlignment="0" applyProtection="0"/>
    <xf numFmtId="175" fontId="2" fillId="3" borderId="105" applyNumberFormat="0" applyFont="0" applyAlignment="0">
      <protection locked="0"/>
    </xf>
    <xf numFmtId="4" fontId="6" fillId="0" borderId="106" applyNumberFormat="0" applyProtection="0">
      <alignment horizontal="right" vertical="center"/>
    </xf>
    <xf numFmtId="0" fontId="2" fillId="0" borderId="105">
      <alignment horizontal="right"/>
    </xf>
    <xf numFmtId="0" fontId="2" fillId="0" borderId="105">
      <alignment horizontal="right"/>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80" fillId="0" borderId="102" applyNumberFormat="0" applyFill="0" applyAlignment="0" applyProtection="0"/>
    <xf numFmtId="10" fontId="28" fillId="29" borderId="105" applyNumberFormat="0" applyBorder="0" applyAlignment="0" applyProtection="0"/>
    <xf numFmtId="4" fontId="41" fillId="3" borderId="106" applyNumberFormat="0" applyProtection="0">
      <alignment vertical="center"/>
    </xf>
    <xf numFmtId="4" fontId="6" fillId="40" borderId="106" applyNumberFormat="0" applyProtection="0">
      <alignment horizontal="right" vertical="center"/>
    </xf>
    <xf numFmtId="4" fontId="44" fillId="5"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4" fontId="41" fillId="29" borderId="106" applyNumberFormat="0" applyProtection="0">
      <alignment vertical="center"/>
    </xf>
    <xf numFmtId="4" fontId="6" fillId="0" borderId="106" applyNumberFormat="0" applyProtection="0">
      <alignment horizontal="right" vertical="center"/>
    </xf>
    <xf numFmtId="0" fontId="2" fillId="4" borderId="106" applyNumberFormat="0" applyProtection="0">
      <alignment horizontal="left" vertical="center" indent="1"/>
    </xf>
    <xf numFmtId="0" fontId="52" fillId="11" borderId="107" applyNumberFormat="0" applyAlignment="0" applyProtection="0"/>
    <xf numFmtId="0" fontId="38" fillId="24" borderId="106" applyNumberFormat="0" applyAlignment="0" applyProtection="0"/>
    <xf numFmtId="0" fontId="3" fillId="31" borderId="108" applyNumberFormat="0" applyFont="0" applyAlignment="0" applyProtection="0"/>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3" fillId="31" borderId="108" applyNumberFormat="0" applyFont="0" applyAlignment="0" applyProtection="0"/>
    <xf numFmtId="0" fontId="2" fillId="0" borderId="106" applyNumberFormat="0" applyProtection="0">
      <alignment horizontal="left" vertical="center"/>
    </xf>
    <xf numFmtId="175" fontId="2" fillId="3" borderId="105" applyNumberFormat="0" applyFont="0" applyAlignment="0">
      <protection locked="0"/>
    </xf>
    <xf numFmtId="0" fontId="2" fillId="0" borderId="105">
      <alignment horizontal="right"/>
    </xf>
    <xf numFmtId="0" fontId="2" fillId="0" borderId="105"/>
    <xf numFmtId="175" fontId="2" fillId="3" borderId="105" applyNumberFormat="0" applyFont="0" applyAlignment="0">
      <protection locked="0"/>
    </xf>
    <xf numFmtId="4" fontId="2" fillId="0" borderId="105"/>
    <xf numFmtId="4" fontId="2" fillId="0" borderId="105"/>
    <xf numFmtId="0" fontId="3" fillId="31" borderId="108" applyNumberFormat="0" applyFont="0" applyAlignment="0" applyProtection="0"/>
    <xf numFmtId="0" fontId="2" fillId="0" borderId="105">
      <alignment horizontal="right"/>
    </xf>
    <xf numFmtId="0" fontId="2" fillId="0" borderId="105">
      <alignment horizontal="right"/>
    </xf>
    <xf numFmtId="0" fontId="2" fillId="4" borderId="106" applyNumberFormat="0" applyProtection="0">
      <alignment horizontal="left" vertical="center" indent="1"/>
    </xf>
    <xf numFmtId="175" fontId="2" fillId="3" borderId="105" applyNumberFormat="0" applyFont="0" applyAlignment="0">
      <protection locked="0"/>
    </xf>
    <xf numFmtId="0" fontId="52" fillId="11" borderId="107" applyNumberFormat="0" applyAlignment="0" applyProtection="0"/>
    <xf numFmtId="4" fontId="2" fillId="0" borderId="105"/>
    <xf numFmtId="175" fontId="2" fillId="3" borderId="105" applyNumberFormat="0" applyFont="0" applyAlignment="0">
      <protection locked="0"/>
    </xf>
    <xf numFmtId="0" fontId="3" fillId="2" borderId="105" applyNumberFormat="0" applyAlignment="0">
      <alignment horizontal="left"/>
    </xf>
    <xf numFmtId="0" fontId="2" fillId="4"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0" fontId="3" fillId="31" borderId="108" applyNumberFormat="0" applyFont="0" applyAlignment="0" applyProtection="0"/>
    <xf numFmtId="0" fontId="2" fillId="0" borderId="105">
      <alignment horizontal="right"/>
    </xf>
    <xf numFmtId="0" fontId="2" fillId="0" borderId="105">
      <alignment horizontal="right"/>
    </xf>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4" borderId="106" applyNumberFormat="0" applyProtection="0">
      <alignment horizontal="left" vertical="center" indent="1"/>
    </xf>
    <xf numFmtId="4" fontId="6" fillId="29" borderId="106" applyNumberFormat="0" applyProtection="0">
      <alignment vertical="center"/>
    </xf>
    <xf numFmtId="10" fontId="28" fillId="29" borderId="105" applyNumberFormat="0" applyBorder="0" applyAlignment="0" applyProtection="0"/>
    <xf numFmtId="0" fontId="38" fillId="24" borderId="106" applyNumberFormat="0" applyAlignment="0" applyProtection="0"/>
    <xf numFmtId="0" fontId="2" fillId="0" borderId="105">
      <alignment horizontal="right"/>
    </xf>
    <xf numFmtId="175" fontId="2" fillId="3" borderId="105" applyNumberFormat="0" applyFont="0" applyAlignment="0">
      <protection locked="0"/>
    </xf>
    <xf numFmtId="175" fontId="2" fillId="3" borderId="105" applyNumberFormat="0" applyFont="0" applyAlignment="0">
      <protection locked="0"/>
    </xf>
    <xf numFmtId="0" fontId="3" fillId="31" borderId="108" applyNumberFormat="0" applyFont="0" applyAlignment="0" applyProtection="0"/>
    <xf numFmtId="4" fontId="6" fillId="29" borderId="106" applyNumberFormat="0" applyProtection="0">
      <alignment horizontal="left" vertical="center" indent="1"/>
    </xf>
    <xf numFmtId="0" fontId="2" fillId="27" borderId="106" applyNumberFormat="0" applyProtection="0">
      <alignment horizontal="left" vertical="center" indent="1"/>
    </xf>
    <xf numFmtId="4" fontId="6" fillId="43"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3" fillId="31" borderId="108" applyNumberFormat="0" applyFont="0" applyAlignment="0" applyProtection="0"/>
    <xf numFmtId="175" fontId="2" fillId="3" borderId="105" applyNumberFormat="0" applyFont="0" applyAlignment="0">
      <protection locked="0"/>
    </xf>
    <xf numFmtId="0" fontId="2" fillId="43" borderId="106" applyNumberFormat="0" applyProtection="0">
      <alignment horizontal="left" vertical="center" indent="1"/>
    </xf>
    <xf numFmtId="0" fontId="2" fillId="0" borderId="105">
      <alignment horizontal="right"/>
    </xf>
    <xf numFmtId="0" fontId="2" fillId="0" borderId="105">
      <alignment horizontal="right"/>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3" fillId="31" borderId="108" applyNumberFormat="0" applyFont="0" applyAlignment="0" applyProtection="0"/>
    <xf numFmtId="175" fontId="2" fillId="3" borderId="105" applyNumberFormat="0" applyFont="0" applyAlignment="0">
      <protection locked="0"/>
    </xf>
    <xf numFmtId="175" fontId="2" fillId="3" borderId="105" applyNumberFormat="0" applyFont="0" applyAlignment="0">
      <protection locked="0"/>
    </xf>
    <xf numFmtId="4" fontId="2" fillId="0" borderId="105"/>
    <xf numFmtId="175" fontId="2" fillId="3" borderId="105" applyNumberFormat="0" applyFont="0" applyAlignment="0">
      <protection locked="0"/>
    </xf>
    <xf numFmtId="0" fontId="2" fillId="0" borderId="105"/>
    <xf numFmtId="0" fontId="3" fillId="2" borderId="105" applyNumberFormat="0" applyAlignment="0">
      <alignment horizontal="left"/>
    </xf>
    <xf numFmtId="0" fontId="3" fillId="31" borderId="108" applyNumberFormat="0" applyFont="0" applyAlignment="0" applyProtection="0"/>
    <xf numFmtId="4" fontId="2" fillId="0" borderId="105"/>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0" fontId="2" fillId="44" borderId="106" applyNumberFormat="0" applyProtection="0">
      <alignment horizontal="left" vertical="center" indent="1"/>
    </xf>
    <xf numFmtId="0" fontId="2" fillId="0" borderId="105">
      <alignment horizontal="right"/>
    </xf>
    <xf numFmtId="0" fontId="2" fillId="4" borderId="106" applyNumberFormat="0" applyProtection="0">
      <alignment horizontal="left" vertical="center" indent="1"/>
    </xf>
    <xf numFmtId="0" fontId="3" fillId="2" borderId="105" applyNumberFormat="0" applyAlignment="0">
      <alignment horizontal="left"/>
    </xf>
    <xf numFmtId="175" fontId="2" fillId="3" borderId="105" applyNumberFormat="0" applyFont="0" applyAlignment="0">
      <protection locked="0"/>
    </xf>
    <xf numFmtId="4" fontId="2" fillId="0" borderId="105"/>
    <xf numFmtId="0" fontId="2" fillId="0" borderId="105">
      <alignment horizontal="right"/>
    </xf>
    <xf numFmtId="4" fontId="44" fillId="43" borderId="106" applyNumberFormat="0" applyProtection="0">
      <alignment horizontal="left" vertical="center" indent="1"/>
    </xf>
    <xf numFmtId="175" fontId="2" fillId="3" borderId="105" applyNumberFormat="0" applyFont="0" applyAlignment="0">
      <protection locked="0"/>
    </xf>
    <xf numFmtId="4" fontId="2" fillId="0" borderId="105"/>
    <xf numFmtId="0" fontId="22" fillId="31" borderId="107" applyNumberFormat="0" applyFont="0" applyAlignment="0" applyProtection="0"/>
    <xf numFmtId="0" fontId="2" fillId="0" borderId="105">
      <alignment horizontal="right"/>
    </xf>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0" fontId="20" fillId="24" borderId="107" applyNumberFormat="0" applyAlignment="0" applyProtection="0"/>
    <xf numFmtId="175" fontId="2" fillId="3" borderId="105" applyNumberFormat="0" applyFont="0" applyAlignment="0">
      <protection locked="0"/>
    </xf>
    <xf numFmtId="4" fontId="2" fillId="0" borderId="105"/>
    <xf numFmtId="175" fontId="2" fillId="3" borderId="105" applyNumberFormat="0" applyFont="0" applyAlignment="0">
      <protection locked="0"/>
    </xf>
    <xf numFmtId="4" fontId="2" fillId="0" borderId="105"/>
    <xf numFmtId="10" fontId="28" fillId="29" borderId="105" applyNumberFormat="0" applyBorder="0" applyAlignment="0" applyProtection="0"/>
    <xf numFmtId="175" fontId="2" fillId="3" borderId="105" applyNumberFormat="0" applyFont="0" applyAlignment="0">
      <protection locked="0"/>
    </xf>
    <xf numFmtId="0" fontId="29" fillId="0" borderId="109">
      <alignment horizontal="left" vertical="center"/>
    </xf>
    <xf numFmtId="0" fontId="22" fillId="31" borderId="107" applyNumberFormat="0" applyFont="0" applyAlignment="0" applyProtection="0"/>
    <xf numFmtId="0" fontId="2" fillId="4" borderId="106" applyNumberFormat="0" applyProtection="0">
      <alignment horizontal="left" vertical="center" indent="1"/>
    </xf>
    <xf numFmtId="0" fontId="2" fillId="0" borderId="105">
      <alignment horizontal="right"/>
    </xf>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4" fontId="44" fillId="5" borderId="106" applyNumberFormat="0" applyProtection="0">
      <alignment horizontal="left" vertical="center" indent="1"/>
    </xf>
    <xf numFmtId="4" fontId="6" fillId="37" borderId="106" applyNumberFormat="0" applyProtection="0">
      <alignment horizontal="right" vertical="center"/>
    </xf>
    <xf numFmtId="4" fontId="6" fillId="3" borderId="106" applyNumberFormat="0" applyProtection="0">
      <alignment horizontal="left" vertical="center" indent="1"/>
    </xf>
    <xf numFmtId="175" fontId="2" fillId="3" borderId="105" applyNumberFormat="0" applyFont="0" applyAlignment="0">
      <protection locked="0"/>
    </xf>
    <xf numFmtId="0" fontId="66" fillId="49" borderId="107" applyNumberFormat="0" applyAlignment="0" applyProtection="0"/>
    <xf numFmtId="0" fontId="2" fillId="0" borderId="105">
      <alignment horizontal="right"/>
    </xf>
    <xf numFmtId="0" fontId="2" fillId="0" borderId="105">
      <alignment horizontal="right"/>
    </xf>
    <xf numFmtId="0" fontId="52" fillId="11" borderId="107" applyNumberForma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4" borderId="106" applyNumberFormat="0" applyProtection="0">
      <alignment horizontal="left" vertical="center" indent="1"/>
    </xf>
    <xf numFmtId="0" fontId="50" fillId="0" borderId="104" applyNumberFormat="0" applyFill="0" applyAlignment="0" applyProtection="0"/>
    <xf numFmtId="4" fontId="6" fillId="5" borderId="103" applyNumberFormat="0" applyProtection="0">
      <alignment horizontal="left" vertical="center" indent="1"/>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0" fontId="2" fillId="4" borderId="106" applyNumberFormat="0" applyProtection="0">
      <alignment horizontal="left" vertical="center" indent="1"/>
    </xf>
    <xf numFmtId="0" fontId="38" fillId="24" borderId="106" applyNumberFormat="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5">
      <alignment horizontal="right"/>
    </xf>
    <xf numFmtId="0" fontId="2" fillId="0" borderId="105">
      <alignment horizontal="right"/>
    </xf>
    <xf numFmtId="0" fontId="2" fillId="0" borderId="105"/>
    <xf numFmtId="0" fontId="52" fillId="11" borderId="107" applyNumberFormat="0" applyAlignment="0" applyProtection="0"/>
    <xf numFmtId="175" fontId="2" fillId="3" borderId="105" applyNumberFormat="0" applyFont="0" applyAlignment="0">
      <protection locked="0"/>
    </xf>
    <xf numFmtId="175" fontId="2" fillId="3" borderId="105" applyNumberFormat="0" applyFont="0" applyAlignment="0">
      <protection locked="0"/>
    </xf>
    <xf numFmtId="4" fontId="2" fillId="0" borderId="105"/>
    <xf numFmtId="4" fontId="2" fillId="0" borderId="105"/>
    <xf numFmtId="175" fontId="2" fillId="3" borderId="105" applyNumberFormat="0" applyFont="0" applyAlignment="0">
      <protection locked="0"/>
    </xf>
    <xf numFmtId="0" fontId="2" fillId="43" borderId="106" applyNumberFormat="0" applyProtection="0">
      <alignment horizontal="left" vertical="center" indent="1"/>
    </xf>
    <xf numFmtId="0" fontId="76" fillId="49" borderId="106" applyNumberFormat="0" applyAlignment="0" applyProtection="0"/>
    <xf numFmtId="0" fontId="2" fillId="4"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4" fontId="6" fillId="34" borderId="106" applyNumberFormat="0" applyProtection="0">
      <alignment horizontal="right" vertical="center"/>
    </xf>
    <xf numFmtId="4" fontId="6" fillId="5" borderId="106" applyNumberFormat="0" applyProtection="0">
      <alignment horizontal="right" vertical="center"/>
    </xf>
    <xf numFmtId="0" fontId="2" fillId="0" borderId="105">
      <alignment horizontal="right"/>
    </xf>
    <xf numFmtId="0" fontId="2" fillId="4" borderId="106" applyNumberFormat="0" applyProtection="0">
      <alignment horizontal="left" vertical="center" indent="1"/>
    </xf>
    <xf numFmtId="0" fontId="2" fillId="0" borderId="105">
      <alignment horizontal="right"/>
    </xf>
    <xf numFmtId="0" fontId="2" fillId="0" borderId="105">
      <alignment horizontal="right"/>
    </xf>
    <xf numFmtId="0" fontId="2" fillId="0" borderId="105"/>
    <xf numFmtId="0" fontId="3" fillId="2" borderId="105" applyNumberFormat="0" applyAlignment="0">
      <alignment horizontal="left"/>
    </xf>
    <xf numFmtId="175" fontId="2" fillId="3" borderId="105" applyNumberFormat="0" applyFont="0" applyAlignment="0">
      <protection locked="0"/>
    </xf>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175" fontId="2" fillId="3" borderId="105" applyNumberFormat="0" applyFont="0" applyAlignment="0">
      <protection locked="0"/>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4" fontId="6" fillId="35" borderId="106" applyNumberFormat="0" applyProtection="0">
      <alignment horizontal="right" vertical="center"/>
    </xf>
    <xf numFmtId="175" fontId="2" fillId="3" borderId="105" applyNumberFormat="0" applyFont="0" applyAlignment="0">
      <protection locked="0"/>
    </xf>
    <xf numFmtId="175" fontId="2" fillId="3" borderId="105" applyNumberFormat="0" applyFont="0" applyAlignment="0">
      <protection locked="0"/>
    </xf>
    <xf numFmtId="0" fontId="2" fillId="0" borderId="105"/>
    <xf numFmtId="0" fontId="2" fillId="4" borderId="106" applyNumberFormat="0" applyProtection="0">
      <alignment horizontal="left" vertical="center" indent="1"/>
    </xf>
    <xf numFmtId="0" fontId="2" fillId="0" borderId="105"/>
    <xf numFmtId="4" fontId="2" fillId="0" borderId="105"/>
    <xf numFmtId="0" fontId="2" fillId="4" borderId="106" applyNumberFormat="0" applyProtection="0">
      <alignment horizontal="left" vertical="center" indent="1"/>
    </xf>
    <xf numFmtId="175" fontId="2" fillId="3" borderId="105" applyNumberFormat="0" applyFont="0" applyAlignment="0">
      <protection locked="0"/>
    </xf>
    <xf numFmtId="0" fontId="2" fillId="0" borderId="106" applyNumberFormat="0" applyProtection="0">
      <alignment horizontal="left" vertical="center"/>
    </xf>
    <xf numFmtId="4" fontId="6" fillId="5" borderId="106" applyNumberFormat="0" applyProtection="0">
      <alignment horizontal="right" vertical="center"/>
    </xf>
    <xf numFmtId="175" fontId="2" fillId="3" borderId="105" applyNumberFormat="0" applyFont="0" applyAlignment="0">
      <protection locked="0"/>
    </xf>
    <xf numFmtId="0" fontId="3" fillId="31" borderId="108" applyNumberFormat="0" applyFont="0" applyAlignment="0" applyProtection="0"/>
    <xf numFmtId="0" fontId="20" fillId="24" borderId="107" applyNumberFormat="0" applyAlignment="0" applyProtection="0"/>
    <xf numFmtId="0" fontId="3" fillId="2" borderId="105" applyNumberFormat="0" applyAlignment="0">
      <alignment horizontal="left"/>
    </xf>
    <xf numFmtId="0" fontId="3" fillId="2" borderId="105" applyNumberFormat="0" applyAlignment="0">
      <alignment horizontal="left"/>
    </xf>
    <xf numFmtId="4" fontId="6" fillId="39" borderId="106" applyNumberFormat="0" applyProtection="0">
      <alignment horizontal="right" vertical="center"/>
    </xf>
    <xf numFmtId="175" fontId="2" fillId="3" borderId="105" applyNumberFormat="0" applyFont="0" applyAlignment="0">
      <protection locked="0"/>
    </xf>
    <xf numFmtId="175" fontId="2" fillId="3" borderId="105" applyNumberFormat="0" applyFont="0" applyAlignment="0">
      <protection locked="0"/>
    </xf>
    <xf numFmtId="4" fontId="2" fillId="0" borderId="105"/>
    <xf numFmtId="4" fontId="6" fillId="43" borderId="106" applyNumberFormat="0" applyProtection="0">
      <alignment horizontal="left" vertical="center" indent="1"/>
    </xf>
    <xf numFmtId="175" fontId="2" fillId="3" borderId="105" applyNumberFormat="0" applyFont="0" applyAlignment="0">
      <protection locked="0"/>
    </xf>
    <xf numFmtId="0" fontId="2" fillId="43" borderId="106" applyNumberFormat="0" applyProtection="0">
      <alignment horizontal="left" vertical="center" indent="1"/>
    </xf>
    <xf numFmtId="175" fontId="2" fillId="3" borderId="105" applyNumberFormat="0" applyFont="0" applyAlignment="0">
      <protection locked="0"/>
    </xf>
    <xf numFmtId="4" fontId="2" fillId="0" borderId="105"/>
    <xf numFmtId="4" fontId="2" fillId="0" borderId="105"/>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4" fontId="2" fillId="0" borderId="105"/>
    <xf numFmtId="4" fontId="44" fillId="43" borderId="106" applyNumberFormat="0" applyProtection="0">
      <alignment horizontal="left" vertical="center" indent="1"/>
    </xf>
    <xf numFmtId="175" fontId="2" fillId="3" borderId="105" applyNumberFormat="0" applyFont="0" applyAlignment="0">
      <protection locked="0"/>
    </xf>
    <xf numFmtId="4" fontId="2" fillId="0" borderId="105"/>
    <xf numFmtId="0" fontId="2" fillId="0" borderId="106" applyNumberFormat="0" applyProtection="0">
      <alignment horizontal="left" vertical="center"/>
    </xf>
    <xf numFmtId="0" fontId="2" fillId="0" borderId="105">
      <alignment horizontal="right"/>
    </xf>
    <xf numFmtId="4" fontId="2" fillId="0" borderId="105"/>
    <xf numFmtId="0" fontId="2" fillId="0" borderId="105">
      <alignment horizontal="right"/>
    </xf>
    <xf numFmtId="4" fontId="44" fillId="43"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3" fillId="31" borderId="108" applyNumberFormat="0" applyFon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4" fontId="42" fillId="41" borderId="106" applyNumberFormat="0" applyProtection="0">
      <alignment horizontal="left" vertical="center" indent="1"/>
    </xf>
    <xf numFmtId="4" fontId="6" fillId="32" borderId="106" applyNumberFormat="0" applyProtection="0">
      <alignment horizontal="right" vertical="center"/>
    </xf>
    <xf numFmtId="175" fontId="2" fillId="3" borderId="105" applyNumberFormat="0" applyFont="0" applyAlignment="0">
      <protection locked="0"/>
    </xf>
    <xf numFmtId="10" fontId="28" fillId="29" borderId="105" applyNumberFormat="0" applyBorder="0" applyAlignment="0" applyProtection="0"/>
    <xf numFmtId="0" fontId="2" fillId="0" borderId="105">
      <alignment horizontal="right"/>
    </xf>
    <xf numFmtId="0" fontId="3" fillId="31" borderId="108" applyNumberFormat="0" applyFont="0" applyAlignment="0" applyProtection="0"/>
    <xf numFmtId="0" fontId="38" fillId="24" borderId="106" applyNumberFormat="0" applyAlignment="0" applyProtection="0"/>
    <xf numFmtId="4" fontId="46" fillId="5" borderId="106" applyNumberFormat="0" applyProtection="0">
      <alignment horizontal="right" vertical="center"/>
    </xf>
    <xf numFmtId="4" fontId="6" fillId="29"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4" fontId="6" fillId="38" borderId="106" applyNumberFormat="0" applyProtection="0">
      <alignment horizontal="right" vertical="center"/>
    </xf>
    <xf numFmtId="0" fontId="2" fillId="27" borderId="106" applyNumberFormat="0" applyProtection="0">
      <alignment horizontal="left" vertical="center" indent="1"/>
    </xf>
    <xf numFmtId="4" fontId="44" fillId="43" borderId="106" applyNumberFormat="0" applyProtection="0">
      <alignment horizontal="left" vertical="center" indent="1"/>
    </xf>
    <xf numFmtId="0" fontId="20" fillId="24" borderId="107" applyNumberFormat="0" applyAlignment="0" applyProtection="0"/>
    <xf numFmtId="0" fontId="2" fillId="0" borderId="105">
      <alignment horizontal="right"/>
    </xf>
    <xf numFmtId="0" fontId="2" fillId="43" borderId="106" applyNumberFormat="0" applyProtection="0">
      <alignment horizontal="left" vertical="center" indent="1"/>
    </xf>
    <xf numFmtId="0" fontId="2" fillId="0" borderId="105">
      <alignment horizontal="right"/>
    </xf>
    <xf numFmtId="175" fontId="2" fillId="3" borderId="105" applyNumberFormat="0" applyFont="0" applyAlignment="0">
      <protection locked="0"/>
    </xf>
    <xf numFmtId="175" fontId="2" fillId="3" borderId="105" applyNumberFormat="0" applyFont="0" applyAlignment="0">
      <protection locked="0"/>
    </xf>
    <xf numFmtId="0" fontId="3" fillId="31" borderId="108" applyNumberFormat="0" applyFont="0" applyAlignment="0" applyProtection="0"/>
    <xf numFmtId="175" fontId="2" fillId="3" borderId="105" applyNumberFormat="0" applyFont="0" applyAlignment="0">
      <protection locked="0"/>
    </xf>
    <xf numFmtId="175" fontId="2" fillId="3" borderId="105" applyNumberFormat="0" applyFont="0" applyAlignment="0">
      <protection locked="0"/>
    </xf>
    <xf numFmtId="10" fontId="26" fillId="26" borderId="105" applyNumberFormat="0" applyFill="0" applyBorder="0" applyAlignment="0" applyProtection="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2" fillId="0" borderId="105"/>
    <xf numFmtId="0" fontId="3" fillId="31" borderId="108" applyNumberFormat="0" applyFont="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4" fontId="2" fillId="0" borderId="105"/>
    <xf numFmtId="175" fontId="2" fillId="3" borderId="105" applyNumberFormat="0" applyFont="0" applyAlignment="0">
      <protection locked="0"/>
    </xf>
    <xf numFmtId="175" fontId="2" fillId="3" borderId="105" applyNumberFormat="0" applyFont="0" applyAlignment="0">
      <protection locked="0"/>
    </xf>
    <xf numFmtId="4" fontId="6" fillId="34" borderId="106" applyNumberFormat="0" applyProtection="0">
      <alignment horizontal="right" vertical="center"/>
    </xf>
    <xf numFmtId="0" fontId="2" fillId="43" borderId="106" applyNumberFormat="0" applyProtection="0">
      <alignment horizontal="left" vertical="center" indent="1"/>
    </xf>
    <xf numFmtId="4" fontId="46" fillId="5" borderId="106" applyNumberFormat="0" applyProtection="0">
      <alignment horizontal="right" vertical="center"/>
    </xf>
    <xf numFmtId="0" fontId="2" fillId="43"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0" fontId="3" fillId="31" borderId="108" applyNumberFormat="0" applyFont="0" applyAlignment="0" applyProtection="0"/>
    <xf numFmtId="0" fontId="2" fillId="4" borderId="106" applyNumberFormat="0" applyProtection="0">
      <alignment horizontal="left" vertical="center" indent="1"/>
    </xf>
    <xf numFmtId="0" fontId="2" fillId="43"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0" fontId="2" fillId="0" borderId="105">
      <alignment horizontal="right"/>
    </xf>
    <xf numFmtId="0" fontId="2" fillId="0" borderId="105">
      <alignment horizontal="right"/>
    </xf>
    <xf numFmtId="4" fontId="6" fillId="5" borderId="106" applyNumberFormat="0" applyProtection="0">
      <alignment horizontal="right" vertical="center"/>
    </xf>
    <xf numFmtId="4" fontId="2" fillId="0" borderId="105"/>
    <xf numFmtId="4" fontId="2" fillId="0" borderId="105"/>
    <xf numFmtId="0" fontId="38" fillId="24" borderId="106" applyNumberFormat="0" applyAlignment="0" applyProtection="0"/>
    <xf numFmtId="0" fontId="2" fillId="0" borderId="105">
      <alignment horizontal="right"/>
    </xf>
    <xf numFmtId="0" fontId="2" fillId="0" borderId="105">
      <alignment horizontal="right"/>
    </xf>
    <xf numFmtId="175" fontId="2" fillId="3" borderId="105" applyNumberFormat="0" applyFont="0" applyAlignment="0">
      <protection locked="0"/>
    </xf>
    <xf numFmtId="4" fontId="6" fillId="29" borderId="106" applyNumberFormat="0" applyProtection="0">
      <alignment horizontal="left" vertical="center" indent="1"/>
    </xf>
    <xf numFmtId="0" fontId="3" fillId="2" borderId="105" applyNumberFormat="0" applyAlignment="0">
      <alignment horizontal="left"/>
    </xf>
    <xf numFmtId="4" fontId="41" fillId="5" borderId="106" applyNumberFormat="0" applyProtection="0">
      <alignment horizontal="right" vertical="center"/>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2" fillId="0" borderId="105"/>
    <xf numFmtId="0" fontId="2" fillId="0" borderId="106" applyNumberFormat="0" applyProtection="0">
      <alignment horizontal="left" vertical="center"/>
    </xf>
    <xf numFmtId="0" fontId="2" fillId="0" borderId="105"/>
    <xf numFmtId="0" fontId="2" fillId="0" borderId="105"/>
    <xf numFmtId="0" fontId="2" fillId="27" borderId="106" applyNumberFormat="0" applyProtection="0">
      <alignment horizontal="left" vertical="center" indent="1"/>
    </xf>
    <xf numFmtId="0" fontId="2" fillId="4" borderId="106" applyNumberFormat="0" applyProtection="0">
      <alignment horizontal="left" vertical="center" indent="1"/>
    </xf>
    <xf numFmtId="4" fontId="41" fillId="3" borderId="106" applyNumberFormat="0" applyProtection="0">
      <alignment vertical="center"/>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0" fontId="2" fillId="0" borderId="105"/>
    <xf numFmtId="0" fontId="2" fillId="0" borderId="105"/>
    <xf numFmtId="175" fontId="2" fillId="3" borderId="105" applyNumberFormat="0" applyFont="0" applyAlignment="0">
      <protection locked="0"/>
    </xf>
    <xf numFmtId="4" fontId="2" fillId="0" borderId="105"/>
    <xf numFmtId="4" fontId="2" fillId="0" borderId="105"/>
    <xf numFmtId="0" fontId="2" fillId="0" borderId="105">
      <alignment horizontal="right"/>
    </xf>
    <xf numFmtId="175" fontId="2" fillId="3" borderId="105" applyNumberFormat="0" applyFont="0" applyAlignment="0">
      <protection locked="0"/>
    </xf>
    <xf numFmtId="4" fontId="2" fillId="0" borderId="105"/>
    <xf numFmtId="0" fontId="2" fillId="4"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6" applyNumberFormat="0" applyProtection="0">
      <alignment horizontal="left" vertical="center"/>
    </xf>
    <xf numFmtId="175" fontId="2" fillId="3" borderId="105" applyNumberFormat="0" applyFont="0" applyAlignment="0">
      <protection locked="0"/>
    </xf>
    <xf numFmtId="0" fontId="2" fillId="0" borderId="105">
      <alignment horizontal="right"/>
    </xf>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175" fontId="2" fillId="3" borderId="105" applyNumberFormat="0" applyFont="0" applyAlignment="0">
      <protection locked="0"/>
    </xf>
    <xf numFmtId="4" fontId="2" fillId="0" borderId="105"/>
    <xf numFmtId="4" fontId="44" fillId="43" borderId="106" applyNumberFormat="0" applyProtection="0">
      <alignment horizontal="left" vertical="center" indent="1"/>
    </xf>
    <xf numFmtId="0" fontId="2" fillId="0" borderId="105">
      <alignment horizontal="right"/>
    </xf>
    <xf numFmtId="10" fontId="26" fillId="26" borderId="105" applyNumberFormat="0" applyFill="0" applyBorder="0" applyAlignment="0" applyProtection="0">
      <protection locked="0"/>
    </xf>
    <xf numFmtId="4" fontId="2" fillId="0" borderId="105"/>
    <xf numFmtId="0" fontId="2" fillId="0" borderId="105">
      <alignment horizontal="right"/>
    </xf>
    <xf numFmtId="10" fontId="28" fillId="29" borderId="105" applyNumberFormat="0" applyBorder="0" applyAlignment="0" applyProtection="0"/>
    <xf numFmtId="4" fontId="2" fillId="0" borderId="105"/>
    <xf numFmtId="0" fontId="2" fillId="0" borderId="105">
      <alignment horizontal="right"/>
    </xf>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5">
      <alignment horizontal="right"/>
    </xf>
    <xf numFmtId="0" fontId="2" fillId="0" borderId="105">
      <alignment horizontal="right"/>
    </xf>
    <xf numFmtId="4" fontId="2" fillId="0" borderId="105"/>
    <xf numFmtId="4" fontId="2" fillId="0" borderId="105"/>
    <xf numFmtId="0" fontId="3" fillId="2" borderId="105" applyNumberFormat="0" applyAlignment="0">
      <alignment horizontal="left"/>
    </xf>
    <xf numFmtId="175" fontId="2" fillId="3" borderId="105" applyNumberFormat="0" applyFont="0" applyAlignment="0">
      <protection locked="0"/>
    </xf>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0" borderId="105">
      <alignment horizontal="right"/>
    </xf>
    <xf numFmtId="0" fontId="2" fillId="0" borderId="105">
      <alignment horizontal="right"/>
    </xf>
    <xf numFmtId="0" fontId="2" fillId="0" borderId="105"/>
    <xf numFmtId="175" fontId="2" fillId="3" borderId="105" applyNumberFormat="0" applyFont="0" applyAlignment="0">
      <protection locked="0"/>
    </xf>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6" fillId="29" borderId="106" applyNumberFormat="0" applyProtection="0">
      <alignment vertical="center"/>
    </xf>
    <xf numFmtId="175" fontId="2" fillId="3" borderId="105" applyNumberFormat="0" applyFont="0" applyAlignment="0">
      <protection locked="0"/>
    </xf>
    <xf numFmtId="4" fontId="2" fillId="0" borderId="105"/>
    <xf numFmtId="4" fontId="44" fillId="5"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4" fontId="6" fillId="29" borderId="106" applyNumberFormat="0" applyProtection="0">
      <alignment horizontal="left" vertical="center" indent="1"/>
    </xf>
    <xf numFmtId="0" fontId="3" fillId="31" borderId="108" applyNumberFormat="0" applyFont="0" applyAlignment="0" applyProtection="0"/>
    <xf numFmtId="175" fontId="2" fillId="3" borderId="105" applyNumberFormat="0" applyFont="0" applyAlignment="0">
      <protection locked="0"/>
    </xf>
    <xf numFmtId="0" fontId="2" fillId="43" borderId="106" applyNumberFormat="0" applyProtection="0">
      <alignment horizontal="left" vertical="center" indent="1"/>
    </xf>
    <xf numFmtId="175" fontId="2" fillId="3" borderId="105" applyNumberFormat="0" applyFont="0" applyAlignment="0">
      <protection locked="0"/>
    </xf>
    <xf numFmtId="4" fontId="2" fillId="0" borderId="105"/>
    <xf numFmtId="0" fontId="3" fillId="2" borderId="105" applyNumberFormat="0" applyAlignment="0">
      <alignment horizontal="left"/>
    </xf>
    <xf numFmtId="0" fontId="2" fillId="27"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2" fillId="0" borderId="105"/>
    <xf numFmtId="0" fontId="2" fillId="0" borderId="105">
      <alignment horizontal="right"/>
    </xf>
    <xf numFmtId="4" fontId="2" fillId="0" borderId="105"/>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5">
      <alignment horizontal="right"/>
    </xf>
    <xf numFmtId="0" fontId="2" fillId="0" borderId="105">
      <alignment horizontal="right"/>
    </xf>
    <xf numFmtId="4" fontId="2" fillId="0" borderId="105"/>
    <xf numFmtId="4" fontId="2" fillId="0" borderId="105"/>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4" borderId="106" applyNumberFormat="0" applyProtection="0">
      <alignment horizontal="left" vertical="center" indent="1"/>
    </xf>
    <xf numFmtId="0" fontId="2" fillId="0" borderId="106" applyNumberFormat="0" applyProtection="0">
      <alignment horizontal="left" vertical="center"/>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4" fontId="2" fillId="0" borderId="105"/>
    <xf numFmtId="0" fontId="2" fillId="44" borderId="106" applyNumberFormat="0" applyProtection="0">
      <alignment horizontal="left" vertical="center" indent="1"/>
    </xf>
    <xf numFmtId="4" fontId="2" fillId="0" borderId="105"/>
    <xf numFmtId="0" fontId="2" fillId="4" borderId="106" applyNumberFormat="0" applyProtection="0">
      <alignment horizontal="left" vertical="center" indent="1"/>
    </xf>
    <xf numFmtId="0" fontId="2" fillId="0" borderId="105">
      <alignment horizontal="right"/>
    </xf>
    <xf numFmtId="0" fontId="3" fillId="2" borderId="105" applyNumberFormat="0" applyAlignment="0">
      <alignment horizontal="left"/>
    </xf>
    <xf numFmtId="0" fontId="2" fillId="0" borderId="105">
      <alignment horizontal="right"/>
    </xf>
    <xf numFmtId="4" fontId="6" fillId="5" borderId="106" applyNumberFormat="0" applyProtection="0">
      <alignment horizontal="left" vertical="center" indent="1"/>
    </xf>
    <xf numFmtId="0" fontId="2" fillId="0" borderId="106" applyNumberFormat="0" applyProtection="0">
      <alignment horizontal="left" vertical="center"/>
    </xf>
    <xf numFmtId="175" fontId="2" fillId="3" borderId="105" applyNumberFormat="0" applyFont="0" applyAlignment="0">
      <protection locked="0"/>
    </xf>
    <xf numFmtId="0" fontId="2" fillId="0" borderId="105"/>
    <xf numFmtId="4" fontId="2" fillId="0" borderId="105"/>
    <xf numFmtId="0" fontId="2" fillId="27" borderId="106" applyNumberFormat="0" applyProtection="0">
      <alignment horizontal="left" vertical="center" indent="1"/>
    </xf>
    <xf numFmtId="175" fontId="2" fillId="3" borderId="105" applyNumberFormat="0" applyFont="0" applyAlignment="0">
      <protection locked="0"/>
    </xf>
    <xf numFmtId="4" fontId="2" fillId="0" borderId="105"/>
    <xf numFmtId="0" fontId="2" fillId="31" borderId="108" applyNumberFormat="0" applyFont="0" applyAlignment="0" applyProtection="0"/>
    <xf numFmtId="0" fontId="2" fillId="27" borderId="106" applyNumberFormat="0" applyProtection="0">
      <alignment horizontal="left" vertical="center" indent="1"/>
    </xf>
    <xf numFmtId="0" fontId="3" fillId="2" borderId="105" applyNumberFormat="0" applyAlignment="0">
      <alignment horizontal="left"/>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44" fillId="5" borderId="106" applyNumberFormat="0" applyProtection="0">
      <alignment horizontal="left" vertical="center" indent="1"/>
    </xf>
    <xf numFmtId="0" fontId="73" fillId="11" borderId="107" applyNumberFormat="0" applyAlignment="0" applyProtection="0"/>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alignment horizontal="right"/>
    </xf>
    <xf numFmtId="10" fontId="26" fillId="26" borderId="105" applyNumberFormat="0" applyFill="0" applyBorder="0" applyAlignment="0" applyProtection="0">
      <protection locked="0"/>
    </xf>
    <xf numFmtId="0" fontId="2" fillId="0" borderId="105"/>
    <xf numFmtId="0" fontId="2" fillId="0" borderId="106" applyNumberFormat="0" applyProtection="0">
      <alignment horizontal="left" vertical="center"/>
    </xf>
    <xf numFmtId="0" fontId="38" fillId="24" borderId="106" applyNumberFormat="0" applyAlignment="0" applyProtection="0"/>
    <xf numFmtId="175" fontId="2" fillId="3" borderId="105" applyNumberFormat="0" applyFont="0" applyAlignment="0">
      <protection locked="0"/>
    </xf>
    <xf numFmtId="4" fontId="2" fillId="0" borderId="105"/>
    <xf numFmtId="0" fontId="2" fillId="0" borderId="105"/>
    <xf numFmtId="175" fontId="2" fillId="3" borderId="105" applyNumberFormat="0" applyFont="0" applyAlignment="0">
      <protection locked="0"/>
    </xf>
    <xf numFmtId="175" fontId="2" fillId="3" borderId="105" applyNumberFormat="0" applyFont="0" applyAlignment="0">
      <protection locked="0"/>
    </xf>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31" borderId="108" applyNumberFormat="0" applyFont="0" applyAlignment="0" applyProtection="0"/>
    <xf numFmtId="0" fontId="3" fillId="31" borderId="108" applyNumberFormat="0" applyFont="0" applyAlignment="0" applyProtection="0"/>
    <xf numFmtId="0" fontId="2" fillId="44" borderId="106" applyNumberFormat="0" applyProtection="0">
      <alignment horizontal="left" vertical="center" indent="1"/>
    </xf>
    <xf numFmtId="175" fontId="2" fillId="3" borderId="105" applyNumberFormat="0" applyFont="0" applyAlignment="0">
      <protection locked="0"/>
    </xf>
    <xf numFmtId="0" fontId="20" fillId="24" borderId="107" applyNumberFormat="0" applyAlignment="0" applyProtection="0"/>
    <xf numFmtId="4" fontId="6" fillId="0" borderId="106" applyNumberFormat="0" applyProtection="0">
      <alignment horizontal="right" vertical="center"/>
    </xf>
    <xf numFmtId="0" fontId="2" fillId="44" borderId="106" applyNumberFormat="0" applyProtection="0">
      <alignment horizontal="left" vertical="center" indent="1"/>
    </xf>
    <xf numFmtId="4" fontId="6" fillId="36" borderId="106" applyNumberFormat="0" applyProtection="0">
      <alignment horizontal="right" vertical="center"/>
    </xf>
    <xf numFmtId="0" fontId="2" fillId="0" borderId="105">
      <alignment horizontal="right"/>
    </xf>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0" fontId="50" fillId="0" borderId="104" applyNumberFormat="0" applyFill="0" applyAlignment="0" applyProtection="0"/>
    <xf numFmtId="0" fontId="50" fillId="0" borderId="104" applyNumberFormat="0" applyFill="0" applyAlignment="0" applyProtection="0"/>
    <xf numFmtId="175" fontId="2" fillId="3" borderId="105" applyNumberFormat="0" applyFont="0" applyAlignment="0">
      <protection locked="0"/>
    </xf>
    <xf numFmtId="4" fontId="6" fillId="5" borderId="106" applyNumberFormat="0" applyProtection="0">
      <alignment horizontal="right" vertical="center"/>
    </xf>
    <xf numFmtId="4" fontId="2" fillId="0" borderId="105"/>
    <xf numFmtId="0" fontId="2" fillId="31" borderId="108" applyNumberFormat="0" applyFont="0" applyAlignment="0" applyProtection="0"/>
    <xf numFmtId="0" fontId="2" fillId="0" borderId="106" applyNumberFormat="0" applyProtection="0">
      <alignment horizontal="left" vertical="center"/>
    </xf>
    <xf numFmtId="10" fontId="28" fillId="29" borderId="105" applyNumberFormat="0" applyBorder="0" applyAlignment="0" applyProtection="0"/>
    <xf numFmtId="0" fontId="3" fillId="2" borderId="105" applyNumberFormat="0" applyAlignment="0">
      <alignment horizontal="left"/>
    </xf>
    <xf numFmtId="0" fontId="2" fillId="4" borderId="106" applyNumberFormat="0" applyProtection="0">
      <alignment horizontal="left" vertical="center" indent="1"/>
    </xf>
    <xf numFmtId="0" fontId="2" fillId="0" borderId="106" applyNumberFormat="0" applyProtection="0">
      <alignment horizontal="left" vertical="center"/>
    </xf>
    <xf numFmtId="0" fontId="20" fillId="24" borderId="107" applyNumberFormat="0" applyAlignment="0" applyProtection="0"/>
    <xf numFmtId="0" fontId="50" fillId="0" borderId="104" applyNumberFormat="0" applyFill="0" applyAlignment="0" applyProtection="0"/>
    <xf numFmtId="4" fontId="2" fillId="0" borderId="105"/>
    <xf numFmtId="10" fontId="26" fillId="26" borderId="105" applyNumberFormat="0" applyFill="0" applyBorder="0" applyAlignment="0" applyProtection="0">
      <protection locked="0"/>
    </xf>
    <xf numFmtId="0" fontId="2" fillId="0" borderId="105">
      <alignment horizontal="right"/>
    </xf>
    <xf numFmtId="0" fontId="2" fillId="0" borderId="105">
      <alignment horizontal="right"/>
    </xf>
    <xf numFmtId="0" fontId="50" fillId="0" borderId="104" applyNumberFormat="0" applyFill="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0" fontId="3" fillId="2" borderId="105" applyNumberFormat="0" applyAlignment="0">
      <alignment horizontal="left"/>
    </xf>
    <xf numFmtId="0" fontId="2" fillId="0" borderId="105"/>
    <xf numFmtId="0" fontId="2" fillId="0" borderId="106" applyNumberFormat="0" applyProtection="0">
      <alignment horizontal="left" vertical="center"/>
    </xf>
    <xf numFmtId="0" fontId="3" fillId="31" borderId="108" applyNumberFormat="0" applyFont="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0" fontId="3" fillId="31" borderId="108" applyNumberFormat="0" applyFont="0" applyAlignment="0" applyProtection="0"/>
    <xf numFmtId="0" fontId="3" fillId="31" borderId="108" applyNumberFormat="0" applyFont="0" applyAlignment="0" applyProtection="0"/>
    <xf numFmtId="0" fontId="20" fillId="24" borderId="107" applyNumberFormat="0" applyAlignment="0" applyProtection="0"/>
    <xf numFmtId="0" fontId="20" fillId="24" borderId="107" applyNumberFormat="0" applyAlignment="0" applyProtection="0"/>
    <xf numFmtId="0" fontId="73" fillId="11" borderId="107" applyNumberFormat="0" applyAlignment="0" applyProtection="0"/>
    <xf numFmtId="0" fontId="73" fillId="11" borderId="107" applyNumberForma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31" borderId="108" applyNumberFormat="0" applyFont="0" applyAlignment="0" applyProtection="0"/>
    <xf numFmtId="0" fontId="2" fillId="4" borderId="106" applyNumberFormat="0" applyProtection="0">
      <alignment horizontal="left" vertical="center" indent="1"/>
    </xf>
    <xf numFmtId="10" fontId="26" fillId="26" borderId="105" applyNumberFormat="0" applyFill="0" applyBorder="0" applyAlignment="0" applyProtection="0">
      <protection locked="0"/>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0" borderId="106" applyNumberFormat="0" applyProtection="0">
      <alignment horizontal="left" vertical="center"/>
    </xf>
    <xf numFmtId="4" fontId="6" fillId="5" borderId="103" applyNumberFormat="0" applyProtection="0">
      <alignment horizontal="left" vertical="center" indent="1"/>
    </xf>
    <xf numFmtId="0" fontId="2" fillId="0" borderId="106" applyNumberFormat="0" applyProtection="0">
      <alignment horizontal="left" vertical="center"/>
    </xf>
    <xf numFmtId="0" fontId="3" fillId="31" borderId="108" applyNumberFormat="0" applyFon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alignment horizontal="right"/>
    </xf>
    <xf numFmtId="0" fontId="2" fillId="0" borderId="105">
      <alignment horizontal="right"/>
    </xf>
    <xf numFmtId="0" fontId="50" fillId="0" borderId="104" applyNumberFormat="0" applyFill="0" applyAlignment="0" applyProtection="0"/>
    <xf numFmtId="4" fontId="4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1" fillId="29" borderId="106" applyNumberFormat="0" applyProtection="0">
      <alignment vertical="center"/>
    </xf>
    <xf numFmtId="0" fontId="2" fillId="27" borderId="106" applyNumberFormat="0" applyProtection="0">
      <alignment horizontal="left" vertical="center" indent="1"/>
    </xf>
    <xf numFmtId="0" fontId="2" fillId="43" borderId="106" applyNumberFormat="0" applyProtection="0">
      <alignment horizontal="left" vertical="center" indent="1"/>
    </xf>
    <xf numFmtId="4" fontId="6" fillId="39" borderId="106" applyNumberFormat="0" applyProtection="0">
      <alignment horizontal="right" vertical="center"/>
    </xf>
    <xf numFmtId="0" fontId="2" fillId="4" borderId="106" applyNumberFormat="0" applyProtection="0">
      <alignment horizontal="left" vertical="center" indent="1"/>
    </xf>
    <xf numFmtId="175" fontId="2" fillId="3" borderId="105" applyNumberFormat="0" applyFont="0" applyAlignment="0">
      <protection locked="0"/>
    </xf>
    <xf numFmtId="4" fontId="2" fillId="0" borderId="105"/>
    <xf numFmtId="4" fontId="2" fillId="0" borderId="105"/>
    <xf numFmtId="0" fontId="2" fillId="0" borderId="105">
      <alignment horizontal="right"/>
    </xf>
    <xf numFmtId="0" fontId="2" fillId="44" borderId="106" applyNumberFormat="0" applyProtection="0">
      <alignment horizontal="left" vertical="center" indent="1"/>
    </xf>
    <xf numFmtId="0" fontId="20" fillId="24" borderId="107" applyNumberFormat="0" applyAlignment="0" applyProtection="0"/>
    <xf numFmtId="0" fontId="3" fillId="31" borderId="108" applyNumberFormat="0" applyFont="0" applyAlignment="0" applyProtection="0"/>
    <xf numFmtId="0" fontId="2" fillId="4" borderId="106" applyNumberFormat="0" applyProtection="0">
      <alignment horizontal="left" vertical="center" indent="1"/>
    </xf>
    <xf numFmtId="0" fontId="80" fillId="0" borderId="102" applyNumberFormat="0" applyFill="0" applyAlignment="0" applyProtection="0"/>
    <xf numFmtId="4" fontId="44" fillId="43" borderId="106" applyNumberFormat="0" applyProtection="0">
      <alignment horizontal="left" vertical="center" indent="1"/>
    </xf>
    <xf numFmtId="4" fontId="6" fillId="0" borderId="106" applyNumberFormat="0" applyProtection="0">
      <alignment horizontal="right" vertical="center"/>
    </xf>
    <xf numFmtId="0" fontId="2" fillId="4"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0" fontId="20" fillId="24" borderId="107" applyNumberFormat="0" applyAlignment="0" applyProtection="0"/>
    <xf numFmtId="0" fontId="38" fillId="24" borderId="106" applyNumberFormat="0" applyAlignment="0" applyProtection="0"/>
    <xf numFmtId="175" fontId="2" fillId="3" borderId="105" applyNumberFormat="0" applyFont="0" applyAlignment="0">
      <protection locked="0"/>
    </xf>
    <xf numFmtId="0" fontId="3" fillId="31" borderId="108" applyNumberFormat="0" applyFont="0" applyAlignment="0" applyProtection="0"/>
    <xf numFmtId="0" fontId="2" fillId="27" borderId="106" applyNumberFormat="0" applyProtection="0">
      <alignment horizontal="left" vertical="center" indent="1"/>
    </xf>
    <xf numFmtId="0" fontId="2" fillId="44" borderId="106" applyNumberFormat="0" applyProtection="0">
      <alignment horizontal="left" vertical="center" indent="1"/>
    </xf>
    <xf numFmtId="0" fontId="66" fillId="49" borderId="107" applyNumberFormat="0" applyAlignment="0" applyProtection="0"/>
    <xf numFmtId="0" fontId="76" fillId="49" borderId="106" applyNumberFormat="0" applyAlignment="0" applyProtection="0"/>
    <xf numFmtId="4" fontId="6" fillId="43" borderId="106" applyNumberFormat="0" applyProtection="0">
      <alignment horizontal="left" vertical="center" indent="1"/>
    </xf>
    <xf numFmtId="0" fontId="2" fillId="0" borderId="105">
      <alignment horizontal="right"/>
    </xf>
    <xf numFmtId="4" fontId="2" fillId="0" borderId="105"/>
    <xf numFmtId="4" fontId="41" fillId="5" borderId="106" applyNumberFormat="0" applyProtection="0">
      <alignment horizontal="right" vertical="center"/>
    </xf>
    <xf numFmtId="4" fontId="6" fillId="29" borderId="106" applyNumberFormat="0" applyProtection="0">
      <alignment vertical="center"/>
    </xf>
    <xf numFmtId="0" fontId="2" fillId="27" borderId="106" applyNumberFormat="0" applyProtection="0">
      <alignment horizontal="left" vertical="center" indent="1"/>
    </xf>
    <xf numFmtId="0" fontId="2" fillId="43" borderId="106" applyNumberFormat="0" applyProtection="0">
      <alignment horizontal="left" vertical="center" indent="1"/>
    </xf>
    <xf numFmtId="4" fontId="6" fillId="38" borderId="106" applyNumberFormat="0" applyProtection="0">
      <alignment horizontal="right" vertical="center"/>
    </xf>
    <xf numFmtId="4" fontId="6" fillId="3" borderId="106" applyNumberFormat="0" applyProtection="0">
      <alignment horizontal="left" vertical="center" indent="1"/>
    </xf>
    <xf numFmtId="4" fontId="2" fillId="0" borderId="105"/>
    <xf numFmtId="0" fontId="38" fillId="24" borderId="106" applyNumberFormat="0" applyAlignment="0" applyProtection="0"/>
    <xf numFmtId="0" fontId="2" fillId="0" borderId="105">
      <alignment horizontal="right"/>
    </xf>
    <xf numFmtId="0" fontId="2" fillId="0" borderId="106" applyNumberFormat="0" applyProtection="0">
      <alignment horizontal="left" vertical="center"/>
    </xf>
    <xf numFmtId="0" fontId="22" fillId="31" borderId="107" applyNumberFormat="0" applyFont="0" applyAlignment="0" applyProtection="0"/>
    <xf numFmtId="4" fontId="44" fillId="5" borderId="106" applyNumberFormat="0" applyProtection="0">
      <alignment horizontal="left" vertical="center" indent="1"/>
    </xf>
    <xf numFmtId="0" fontId="2" fillId="0" borderId="105">
      <alignment horizontal="right"/>
    </xf>
    <xf numFmtId="4" fontId="6" fillId="0" borderId="106" applyNumberFormat="0" applyProtection="0">
      <alignment horizontal="right" vertical="center"/>
    </xf>
    <xf numFmtId="0" fontId="2" fillId="4" borderId="106" applyNumberFormat="0" applyProtection="0">
      <alignment horizontal="left" vertical="center" indent="1"/>
    </xf>
    <xf numFmtId="0" fontId="2" fillId="44" borderId="106" applyNumberFormat="0" applyProtection="0">
      <alignment horizontal="left" vertical="center" indent="1"/>
    </xf>
    <xf numFmtId="4" fontId="44" fillId="43" borderId="106" applyNumberFormat="0" applyProtection="0">
      <alignment horizontal="left" vertical="center" indent="1"/>
    </xf>
    <xf numFmtId="4" fontId="6" fillId="35" borderId="106" applyNumberFormat="0" applyProtection="0">
      <alignment horizontal="right" vertical="center"/>
    </xf>
    <xf numFmtId="4" fontId="6" fillId="3" borderId="106" applyNumberFormat="0" applyProtection="0">
      <alignment vertical="center"/>
    </xf>
    <xf numFmtId="0" fontId="3" fillId="31" borderId="108" applyNumberFormat="0" applyFont="0" applyAlignment="0" applyProtection="0"/>
    <xf numFmtId="4" fontId="2" fillId="0" borderId="105"/>
    <xf numFmtId="0" fontId="2" fillId="0" borderId="105">
      <alignment horizontal="right"/>
    </xf>
    <xf numFmtId="4" fontId="6" fillId="5" borderId="106" applyNumberFormat="0" applyProtection="0">
      <alignment horizontal="right" vertical="center"/>
    </xf>
    <xf numFmtId="0" fontId="2" fillId="4" borderId="106" applyNumberFormat="0" applyProtection="0">
      <alignment horizontal="left" vertical="center" indent="1"/>
    </xf>
    <xf numFmtId="0" fontId="2" fillId="44" borderId="106" applyNumberFormat="0" applyProtection="0">
      <alignment horizontal="left" vertical="center" indent="1"/>
    </xf>
    <xf numFmtId="4" fontId="44" fillId="5" borderId="106" applyNumberFormat="0" applyProtection="0">
      <alignment horizontal="left" vertical="center" indent="1"/>
    </xf>
    <xf numFmtId="4" fontId="6" fillId="33" borderId="106" applyNumberFormat="0" applyProtection="0">
      <alignment horizontal="right" vertical="center"/>
    </xf>
    <xf numFmtId="4" fontId="2" fillId="0" borderId="105"/>
    <xf numFmtId="0" fontId="50" fillId="0" borderId="104" applyNumberFormat="0" applyFill="0" applyAlignment="0" applyProtection="0"/>
    <xf numFmtId="0" fontId="3" fillId="31" borderId="108" applyNumberFormat="0" applyFont="0" applyAlignment="0" applyProtection="0"/>
    <xf numFmtId="0" fontId="2" fillId="0" borderId="105">
      <alignment horizontal="right"/>
    </xf>
    <xf numFmtId="0" fontId="2" fillId="0" borderId="105">
      <alignment horizontal="right"/>
    </xf>
    <xf numFmtId="0" fontId="52" fillId="11" borderId="107" applyNumberFormat="0" applyAlignment="0" applyProtection="0"/>
    <xf numFmtId="0" fontId="20" fillId="24" borderId="107" applyNumberFormat="0" applyAlignment="0" applyProtection="0"/>
    <xf numFmtId="10" fontId="28" fillId="29" borderId="105" applyNumberFormat="0" applyBorder="0" applyAlignment="0" applyProtection="0"/>
    <xf numFmtId="175" fontId="2" fillId="3" borderId="105" applyNumberFormat="0" applyFont="0" applyAlignment="0">
      <protection locked="0"/>
    </xf>
    <xf numFmtId="4" fontId="6" fillId="5" borderId="103"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10" fontId="26" fillId="26" borderId="105" applyNumberFormat="0" applyFill="0" applyBorder="0" applyAlignment="0" applyProtection="0">
      <protection locked="0"/>
    </xf>
    <xf numFmtId="0" fontId="2" fillId="27"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4" fontId="6" fillId="5" borderId="106" applyNumberFormat="0" applyProtection="0">
      <alignment horizontal="right" vertical="center"/>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4" borderId="106" applyNumberFormat="0" applyProtection="0">
      <alignment horizontal="left" vertical="center" indent="1"/>
    </xf>
    <xf numFmtId="0" fontId="2" fillId="43" borderId="106" applyNumberFormat="0" applyProtection="0">
      <alignment horizontal="left" vertical="center" indent="1"/>
    </xf>
    <xf numFmtId="4" fontId="44" fillId="43" borderId="106" applyNumberFormat="0" applyProtection="0">
      <alignment horizontal="left" vertical="center" indent="1"/>
    </xf>
    <xf numFmtId="4" fontId="44" fillId="5" borderId="106" applyNumberFormat="0" applyProtection="0">
      <alignment horizontal="left" vertical="center" indent="1"/>
    </xf>
    <xf numFmtId="4" fontId="44" fillId="5" borderId="106" applyNumberFormat="0" applyProtection="0">
      <alignment horizontal="left" vertical="center" indent="1"/>
    </xf>
    <xf numFmtId="0" fontId="2" fillId="0" borderId="105">
      <alignment horizontal="right"/>
    </xf>
    <xf numFmtId="0" fontId="2" fillId="0" borderId="105">
      <alignment horizontal="right"/>
    </xf>
    <xf numFmtId="0" fontId="2" fillId="0" borderId="105"/>
    <xf numFmtId="0" fontId="2" fillId="4" borderId="106" applyNumberFormat="0" applyProtection="0">
      <alignment horizontal="left" vertical="center" indent="1"/>
    </xf>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31" borderId="108" applyNumberFormat="0" applyFont="0" applyAlignment="0" applyProtection="0"/>
    <xf numFmtId="0" fontId="2" fillId="0" borderId="105">
      <alignment horizontal="right"/>
    </xf>
    <xf numFmtId="0" fontId="2" fillId="0" borderId="105">
      <alignment horizontal="right"/>
    </xf>
    <xf numFmtId="0" fontId="2" fillId="0" borderId="105"/>
    <xf numFmtId="0" fontId="52" fillId="11" borderId="107" applyNumberFormat="0" applyAlignment="0" applyProtection="0"/>
    <xf numFmtId="4" fontId="6" fillId="32" borderId="106" applyNumberFormat="0" applyProtection="0">
      <alignment horizontal="right" vertical="center"/>
    </xf>
    <xf numFmtId="4" fontId="2" fillId="0" borderId="105"/>
    <xf numFmtId="4" fontId="2" fillId="0" borderId="105"/>
    <xf numFmtId="0" fontId="3" fillId="31" borderId="108" applyNumberFormat="0" applyFont="0" applyAlignment="0" applyProtection="0"/>
    <xf numFmtId="4" fontId="6" fillId="34" borderId="106" applyNumberFormat="0" applyProtection="0">
      <alignment horizontal="right" vertical="center"/>
    </xf>
    <xf numFmtId="0" fontId="52" fillId="11" borderId="107"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3" fillId="31" borderId="108" applyNumberFormat="0" applyFont="0" applyAlignment="0" applyProtection="0"/>
    <xf numFmtId="0" fontId="38" fillId="24" borderId="106" applyNumberFormat="0" applyAlignment="0" applyProtection="0"/>
    <xf numFmtId="0" fontId="3" fillId="31" borderId="108" applyNumberFormat="0" applyFont="0" applyAlignment="0" applyProtection="0"/>
    <xf numFmtId="175" fontId="2" fillId="3" borderId="105" applyNumberFormat="0" applyFont="0" applyAlignment="0">
      <protection locked="0"/>
    </xf>
    <xf numFmtId="0" fontId="2" fillId="0" borderId="105"/>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0" fontId="50" fillId="0" borderId="104" applyNumberFormat="0" applyFill="0" applyAlignment="0" applyProtection="0"/>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175" fontId="2" fillId="3" borderId="105" applyNumberFormat="0" applyFont="0" applyAlignment="0">
      <protection locked="0"/>
    </xf>
    <xf numFmtId="0" fontId="52" fillId="11" borderId="107" applyNumberFormat="0" applyAlignment="0" applyProtection="0"/>
    <xf numFmtId="0" fontId="52" fillId="11" borderId="107" applyNumberFormat="0" applyAlignment="0" applyProtection="0"/>
    <xf numFmtId="175" fontId="2" fillId="3" borderId="105" applyNumberFormat="0" applyFont="0" applyAlignment="0">
      <protection locked="0"/>
    </xf>
    <xf numFmtId="4" fontId="44" fillId="43" borderId="106" applyNumberFormat="0" applyProtection="0">
      <alignment horizontal="left" vertical="center" indent="1"/>
    </xf>
    <xf numFmtId="0"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50" fillId="0" borderId="104" applyNumberFormat="0" applyFill="0" applyAlignment="0" applyProtection="0"/>
    <xf numFmtId="175" fontId="2" fillId="3" borderId="105" applyNumberFormat="0" applyFont="0" applyAlignment="0">
      <protection locked="0"/>
    </xf>
    <xf numFmtId="4" fontId="2" fillId="0" borderId="105"/>
    <xf numFmtId="0" fontId="3" fillId="31" borderId="108" applyNumberFormat="0" applyFont="0" applyAlignment="0" applyProtection="0"/>
    <xf numFmtId="0" fontId="3" fillId="31" borderId="108" applyNumberFormat="0" applyFont="0" applyAlignment="0" applyProtection="0"/>
    <xf numFmtId="0" fontId="20" fillId="24" borderId="107" applyNumberFormat="0" applyAlignment="0" applyProtection="0"/>
    <xf numFmtId="0" fontId="52" fillId="11" borderId="107" applyNumberFormat="0" applyAlignment="0" applyProtection="0"/>
    <xf numFmtId="175" fontId="2" fillId="3" borderId="105" applyNumberFormat="0" applyFont="0" applyAlignment="0">
      <protection locked="0"/>
    </xf>
    <xf numFmtId="0" fontId="2" fillId="0" borderId="106" applyNumberFormat="0" applyProtection="0">
      <alignment horizontal="left" vertical="center"/>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0" borderId="106" applyNumberFormat="0" applyProtection="0">
      <alignment horizontal="left" vertical="center"/>
    </xf>
    <xf numFmtId="0" fontId="2"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4" fontId="6" fillId="3"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4"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80" fillId="0" borderId="102" applyNumberFormat="0" applyFill="0" applyAlignment="0" applyProtection="0"/>
    <xf numFmtId="175" fontId="2" fillId="3" borderId="105" applyNumberFormat="0" applyFont="0" applyAlignment="0">
      <protection locked="0"/>
    </xf>
    <xf numFmtId="4" fontId="6" fillId="5" borderId="106" applyNumberFormat="0" applyProtection="0">
      <alignment horizontal="left" vertical="center" indent="1"/>
    </xf>
    <xf numFmtId="0" fontId="3" fillId="2" borderId="105" applyNumberFormat="0" applyAlignment="0">
      <alignment horizontal="left"/>
    </xf>
    <xf numFmtId="0"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4" fontId="2" fillId="0" borderId="105"/>
    <xf numFmtId="4" fontId="6" fillId="5" borderId="106" applyNumberFormat="0" applyProtection="0">
      <alignment horizontal="right" vertical="center"/>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alignment horizontal="right"/>
    </xf>
    <xf numFmtId="0" fontId="2" fillId="0" borderId="105">
      <alignment horizontal="right"/>
    </xf>
    <xf numFmtId="4" fontId="6" fillId="29"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4" fontId="6" fillId="40" borderId="106" applyNumberFormat="0" applyProtection="0">
      <alignment horizontal="right" vertical="center"/>
    </xf>
    <xf numFmtId="0" fontId="2" fillId="43" borderId="106" applyNumberFormat="0" applyProtection="0">
      <alignment horizontal="left" vertical="center" indent="1"/>
    </xf>
    <xf numFmtId="4" fontId="2" fillId="0" borderId="105"/>
    <xf numFmtId="4" fontId="2" fillId="0" borderId="105"/>
    <xf numFmtId="0" fontId="2" fillId="0" borderId="105">
      <alignment horizontal="right"/>
    </xf>
    <xf numFmtId="0" fontId="2" fillId="0" borderId="105">
      <alignment horizontal="right"/>
    </xf>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4" borderId="106" applyNumberFormat="0" applyProtection="0">
      <alignment horizontal="left" vertical="center" indent="1"/>
    </xf>
    <xf numFmtId="0" fontId="3" fillId="31" borderId="108" applyNumberFormat="0" applyFont="0" applyAlignment="0" applyProtection="0"/>
    <xf numFmtId="0" fontId="2" fillId="0" borderId="105"/>
    <xf numFmtId="0" fontId="2" fillId="0" borderId="105"/>
    <xf numFmtId="0" fontId="52" fillId="11" borderId="107" applyNumberFormat="0" applyAlignment="0" applyProtection="0"/>
    <xf numFmtId="4" fontId="6" fillId="36" borderId="106" applyNumberFormat="0" applyProtection="0">
      <alignment horizontal="right" vertical="center"/>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0" fontId="2" fillId="0" borderId="105"/>
    <xf numFmtId="175" fontId="2" fillId="3" borderId="105" applyNumberFormat="0" applyFont="0" applyAlignment="0">
      <protection locked="0"/>
    </xf>
    <xf numFmtId="175" fontId="2" fillId="3" borderId="105" applyNumberFormat="0" applyFont="0" applyAlignment="0">
      <protection locked="0"/>
    </xf>
    <xf numFmtId="4" fontId="2" fillId="0" borderId="105"/>
    <xf numFmtId="175" fontId="2" fillId="3" borderId="105" applyNumberFormat="0" applyFont="0" applyAlignment="0">
      <protection locked="0"/>
    </xf>
    <xf numFmtId="0" fontId="3" fillId="31" borderId="108" applyNumberFormat="0" applyFont="0" applyAlignment="0" applyProtection="0"/>
    <xf numFmtId="0" fontId="2" fillId="0" borderId="105">
      <alignment horizontal="right"/>
    </xf>
    <xf numFmtId="0" fontId="2" fillId="4" borderId="106" applyNumberFormat="0" applyProtection="0">
      <alignment horizontal="left" vertical="center" indent="1"/>
    </xf>
    <xf numFmtId="0" fontId="2" fillId="44" borderId="106" applyNumberFormat="0" applyProtection="0">
      <alignment horizontal="left" vertical="center" indent="1"/>
    </xf>
    <xf numFmtId="4" fontId="44" fillId="43" borderId="106" applyNumberFormat="0" applyProtection="0">
      <alignment horizontal="left" vertical="center" indent="1"/>
    </xf>
    <xf numFmtId="4" fontId="6" fillId="37" borderId="106" applyNumberFormat="0" applyProtection="0">
      <alignment horizontal="right" vertical="center"/>
    </xf>
    <xf numFmtId="4" fontId="41" fillId="3" borderId="106" applyNumberFormat="0" applyProtection="0">
      <alignment vertical="center"/>
    </xf>
    <xf numFmtId="4" fontId="2" fillId="0" borderId="105"/>
    <xf numFmtId="0" fontId="2" fillId="0" borderId="105">
      <alignment horizontal="right"/>
    </xf>
    <xf numFmtId="4" fontId="6" fillId="0" borderId="106" applyNumberFormat="0" applyProtection="0">
      <alignment horizontal="right" vertical="center"/>
    </xf>
    <xf numFmtId="0" fontId="2" fillId="4" borderId="106" applyNumberFormat="0" applyProtection="0">
      <alignment horizontal="left" vertical="center" indent="1"/>
    </xf>
    <xf numFmtId="0" fontId="2" fillId="44" borderId="106" applyNumberFormat="0" applyProtection="0">
      <alignment horizontal="left" vertical="center" indent="1"/>
    </xf>
    <xf numFmtId="4" fontId="44" fillId="5" borderId="106" applyNumberFormat="0" applyProtection="0">
      <alignment horizontal="left" vertical="center" indent="1"/>
    </xf>
    <xf numFmtId="10" fontId="26" fillId="26" borderId="105" applyNumberFormat="0" applyFill="0" applyBorder="0" applyAlignment="0" applyProtection="0">
      <protection locked="0"/>
    </xf>
    <xf numFmtId="4" fontId="2" fillId="0" borderId="105"/>
    <xf numFmtId="0" fontId="2" fillId="0" borderId="105">
      <alignment horizontal="right"/>
    </xf>
    <xf numFmtId="4" fontId="6" fillId="29"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10" fontId="28" fillId="29" borderId="105" applyNumberFormat="0" applyBorder="0" applyAlignment="0" applyProtection="0"/>
    <xf numFmtId="4" fontId="2" fillId="0" borderId="105"/>
    <xf numFmtId="0" fontId="50" fillId="0" borderId="104" applyNumberFormat="0" applyFill="0" applyAlignment="0" applyProtection="0"/>
    <xf numFmtId="0" fontId="2" fillId="0" borderId="105">
      <alignment horizontal="right"/>
    </xf>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5">
      <alignment horizontal="right"/>
    </xf>
    <xf numFmtId="0" fontId="2" fillId="0" borderId="105">
      <alignment horizontal="right"/>
    </xf>
    <xf numFmtId="4" fontId="42" fillId="41" borderId="106" applyNumberFormat="0" applyProtection="0">
      <alignment horizontal="left" vertical="center" indent="1"/>
    </xf>
    <xf numFmtId="4" fontId="2" fillId="0" borderId="105"/>
    <xf numFmtId="4" fontId="2" fillId="0" borderId="105"/>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6" fillId="5" borderId="103" applyNumberFormat="0" applyProtection="0">
      <alignment horizontal="left" vertical="center" indent="1"/>
    </xf>
    <xf numFmtId="175" fontId="2" fillId="3" borderId="105" applyNumberFormat="0" applyFont="0" applyAlignment="0">
      <protection locked="0"/>
    </xf>
    <xf numFmtId="4" fontId="2" fillId="0" borderId="105"/>
    <xf numFmtId="4" fontId="2" fillId="0" borderId="105"/>
    <xf numFmtId="175" fontId="2" fillId="3" borderId="105" applyNumberFormat="0" applyFont="0" applyAlignment="0">
      <protection locked="0"/>
    </xf>
    <xf numFmtId="0" fontId="52" fillId="11" borderId="107"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3" fillId="31" borderId="108" applyNumberFormat="0" applyFont="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2" fillId="0" borderId="105"/>
    <xf numFmtId="10" fontId="26" fillId="26" borderId="105" applyNumberFormat="0" applyFill="0" applyBorder="0" applyAlignment="0" applyProtection="0">
      <protection locked="0"/>
    </xf>
    <xf numFmtId="0" fontId="3" fillId="31" borderId="108" applyNumberFormat="0" applyFont="0" applyAlignment="0" applyProtection="0"/>
    <xf numFmtId="0" fontId="3" fillId="31" borderId="108" applyNumberFormat="0" applyFont="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2" fillId="0" borderId="105"/>
    <xf numFmtId="0" fontId="2" fillId="0" borderId="105">
      <alignment horizontal="right"/>
    </xf>
    <xf numFmtId="4" fontId="2" fillId="0" borderId="105"/>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5">
      <alignment horizontal="right"/>
    </xf>
    <xf numFmtId="0" fontId="2" fillId="0" borderId="105">
      <alignment horizontal="right"/>
    </xf>
    <xf numFmtId="4" fontId="2" fillId="0" borderId="105"/>
    <xf numFmtId="4" fontId="2" fillId="0" borderId="105"/>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5">
      <alignment horizontal="right"/>
    </xf>
    <xf numFmtId="0" fontId="2" fillId="0" borderId="105">
      <alignment horizontal="right"/>
    </xf>
    <xf numFmtId="0" fontId="2" fillId="31" borderId="108" applyNumberFormat="0" applyFont="0" applyAlignment="0" applyProtection="0"/>
    <xf numFmtId="4" fontId="2" fillId="0" borderId="105"/>
    <xf numFmtId="4" fontId="2" fillId="0" borderId="105"/>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0" fontId="2" fillId="31" borderId="108" applyNumberFormat="0" applyFont="0" applyAlignment="0" applyProtection="0"/>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6" fillId="0" borderId="106" applyNumberFormat="0" applyProtection="0">
      <alignment horizontal="right" vertical="center"/>
    </xf>
    <xf numFmtId="4" fontId="6" fillId="3" borderId="106" applyNumberFormat="0" applyProtection="0">
      <alignment vertical="center"/>
    </xf>
    <xf numFmtId="0" fontId="2" fillId="4" borderId="106" applyNumberFormat="0" applyProtection="0">
      <alignment horizontal="left" vertical="center" indent="1"/>
    </xf>
    <xf numFmtId="0" fontId="2" fillId="0" borderId="106" applyNumberFormat="0" applyProtection="0">
      <alignment horizontal="left" vertical="center"/>
    </xf>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50" fillId="0" borderId="104" applyNumberFormat="0" applyFill="0" applyAlignment="0" applyProtection="0"/>
    <xf numFmtId="0" fontId="20" fillId="24" borderId="107" applyNumberFormat="0" applyAlignment="0" applyProtection="0"/>
    <xf numFmtId="0" fontId="38" fillId="24" borderId="106" applyNumberFormat="0" applyAlignment="0" applyProtection="0"/>
    <xf numFmtId="0" fontId="2" fillId="4" borderId="106" applyNumberFormat="0" applyProtection="0">
      <alignment horizontal="left" vertical="center" indent="1"/>
    </xf>
    <xf numFmtId="0" fontId="50" fillId="0" borderId="104" applyNumberFormat="0" applyFill="0" applyAlignment="0" applyProtection="0"/>
    <xf numFmtId="0" fontId="38" fillId="24" borderId="106" applyNumberFormat="0" applyAlignment="0" applyProtection="0"/>
    <xf numFmtId="0" fontId="2" fillId="4" borderId="106" applyNumberFormat="0" applyProtection="0">
      <alignment horizontal="left" vertical="center" indent="1"/>
    </xf>
    <xf numFmtId="0" fontId="2" fillId="0" borderId="106" applyNumberFormat="0" applyProtection="0">
      <alignment horizontal="left" vertical="center"/>
    </xf>
    <xf numFmtId="4" fontId="6" fillId="5" borderId="106" applyNumberFormat="0" applyProtection="0">
      <alignment horizontal="right" vertical="center"/>
    </xf>
    <xf numFmtId="4" fontId="6" fillId="29" borderId="106" applyNumberFormat="0" applyProtection="0">
      <alignment vertical="center"/>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4" fontId="44" fillId="43" borderId="106" applyNumberFormat="0" applyProtection="0">
      <alignment horizontal="left" vertical="center" indent="1"/>
    </xf>
    <xf numFmtId="4" fontId="6" fillId="38" borderId="106" applyNumberFormat="0" applyProtection="0">
      <alignment horizontal="right" vertical="center"/>
    </xf>
    <xf numFmtId="4" fontId="6" fillId="34" borderId="106" applyNumberFormat="0" applyProtection="0">
      <alignment horizontal="right" vertical="center"/>
    </xf>
    <xf numFmtId="4" fontId="6" fillId="3" borderId="106" applyNumberFormat="0" applyProtection="0">
      <alignment horizontal="left" vertical="center" indent="1"/>
    </xf>
    <xf numFmtId="0" fontId="38" fillId="24" borderId="106" applyNumberFormat="0" applyAlignment="0" applyProtection="0"/>
    <xf numFmtId="0" fontId="20" fillId="24" borderId="107" applyNumberFormat="0" applyAlignment="0" applyProtection="0"/>
    <xf numFmtId="175" fontId="2" fillId="3" borderId="105" applyNumberFormat="0" applyFont="0" applyAlignment="0">
      <protection locked="0"/>
    </xf>
    <xf numFmtId="0" fontId="3" fillId="31" borderId="108" applyNumberFormat="0" applyFont="0" applyAlignment="0" applyProtection="0"/>
    <xf numFmtId="0" fontId="38" fillId="24" borderId="106" applyNumberFormat="0" applyAlignment="0" applyProtection="0"/>
    <xf numFmtId="4" fontId="41" fillId="3" borderId="106" applyNumberFormat="0" applyProtection="0">
      <alignment vertical="center"/>
    </xf>
    <xf numFmtId="4" fontId="6" fillId="3" borderId="106" applyNumberFormat="0" applyProtection="0">
      <alignment horizontal="left" vertical="center" indent="1"/>
    </xf>
    <xf numFmtId="4" fontId="6" fillId="3"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32" borderId="106" applyNumberFormat="0" applyProtection="0">
      <alignment horizontal="right" vertical="center"/>
    </xf>
    <xf numFmtId="4" fontId="6" fillId="33" borderId="106" applyNumberFormat="0" applyProtection="0">
      <alignment horizontal="right" vertical="center"/>
    </xf>
    <xf numFmtId="4" fontId="6" fillId="34" borderId="106" applyNumberFormat="0" applyProtection="0">
      <alignment horizontal="right" vertical="center"/>
    </xf>
    <xf numFmtId="4" fontId="6" fillId="35" borderId="106" applyNumberFormat="0" applyProtection="0">
      <alignment horizontal="right" vertical="center"/>
    </xf>
    <xf numFmtId="4" fontId="6" fillId="36" borderId="106" applyNumberFormat="0" applyProtection="0">
      <alignment horizontal="right" vertical="center"/>
    </xf>
    <xf numFmtId="4" fontId="6" fillId="37" borderId="106" applyNumberFormat="0" applyProtection="0">
      <alignment horizontal="right" vertical="center"/>
    </xf>
    <xf numFmtId="4" fontId="6" fillId="38" borderId="106" applyNumberFormat="0" applyProtection="0">
      <alignment horizontal="right" vertical="center"/>
    </xf>
    <xf numFmtId="4" fontId="6" fillId="39" borderId="106" applyNumberFormat="0" applyProtection="0">
      <alignment horizontal="right" vertical="center"/>
    </xf>
    <xf numFmtId="4" fontId="6" fillId="40" borderId="106" applyNumberFormat="0" applyProtection="0">
      <alignment horizontal="right" vertical="center"/>
    </xf>
    <xf numFmtId="4" fontId="42" fillId="41"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29" borderId="106" applyNumberFormat="0" applyProtection="0">
      <alignment vertical="center"/>
    </xf>
    <xf numFmtId="4" fontId="41" fillId="29" borderId="106" applyNumberFormat="0" applyProtection="0">
      <alignment vertical="center"/>
    </xf>
    <xf numFmtId="4" fontId="6" fillId="29" borderId="106" applyNumberFormat="0" applyProtection="0">
      <alignment horizontal="left" vertical="center" indent="1"/>
    </xf>
    <xf numFmtId="4" fontId="6" fillId="29" borderId="106" applyNumberFormat="0" applyProtection="0">
      <alignment horizontal="left" vertical="center" indent="1"/>
    </xf>
    <xf numFmtId="4" fontId="6" fillId="0" borderId="106" applyNumberFormat="0" applyProtection="0">
      <alignment horizontal="right" vertical="center"/>
    </xf>
    <xf numFmtId="4" fontId="41" fillId="5" borderId="106" applyNumberFormat="0" applyProtection="0">
      <alignment horizontal="righ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6" fillId="5" borderId="106" applyNumberFormat="0" applyProtection="0">
      <alignment horizontal="right" vertical="center"/>
    </xf>
    <xf numFmtId="0" fontId="50" fillId="0" borderId="104" applyNumberFormat="0" applyFill="0" applyAlignment="0" applyProtection="0"/>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50" fillId="0" borderId="104" applyNumberFormat="0" applyFill="0" applyAlignment="0" applyProtection="0"/>
    <xf numFmtId="0" fontId="50" fillId="0" borderId="104" applyNumberFormat="0" applyFill="0" applyAlignment="0" applyProtection="0"/>
    <xf numFmtId="0" fontId="50" fillId="0" borderId="104" applyNumberFormat="0" applyFill="0" applyAlignment="0" applyProtection="0"/>
    <xf numFmtId="0" fontId="50" fillId="0" borderId="104" applyNumberFormat="0" applyFill="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 fillId="31" borderId="108" applyNumberFormat="0" applyFont="0" applyAlignment="0" applyProtection="0"/>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31" borderId="108" applyNumberFormat="0" applyFon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0" fontId="2" fillId="27"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4" fontId="6" fillId="0" borderId="106" applyNumberFormat="0" applyProtection="0">
      <alignment horizontal="right" vertical="center"/>
    </xf>
    <xf numFmtId="0" fontId="2" fillId="0" borderId="106" applyNumberFormat="0" applyProtection="0">
      <alignment horizontal="left" vertical="center"/>
    </xf>
    <xf numFmtId="0" fontId="3" fillId="31" borderId="108" applyNumberFormat="0" applyFont="0" applyAlignment="0" applyProtection="0"/>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106" applyNumberFormat="0" applyAlignment="0" applyProtection="0"/>
    <xf numFmtId="4" fontId="6" fillId="5" borderId="106" applyNumberFormat="0" applyProtection="0">
      <alignment horizontal="left" vertical="center" indent="1"/>
    </xf>
    <xf numFmtId="4" fontId="44" fillId="5" borderId="106" applyNumberFormat="0" applyProtection="0">
      <alignment horizontal="left" vertical="center" indent="1"/>
    </xf>
    <xf numFmtId="4" fontId="6" fillId="43" borderId="106" applyNumberFormat="0" applyProtection="0">
      <alignment horizontal="left" vertical="center" indent="1"/>
    </xf>
    <xf numFmtId="4" fontId="44" fillId="43" borderId="106" applyNumberFormat="0" applyProtection="0">
      <alignment horizontal="left" vertical="center" indent="1"/>
    </xf>
    <xf numFmtId="0" fontId="80" fillId="0" borderId="102" applyNumberFormat="0" applyFill="0" applyAlignment="0" applyProtection="0"/>
    <xf numFmtId="0" fontId="50" fillId="0" borderId="104" applyNumberFormat="0" applyFill="0" applyAlignment="0" applyProtection="0"/>
    <xf numFmtId="0" fontId="52" fillId="11" borderId="107" applyNumberFormat="0" applyAlignment="0" applyProtection="0"/>
    <xf numFmtId="0" fontId="2" fillId="4" borderId="106" applyNumberFormat="0" applyProtection="0">
      <alignment horizontal="left" vertical="center" indent="1"/>
    </xf>
    <xf numFmtId="4" fontId="44" fillId="5" borderId="106" applyNumberFormat="0" applyProtection="0">
      <alignment horizontal="left" vertical="center" indent="1"/>
    </xf>
    <xf numFmtId="4" fontId="6" fillId="3" borderId="106" applyNumberFormat="0" applyProtection="0">
      <alignment horizontal="left" vertical="center" indent="1"/>
    </xf>
    <xf numFmtId="0" fontId="20" fillId="24" borderId="107" applyNumberFormat="0" applyAlignment="0" applyProtection="0"/>
    <xf numFmtId="0" fontId="3" fillId="31" borderId="108" applyNumberFormat="0" applyFont="0" applyAlignment="0" applyProtection="0"/>
    <xf numFmtId="0" fontId="38" fillId="24" borderId="106" applyNumberFormat="0" applyAlignment="0" applyProtection="0"/>
    <xf numFmtId="4" fontId="6" fillId="3" borderId="106" applyNumberFormat="0" applyProtection="0">
      <alignment vertical="center"/>
    </xf>
    <xf numFmtId="4" fontId="41" fillId="3" borderId="106" applyNumberFormat="0" applyProtection="0">
      <alignment vertical="center"/>
    </xf>
    <xf numFmtId="4" fontId="6" fillId="3" borderId="106" applyNumberFormat="0" applyProtection="0">
      <alignment horizontal="left" vertical="center" indent="1"/>
    </xf>
    <xf numFmtId="4" fontId="6" fillId="3"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32" borderId="106" applyNumberFormat="0" applyProtection="0">
      <alignment horizontal="right" vertical="center"/>
    </xf>
    <xf numFmtId="4" fontId="6" fillId="33" borderId="106" applyNumberFormat="0" applyProtection="0">
      <alignment horizontal="right" vertical="center"/>
    </xf>
    <xf numFmtId="4" fontId="6" fillId="34" borderId="106" applyNumberFormat="0" applyProtection="0">
      <alignment horizontal="right" vertical="center"/>
    </xf>
    <xf numFmtId="4" fontId="6" fillId="35" borderId="106" applyNumberFormat="0" applyProtection="0">
      <alignment horizontal="right" vertical="center"/>
    </xf>
    <xf numFmtId="4" fontId="6" fillId="36" borderId="106" applyNumberFormat="0" applyProtection="0">
      <alignment horizontal="right" vertical="center"/>
    </xf>
    <xf numFmtId="4" fontId="6" fillId="37" borderId="106" applyNumberFormat="0" applyProtection="0">
      <alignment horizontal="right" vertical="center"/>
    </xf>
    <xf numFmtId="4" fontId="6" fillId="38" borderId="106" applyNumberFormat="0" applyProtection="0">
      <alignment horizontal="right" vertical="center"/>
    </xf>
    <xf numFmtId="4" fontId="6" fillId="39" borderId="106" applyNumberFormat="0" applyProtection="0">
      <alignment horizontal="right" vertical="center"/>
    </xf>
    <xf numFmtId="4" fontId="6" fillId="40" borderId="106" applyNumberFormat="0" applyProtection="0">
      <alignment horizontal="right" vertical="center"/>
    </xf>
    <xf numFmtId="4" fontId="42" fillId="41" borderId="106" applyNumberFormat="0" applyProtection="0">
      <alignment horizontal="left" vertical="center" indent="1"/>
    </xf>
    <xf numFmtId="4" fontId="6" fillId="5" borderId="103"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29" borderId="106" applyNumberFormat="0" applyProtection="0">
      <alignment vertical="center"/>
    </xf>
    <xf numFmtId="4" fontId="41" fillId="29" borderId="106" applyNumberFormat="0" applyProtection="0">
      <alignment vertical="center"/>
    </xf>
    <xf numFmtId="4" fontId="6" fillId="29" borderId="106" applyNumberFormat="0" applyProtection="0">
      <alignment horizontal="left" vertical="center" indent="1"/>
    </xf>
    <xf numFmtId="4" fontId="6" fillId="29" borderId="106" applyNumberFormat="0" applyProtection="0">
      <alignment horizontal="left" vertical="center" indent="1"/>
    </xf>
    <xf numFmtId="4" fontId="6" fillId="5" borderId="106" applyNumberFormat="0" applyProtection="0">
      <alignment horizontal="right" vertical="center"/>
    </xf>
    <xf numFmtId="4" fontId="6" fillId="5" borderId="106" applyNumberFormat="0" applyProtection="0">
      <alignment horizontal="right" vertical="center"/>
    </xf>
    <xf numFmtId="4" fontId="41" fillId="5" borderId="106" applyNumberFormat="0" applyProtection="0">
      <alignment horizontal="righ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6" fillId="5" borderId="106" applyNumberFormat="0" applyProtection="0">
      <alignment horizontal="right" vertical="center"/>
    </xf>
    <xf numFmtId="0" fontId="50" fillId="0" borderId="104" applyNumberFormat="0" applyFill="0" applyAlignment="0" applyProtection="0"/>
    <xf numFmtId="0" fontId="52" fillId="11" borderId="107" applyNumberFormat="0" applyAlignment="0" applyProtection="0"/>
    <xf numFmtId="0" fontId="38" fillId="24" borderId="106" applyNumberFormat="0" applyAlignment="0" applyProtection="0"/>
    <xf numFmtId="0" fontId="20" fillId="24" borderId="107" applyNumberFormat="0" applyAlignment="0" applyProtection="0"/>
    <xf numFmtId="0" fontId="50" fillId="0" borderId="104" applyNumberFormat="0" applyFill="0" applyAlignment="0" applyProtection="0"/>
    <xf numFmtId="0" fontId="2" fillId="0" borderId="105"/>
    <xf numFmtId="0" fontId="3" fillId="31" borderId="108" applyNumberFormat="0" applyFont="0" applyAlignment="0" applyProtection="0"/>
    <xf numFmtId="0" fontId="50" fillId="0" borderId="104" applyNumberFormat="0" applyFill="0" applyAlignment="0" applyProtection="0"/>
    <xf numFmtId="0" fontId="50" fillId="0" borderId="104" applyNumberFormat="0" applyFill="0" applyAlignment="0" applyProtection="0"/>
    <xf numFmtId="175" fontId="2" fillId="3" borderId="105" applyNumberFormat="0" applyFont="0" applyAlignment="0">
      <protection locked="0"/>
    </xf>
    <xf numFmtId="4" fontId="44" fillId="5" borderId="106" applyNumberFormat="0" applyProtection="0">
      <alignment horizontal="left" vertical="center" indent="1"/>
    </xf>
    <xf numFmtId="4" fontId="44" fillId="43" borderId="106" applyNumberFormat="0" applyProtection="0">
      <alignment horizontal="left" vertical="center" indent="1"/>
    </xf>
    <xf numFmtId="4" fontId="6" fillId="0" borderId="106" applyNumberFormat="0" applyProtection="0">
      <alignment horizontal="right" vertical="center"/>
    </xf>
    <xf numFmtId="4" fontId="6" fillId="0" borderId="106" applyNumberFormat="0" applyProtection="0">
      <alignment horizontal="right" vertical="center"/>
    </xf>
    <xf numFmtId="0" fontId="2" fillId="4" borderId="106" applyNumberFormat="0" applyProtection="0">
      <alignment horizontal="left" vertical="center" indent="1"/>
    </xf>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50" fillId="0" borderId="104" applyNumberFormat="0" applyFill="0" applyAlignment="0" applyProtection="0"/>
    <xf numFmtId="0" fontId="50" fillId="0" borderId="104" applyNumberFormat="0" applyFill="0" applyAlignment="0" applyProtection="0"/>
    <xf numFmtId="0" fontId="50" fillId="0" borderId="104" applyNumberFormat="0" applyFill="0" applyAlignment="0" applyProtection="0"/>
    <xf numFmtId="4" fontId="44" fillId="5" borderId="106" applyNumberFormat="0" applyProtection="0">
      <alignment horizontal="left" vertical="center" indent="1"/>
    </xf>
    <xf numFmtId="0" fontId="2" fillId="4" borderId="106" applyNumberFormat="0" applyProtection="0">
      <alignment horizontal="left" vertical="center" indent="1"/>
    </xf>
    <xf numFmtId="0" fontId="20" fillId="24" borderId="107" applyNumberFormat="0" applyAlignment="0" applyProtection="0"/>
    <xf numFmtId="0" fontId="52" fillId="11" borderId="107" applyNumberFormat="0" applyAlignment="0" applyProtection="0"/>
    <xf numFmtId="4" fontId="6" fillId="0" borderId="106" applyNumberFormat="0" applyProtection="0">
      <alignment horizontal="right" vertical="center"/>
    </xf>
    <xf numFmtId="0" fontId="2" fillId="4" borderId="106" applyNumberFormat="0" applyProtection="0">
      <alignment horizontal="left" vertical="center" indent="1"/>
    </xf>
    <xf numFmtId="0" fontId="2" fillId="0" borderId="106" applyNumberFormat="0" applyProtection="0">
      <alignment horizontal="left" vertical="center"/>
    </xf>
    <xf numFmtId="4" fontId="6" fillId="5" borderId="106" applyNumberFormat="0" applyProtection="0">
      <alignment horizontal="right" vertical="center"/>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4" fontId="42" fillId="41" borderId="106" applyNumberFormat="0" applyProtection="0">
      <alignment horizontal="left" vertical="center" indent="1"/>
    </xf>
    <xf numFmtId="4" fontId="6" fillId="37" borderId="106" applyNumberFormat="0" applyProtection="0">
      <alignment horizontal="right" vertical="center"/>
    </xf>
    <xf numFmtId="4" fontId="6" fillId="33" borderId="106" applyNumberFormat="0" applyProtection="0">
      <alignment horizontal="right" vertical="center"/>
    </xf>
    <xf numFmtId="0" fontId="3" fillId="31" borderId="108" applyNumberFormat="0" applyFont="0" applyAlignment="0" applyProtection="0"/>
    <xf numFmtId="0" fontId="2" fillId="4" borderId="106" applyNumberFormat="0" applyProtection="0">
      <alignment horizontal="left" vertical="center" indent="1"/>
    </xf>
    <xf numFmtId="4" fontId="44" fillId="43" borderId="106" applyNumberFormat="0" applyProtection="0">
      <alignment horizontal="left" vertical="center" indent="1"/>
    </xf>
    <xf numFmtId="4" fontId="44" fillId="5"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0" fillId="24" borderId="107" applyNumberFormat="0" applyAlignment="0" applyProtection="0"/>
    <xf numFmtId="4" fontId="41" fillId="3" borderId="106" applyNumberFormat="0" applyProtection="0">
      <alignment vertical="center"/>
    </xf>
    <xf numFmtId="4" fontId="6" fillId="32" borderId="106" applyNumberFormat="0" applyProtection="0">
      <alignment horizontal="right" vertical="center"/>
    </xf>
    <xf numFmtId="4" fontId="6" fillId="36" borderId="106" applyNumberFormat="0" applyProtection="0">
      <alignment horizontal="right" vertical="center"/>
    </xf>
    <xf numFmtId="4" fontId="6" fillId="40" borderId="106" applyNumberFormat="0" applyProtection="0">
      <alignment horizontal="right" vertical="center"/>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4" fontId="6" fillId="29"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50" fillId="0" borderId="104" applyNumberFormat="0" applyFill="0" applyAlignment="0" applyProtection="0"/>
    <xf numFmtId="4" fontId="6" fillId="0" borderId="106" applyNumberFormat="0" applyProtection="0">
      <alignment horizontal="right" vertical="center"/>
    </xf>
    <xf numFmtId="0" fontId="52" fillId="11" borderId="107" applyNumberFormat="0" applyAlignment="0" applyProtection="0"/>
    <xf numFmtId="0" fontId="38" fillId="24" borderId="106" applyNumberFormat="0" applyAlignment="0" applyProtection="0"/>
    <xf numFmtId="0" fontId="50" fillId="0" borderId="104" applyNumberFormat="0" applyFill="0" applyAlignment="0" applyProtection="0"/>
    <xf numFmtId="0" fontId="2" fillId="0" borderId="105">
      <alignment horizontal="right"/>
    </xf>
    <xf numFmtId="4" fontId="44" fillId="43" borderId="106" applyNumberFormat="0" applyProtection="0">
      <alignment horizontal="left" vertical="center" indent="1"/>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4" fontId="6" fillId="3" borderId="106" applyNumberFormat="0" applyProtection="0">
      <alignment vertical="center"/>
    </xf>
    <xf numFmtId="0" fontId="2" fillId="4" borderId="106" applyNumberFormat="0" applyProtection="0">
      <alignment horizontal="left" vertical="center" indent="1"/>
    </xf>
    <xf numFmtId="4" fontId="6" fillId="35" borderId="106" applyNumberFormat="0" applyProtection="0">
      <alignment horizontal="right" vertical="center"/>
    </xf>
    <xf numFmtId="4" fontId="6" fillId="39" borderId="106" applyNumberFormat="0" applyProtection="0">
      <alignment horizontal="right" vertical="center"/>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4" fontId="6" fillId="29" borderId="106" applyNumberFormat="0" applyProtection="0">
      <alignment horizontal="left" vertical="center" indent="1"/>
    </xf>
    <xf numFmtId="4" fontId="41" fillId="5" borderId="106" applyNumberFormat="0" applyProtection="0">
      <alignment horizontal="right" vertical="center"/>
    </xf>
    <xf numFmtId="0" fontId="2" fillId="4" borderId="106" applyNumberFormat="0" applyProtection="0">
      <alignment horizontal="left" vertical="center" indent="1"/>
    </xf>
    <xf numFmtId="4" fontId="46" fillId="5" borderId="106" applyNumberFormat="0" applyProtection="0">
      <alignment horizontal="right" vertical="center"/>
    </xf>
    <xf numFmtId="0" fontId="50" fillId="0" borderId="104" applyNumberFormat="0" applyFill="0" applyAlignment="0" applyProtection="0"/>
    <xf numFmtId="4" fontId="44" fillId="43" borderId="106" applyNumberFormat="0" applyProtection="0">
      <alignment horizontal="left" vertical="center" indent="1"/>
    </xf>
    <xf numFmtId="0" fontId="52" fillId="11" borderId="107" applyNumberFormat="0" applyAlignment="0" applyProtection="0"/>
    <xf numFmtId="0" fontId="38" fillId="24" borderId="106" applyNumberFormat="0" applyAlignment="0" applyProtection="0"/>
    <xf numFmtId="0" fontId="20" fillId="24" borderId="107" applyNumberForma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175" fontId="2" fillId="3" borderId="105" applyNumberFormat="0" applyFont="0" applyAlignment="0">
      <protection locked="0"/>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50" fillId="0" borderId="104" applyNumberFormat="0" applyFill="0" applyAlignment="0" applyProtection="0"/>
    <xf numFmtId="0" fontId="50" fillId="0" borderId="104" applyNumberFormat="0" applyFill="0" applyAlignment="0" applyProtection="0"/>
    <xf numFmtId="0" fontId="50" fillId="0" borderId="104" applyNumberFormat="0" applyFill="0" applyAlignment="0" applyProtection="0"/>
    <xf numFmtId="0" fontId="50" fillId="0" borderId="104" applyNumberFormat="0" applyFill="0" applyAlignment="0" applyProtection="0"/>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alignment horizontal="right"/>
    </xf>
    <xf numFmtId="0" fontId="2" fillId="0" borderId="105"/>
    <xf numFmtId="4" fontId="2" fillId="0" borderId="105"/>
    <xf numFmtId="0" fontId="2" fillId="4"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0" fontId="2" fillId="4" borderId="106" applyNumberFormat="0" applyProtection="0">
      <alignment horizontal="left" vertical="center" indent="1"/>
    </xf>
    <xf numFmtId="175" fontId="2" fillId="3" borderId="105" applyNumberFormat="0" applyFont="0" applyAlignment="0">
      <protection locked="0"/>
    </xf>
    <xf numFmtId="0" fontId="50" fillId="0" borderId="104" applyNumberFormat="0" applyFill="0" applyAlignment="0" applyProtection="0"/>
    <xf numFmtId="175" fontId="2" fillId="3" borderId="105" applyNumberFormat="0" applyFont="0" applyAlignment="0">
      <protection locked="0"/>
    </xf>
    <xf numFmtId="175" fontId="2" fillId="3" borderId="105" applyNumberFormat="0" applyFont="0" applyAlignment="0">
      <protection locked="0"/>
    </xf>
    <xf numFmtId="4" fontId="6" fillId="0" borderId="106" applyNumberFormat="0" applyProtection="0">
      <alignment horizontal="right" vertical="center"/>
    </xf>
    <xf numFmtId="0" fontId="2" fillId="0" borderId="106" applyNumberFormat="0" applyProtection="0">
      <alignment horizontal="left" vertical="center"/>
    </xf>
    <xf numFmtId="175" fontId="2" fillId="3" borderId="105" applyNumberFormat="0" applyFont="0" applyAlignment="0">
      <protection locked="0"/>
    </xf>
    <xf numFmtId="0" fontId="50" fillId="0" borderId="104" applyNumberFormat="0" applyFill="0" applyAlignment="0" applyProtection="0"/>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106" applyNumberFormat="0" applyAlignment="0" applyProtection="0"/>
    <xf numFmtId="4" fontId="6" fillId="5" borderId="106" applyNumberFormat="0" applyProtection="0">
      <alignment horizontal="left" vertical="center" indent="1"/>
    </xf>
    <xf numFmtId="4" fontId="44" fillId="5" borderId="106" applyNumberFormat="0" applyProtection="0">
      <alignment horizontal="left" vertical="center" indent="1"/>
    </xf>
    <xf numFmtId="4" fontId="6" fillId="43" borderId="106" applyNumberFormat="0" applyProtection="0">
      <alignment horizontal="left" vertical="center" indent="1"/>
    </xf>
    <xf numFmtId="4" fontId="44" fillId="43" borderId="106" applyNumberFormat="0" applyProtection="0">
      <alignment horizontal="left" vertical="center" indent="1"/>
    </xf>
    <xf numFmtId="0" fontId="80" fillId="0" borderId="102" applyNumberFormat="0" applyFill="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80" fillId="0" borderId="102" applyNumberFormat="0" applyFill="0" applyAlignment="0" applyProtection="0"/>
    <xf numFmtId="4" fontId="44" fillId="5" borderId="106" applyNumberFormat="0" applyProtection="0">
      <alignment horizontal="left" vertical="center" indent="1"/>
    </xf>
    <xf numFmtId="4" fontId="41" fillId="29" borderId="106" applyNumberFormat="0" applyProtection="0">
      <alignment vertical="center"/>
    </xf>
    <xf numFmtId="0" fontId="2" fillId="43" borderId="106" applyNumberFormat="0" applyProtection="0">
      <alignment horizontal="left" vertical="center" indent="1"/>
    </xf>
    <xf numFmtId="0" fontId="2" fillId="4" borderId="106" applyNumberFormat="0" applyProtection="0">
      <alignment horizontal="left" vertical="center" indent="1"/>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0" borderId="106" applyNumberFormat="0" applyProtection="0">
      <alignment horizontal="right" vertical="center"/>
    </xf>
    <xf numFmtId="4" fontId="6" fillId="0"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 fillId="0" borderId="105">
      <alignment horizontal="right"/>
    </xf>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4" fontId="2" fillId="0" borderId="105"/>
    <xf numFmtId="0" fontId="2" fillId="4" borderId="106" applyNumberFormat="0" applyProtection="0">
      <alignment horizontal="left" vertical="center" indent="1"/>
    </xf>
    <xf numFmtId="0" fontId="50" fillId="0" borderId="104" applyNumberFormat="0" applyFill="0" applyAlignment="0" applyProtection="0"/>
    <xf numFmtId="0" fontId="20" fillId="24" borderId="107" applyNumberFormat="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3" fillId="31" borderId="108" applyNumberFormat="0" applyFont="0" applyAlignment="0" applyProtection="0"/>
    <xf numFmtId="4" fontId="6" fillId="5" borderId="106" applyNumberFormat="0" applyProtection="0">
      <alignment horizontal="righ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xf numFmtId="0" fontId="2" fillId="0" borderId="105"/>
    <xf numFmtId="0" fontId="3" fillId="2" borderId="105" applyNumberFormat="0" applyAlignment="0">
      <alignment horizontal="left"/>
    </xf>
    <xf numFmtId="0" fontId="3" fillId="2" borderId="105" applyNumberFormat="0" applyAlignment="0">
      <alignment horizontal="left"/>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175" fontId="2" fillId="3" borderId="105" applyNumberFormat="0" applyFont="0" applyAlignment="0">
      <protection locked="0"/>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4" fontId="44" fillId="43" borderId="106" applyNumberFormat="0" applyProtection="0">
      <alignment horizontal="left" vertical="center" indent="1"/>
    </xf>
    <xf numFmtId="4" fontId="44" fillId="5"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6" applyNumberFormat="0" applyProtection="0">
      <alignment horizontal="left" vertical="center"/>
    </xf>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5">
      <alignment horizontal="right"/>
    </xf>
    <xf numFmtId="0" fontId="2" fillId="0" borderId="105">
      <alignment horizontal="right"/>
    </xf>
    <xf numFmtId="0" fontId="2" fillId="31" borderId="108" applyNumberFormat="0" applyFont="0" applyAlignment="0" applyProtection="0"/>
    <xf numFmtId="4" fontId="2" fillId="0" borderId="105"/>
    <xf numFmtId="4" fontId="2" fillId="0" borderId="105"/>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alignment horizontal="right"/>
    </xf>
    <xf numFmtId="0" fontId="2" fillId="0" borderId="105">
      <alignment horizontal="right"/>
    </xf>
    <xf numFmtId="0" fontId="2" fillId="0" borderId="105"/>
    <xf numFmtId="0" fontId="2" fillId="31" borderId="108" applyNumberFormat="0" applyFont="0" applyAlignment="0" applyProtection="0"/>
    <xf numFmtId="4" fontId="2" fillId="0" borderId="105"/>
    <xf numFmtId="4" fontId="2" fillId="0" borderId="105"/>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6" fillId="0" borderId="106" applyNumberFormat="0" applyProtection="0">
      <alignment horizontal="right" vertical="center"/>
    </xf>
    <xf numFmtId="0" fontId="2" fillId="0" borderId="106" applyNumberFormat="0" applyProtection="0">
      <alignment horizontal="left" vertical="center"/>
    </xf>
    <xf numFmtId="175" fontId="2" fillId="3" borderId="105" applyNumberFormat="0" applyFont="0" applyAlignment="0">
      <protection locked="0"/>
    </xf>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106" applyNumberFormat="0" applyAlignment="0" applyProtection="0"/>
    <xf numFmtId="4" fontId="6" fillId="5" borderId="106" applyNumberFormat="0" applyProtection="0">
      <alignment horizontal="left" vertical="center" indent="1"/>
    </xf>
    <xf numFmtId="4" fontId="44" fillId="5" borderId="106" applyNumberFormat="0" applyProtection="0">
      <alignment horizontal="left" vertical="center" indent="1"/>
    </xf>
    <xf numFmtId="4" fontId="6" fillId="43" borderId="106" applyNumberFormat="0" applyProtection="0">
      <alignment horizontal="left" vertical="center" indent="1"/>
    </xf>
    <xf numFmtId="4" fontId="44" fillId="43"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80" fillId="0" borderId="102" applyNumberFormat="0" applyFill="0" applyAlignment="0" applyProtection="0"/>
    <xf numFmtId="0" fontId="80" fillId="0" borderId="102" applyNumberFormat="0" applyFill="0" applyAlignment="0" applyProtection="0"/>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4" fontId="6" fillId="3" borderId="106" applyNumberFormat="0" applyProtection="0">
      <alignment vertical="center"/>
    </xf>
    <xf numFmtId="4" fontId="41" fillId="3" borderId="106" applyNumberFormat="0" applyProtection="0">
      <alignment vertical="center"/>
    </xf>
    <xf numFmtId="4" fontId="6" fillId="3" borderId="106" applyNumberFormat="0" applyProtection="0">
      <alignment horizontal="left" vertical="center" indent="1"/>
    </xf>
    <xf numFmtId="4" fontId="6" fillId="3"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32" borderId="106" applyNumberFormat="0" applyProtection="0">
      <alignment horizontal="right" vertical="center"/>
    </xf>
    <xf numFmtId="4" fontId="6" fillId="33" borderId="106" applyNumberFormat="0" applyProtection="0">
      <alignment horizontal="right" vertical="center"/>
    </xf>
    <xf numFmtId="4" fontId="6" fillId="34" borderId="106" applyNumberFormat="0" applyProtection="0">
      <alignment horizontal="right" vertical="center"/>
    </xf>
    <xf numFmtId="4" fontId="6" fillId="35" borderId="106" applyNumberFormat="0" applyProtection="0">
      <alignment horizontal="right" vertical="center"/>
    </xf>
    <xf numFmtId="4" fontId="6" fillId="36" borderId="106" applyNumberFormat="0" applyProtection="0">
      <alignment horizontal="right" vertical="center"/>
    </xf>
    <xf numFmtId="4" fontId="6" fillId="37" borderId="106" applyNumberFormat="0" applyProtection="0">
      <alignment horizontal="right" vertical="center"/>
    </xf>
    <xf numFmtId="4" fontId="6" fillId="38" borderId="106" applyNumberFormat="0" applyProtection="0">
      <alignment horizontal="right" vertical="center"/>
    </xf>
    <xf numFmtId="4" fontId="6" fillId="39" borderId="106" applyNumberFormat="0" applyProtection="0">
      <alignment horizontal="right" vertical="center"/>
    </xf>
    <xf numFmtId="4" fontId="6" fillId="40" borderId="106" applyNumberFormat="0" applyProtection="0">
      <alignment horizontal="right" vertical="center"/>
    </xf>
    <xf numFmtId="4" fontId="42" fillId="41"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29" borderId="106" applyNumberFormat="0" applyProtection="0">
      <alignment vertical="center"/>
    </xf>
    <xf numFmtId="4" fontId="41" fillId="29" borderId="106" applyNumberFormat="0" applyProtection="0">
      <alignment vertical="center"/>
    </xf>
    <xf numFmtId="4" fontId="6" fillId="29" borderId="106" applyNumberFormat="0" applyProtection="0">
      <alignment horizontal="left" vertical="center" indent="1"/>
    </xf>
    <xf numFmtId="4" fontId="6" fillId="29" borderId="106" applyNumberFormat="0" applyProtection="0">
      <alignment horizontal="left" vertical="center" indent="1"/>
    </xf>
    <xf numFmtId="4" fontId="6" fillId="5" borderId="106" applyNumberFormat="0" applyProtection="0">
      <alignment horizontal="right" vertical="center"/>
    </xf>
    <xf numFmtId="4" fontId="6" fillId="0" borderId="106" applyNumberFormat="0" applyProtection="0">
      <alignment horizontal="right" vertical="center"/>
    </xf>
    <xf numFmtId="4" fontId="6" fillId="0" borderId="106" applyNumberFormat="0" applyProtection="0">
      <alignment horizontal="right" vertical="center"/>
    </xf>
    <xf numFmtId="4" fontId="41"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6" fillId="5" borderId="106" applyNumberFormat="0" applyProtection="0">
      <alignment horizontal="right" vertical="center"/>
    </xf>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 fillId="0" borderId="105">
      <alignment horizontal="right"/>
    </xf>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4" fontId="2" fillId="0" borderId="105"/>
    <xf numFmtId="0" fontId="20" fillId="24" borderId="107" applyNumberFormat="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3" fillId="31" borderId="108" applyNumberFormat="0" applyFont="0" applyAlignment="0" applyProtection="0"/>
    <xf numFmtId="0" fontId="38" fillId="24" borderId="106" applyNumberFormat="0" applyAlignment="0" applyProtection="0"/>
    <xf numFmtId="4" fontId="6" fillId="5" borderId="106" applyNumberFormat="0" applyProtection="0">
      <alignment horizontal="righ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xf numFmtId="0" fontId="2" fillId="0" borderId="105"/>
    <xf numFmtId="0" fontId="3" fillId="2" borderId="105" applyNumberFormat="0" applyAlignment="0">
      <alignment horizontal="left"/>
    </xf>
    <xf numFmtId="0" fontId="3" fillId="2" borderId="105" applyNumberFormat="0" applyAlignment="0">
      <alignment horizontal="left"/>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175" fontId="2" fillId="3" borderId="105" applyNumberFormat="0" applyFont="0" applyAlignment="0">
      <protection locked="0"/>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4" fontId="44" fillId="43" borderId="106" applyNumberFormat="0" applyProtection="0">
      <alignment horizontal="left" vertical="center" indent="1"/>
    </xf>
    <xf numFmtId="4" fontId="44" fillId="5"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6" applyNumberFormat="0" applyProtection="0">
      <alignment horizontal="left" vertical="center"/>
    </xf>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5">
      <alignment horizontal="right"/>
    </xf>
    <xf numFmtId="0" fontId="2" fillId="0" borderId="105">
      <alignment horizontal="right"/>
    </xf>
    <xf numFmtId="0" fontId="2" fillId="31" borderId="108" applyNumberFormat="0" applyFont="0" applyAlignment="0" applyProtection="0"/>
    <xf numFmtId="4" fontId="2" fillId="0" borderId="105"/>
    <xf numFmtId="4" fontId="2" fillId="0" borderId="105"/>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alignment horizontal="right"/>
    </xf>
    <xf numFmtId="0" fontId="2" fillId="0" borderId="105">
      <alignment horizontal="right"/>
    </xf>
    <xf numFmtId="0" fontId="2" fillId="0" borderId="105"/>
    <xf numFmtId="0" fontId="2" fillId="31" borderId="108" applyNumberFormat="0" applyFont="0" applyAlignment="0" applyProtection="0"/>
    <xf numFmtId="4" fontId="2" fillId="0" borderId="105"/>
    <xf numFmtId="4" fontId="2" fillId="0" borderId="105"/>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6" fillId="0" borderId="106" applyNumberFormat="0" applyProtection="0">
      <alignment horizontal="right" vertical="center"/>
    </xf>
    <xf numFmtId="0" fontId="2" fillId="0" borderId="106" applyNumberFormat="0" applyProtection="0">
      <alignment horizontal="left" vertical="center"/>
    </xf>
    <xf numFmtId="175" fontId="2" fillId="3" borderId="105" applyNumberFormat="0" applyFont="0" applyAlignment="0">
      <protection locked="0"/>
    </xf>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106" applyNumberFormat="0" applyAlignment="0" applyProtection="0"/>
    <xf numFmtId="4" fontId="6" fillId="5" borderId="106" applyNumberFormat="0" applyProtection="0">
      <alignment horizontal="left" vertical="center" indent="1"/>
    </xf>
    <xf numFmtId="4" fontId="44" fillId="5" borderId="106" applyNumberFormat="0" applyProtection="0">
      <alignment horizontal="left" vertical="center" indent="1"/>
    </xf>
    <xf numFmtId="4" fontId="6" fillId="43" borderId="106" applyNumberFormat="0" applyProtection="0">
      <alignment horizontal="left" vertical="center" indent="1"/>
    </xf>
    <xf numFmtId="4" fontId="44" fillId="43"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50" fillId="0" borderId="104" applyNumberFormat="0" applyFill="0" applyAlignment="0" applyProtection="0"/>
    <xf numFmtId="0" fontId="50" fillId="0" borderId="104" applyNumberFormat="0" applyFill="0" applyAlignment="0" applyProtection="0"/>
    <xf numFmtId="0" fontId="50" fillId="0" borderId="104" applyNumberFormat="0" applyFill="0" applyAlignment="0" applyProtection="0"/>
    <xf numFmtId="0" fontId="50" fillId="0" borderId="104" applyNumberFormat="0" applyFill="0" applyAlignment="0" applyProtection="0"/>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50" fillId="0" borderId="104" applyNumberFormat="0" applyFill="0" applyAlignment="0" applyProtection="0"/>
    <xf numFmtId="4" fontId="6" fillId="0" borderId="106" applyNumberFormat="0" applyProtection="0">
      <alignment horizontal="right" vertical="center"/>
    </xf>
    <xf numFmtId="0" fontId="2" fillId="0" borderId="106" applyNumberFormat="0" applyProtection="0">
      <alignment horizontal="left" vertical="center"/>
    </xf>
    <xf numFmtId="0" fontId="50" fillId="0" borderId="104" applyNumberFormat="0" applyFill="0" applyAlignment="0" applyProtection="0"/>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106" applyNumberFormat="0" applyAlignment="0" applyProtection="0"/>
    <xf numFmtId="4" fontId="6" fillId="5" borderId="106" applyNumberFormat="0" applyProtection="0">
      <alignment horizontal="left" vertical="center" indent="1"/>
    </xf>
    <xf numFmtId="4" fontId="44" fillId="5" borderId="106" applyNumberFormat="0" applyProtection="0">
      <alignment horizontal="left" vertical="center" indent="1"/>
    </xf>
    <xf numFmtId="4" fontId="6" fillId="43" borderId="106" applyNumberFormat="0" applyProtection="0">
      <alignment horizontal="left" vertical="center" indent="1"/>
    </xf>
    <xf numFmtId="4" fontId="44" fillId="43" borderId="106" applyNumberFormat="0" applyProtection="0">
      <alignment horizontal="left" vertical="center" indent="1"/>
    </xf>
    <xf numFmtId="0" fontId="80" fillId="0" borderId="102" applyNumberFormat="0" applyFill="0" applyAlignment="0" applyProtection="0"/>
    <xf numFmtId="0" fontId="80" fillId="0" borderId="102" applyNumberFormat="0" applyFill="0" applyAlignment="0" applyProtection="0"/>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0" borderId="106" applyNumberFormat="0" applyProtection="0">
      <alignment horizontal="right" vertical="center"/>
    </xf>
    <xf numFmtId="4" fontId="6" fillId="0"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 fillId="0" borderId="105">
      <alignment horizontal="right"/>
    </xf>
    <xf numFmtId="0" fontId="2" fillId="0" borderId="105">
      <alignment horizontal="right"/>
    </xf>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6" fillId="5" borderId="106" applyNumberFormat="0" applyProtection="0">
      <alignment horizontal="righ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xf numFmtId="0" fontId="2" fillId="0" borderId="105"/>
    <xf numFmtId="0" fontId="3" fillId="2" borderId="105" applyNumberFormat="0" applyAlignment="0">
      <alignment horizontal="left"/>
    </xf>
    <xf numFmtId="0" fontId="3" fillId="2" borderId="105" applyNumberFormat="0" applyAlignment="0">
      <alignment horizontal="left"/>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175" fontId="2" fillId="3" borderId="105" applyNumberFormat="0" applyFont="0" applyAlignment="0">
      <protection locked="0"/>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4" fontId="44" fillId="43" borderId="106" applyNumberFormat="0" applyProtection="0">
      <alignment horizontal="left" vertical="center" indent="1"/>
    </xf>
    <xf numFmtId="4" fontId="44" fillId="5"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alignment horizontal="right"/>
    </xf>
    <xf numFmtId="4" fontId="2" fillId="0" borderId="105"/>
    <xf numFmtId="0" fontId="2" fillId="0" borderId="105">
      <alignment horizontal="right"/>
    </xf>
    <xf numFmtId="4" fontId="2" fillId="0" borderId="105"/>
    <xf numFmtId="0" fontId="2" fillId="0" borderId="105">
      <alignment horizontal="right"/>
    </xf>
    <xf numFmtId="4" fontId="2" fillId="0" borderId="105"/>
    <xf numFmtId="0" fontId="2" fillId="0" borderId="106" applyNumberFormat="0" applyProtection="0">
      <alignment horizontal="left" vertical="center"/>
    </xf>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5">
      <alignment horizontal="right"/>
    </xf>
    <xf numFmtId="0" fontId="2" fillId="0" borderId="105">
      <alignment horizontal="right"/>
    </xf>
    <xf numFmtId="4" fontId="2" fillId="0" borderId="105"/>
    <xf numFmtId="4" fontId="2" fillId="0" borderId="105"/>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alignment horizontal="right"/>
    </xf>
    <xf numFmtId="0" fontId="2" fillId="0" borderId="105">
      <alignment horizontal="right"/>
    </xf>
    <xf numFmtId="0" fontId="2" fillId="0" borderId="105"/>
    <xf numFmtId="4" fontId="2" fillId="0" borderId="105"/>
    <xf numFmtId="4" fontId="2" fillId="0" borderId="105"/>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6" fillId="0" borderId="106" applyNumberFormat="0" applyProtection="0">
      <alignment horizontal="right" vertical="center"/>
    </xf>
    <xf numFmtId="0" fontId="2" fillId="0" borderId="106" applyNumberFormat="0" applyProtection="0">
      <alignment horizontal="left" vertical="center"/>
    </xf>
    <xf numFmtId="175" fontId="2" fillId="3" borderId="105" applyNumberFormat="0" applyFont="0" applyAlignment="0">
      <protection locked="0"/>
    </xf>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106" applyNumberFormat="0" applyAlignment="0" applyProtection="0"/>
    <xf numFmtId="4" fontId="6" fillId="5" borderId="106" applyNumberFormat="0" applyProtection="0">
      <alignment horizontal="left" vertical="center" indent="1"/>
    </xf>
    <xf numFmtId="4" fontId="44" fillId="5" borderId="106" applyNumberFormat="0" applyProtection="0">
      <alignment horizontal="left" vertical="center" indent="1"/>
    </xf>
    <xf numFmtId="4" fontId="6" fillId="43" borderId="106" applyNumberFormat="0" applyProtection="0">
      <alignment horizontal="left" vertical="center" indent="1"/>
    </xf>
    <xf numFmtId="4" fontId="44" fillId="43"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80" fillId="0" borderId="102" applyNumberFormat="0" applyFill="0" applyAlignment="0" applyProtection="0"/>
    <xf numFmtId="0" fontId="80" fillId="0" borderId="102" applyNumberFormat="0" applyFill="0" applyAlignment="0" applyProtection="0"/>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4" fontId="6" fillId="3" borderId="106" applyNumberFormat="0" applyProtection="0">
      <alignment vertical="center"/>
    </xf>
    <xf numFmtId="4" fontId="41" fillId="3" borderId="106" applyNumberFormat="0" applyProtection="0">
      <alignment vertical="center"/>
    </xf>
    <xf numFmtId="4" fontId="6" fillId="3" borderId="106" applyNumberFormat="0" applyProtection="0">
      <alignment horizontal="left" vertical="center" indent="1"/>
    </xf>
    <xf numFmtId="4" fontId="6" fillId="3"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32" borderId="106" applyNumberFormat="0" applyProtection="0">
      <alignment horizontal="right" vertical="center"/>
    </xf>
    <xf numFmtId="4" fontId="6" fillId="33" borderId="106" applyNumberFormat="0" applyProtection="0">
      <alignment horizontal="right" vertical="center"/>
    </xf>
    <xf numFmtId="4" fontId="6" fillId="34" borderId="106" applyNumberFormat="0" applyProtection="0">
      <alignment horizontal="right" vertical="center"/>
    </xf>
    <xf numFmtId="4" fontId="6" fillId="35" borderId="106" applyNumberFormat="0" applyProtection="0">
      <alignment horizontal="right" vertical="center"/>
    </xf>
    <xf numFmtId="4" fontId="6" fillId="36" borderId="106" applyNumberFormat="0" applyProtection="0">
      <alignment horizontal="right" vertical="center"/>
    </xf>
    <xf numFmtId="4" fontId="6" fillId="37" borderId="106" applyNumberFormat="0" applyProtection="0">
      <alignment horizontal="right" vertical="center"/>
    </xf>
    <xf numFmtId="4" fontId="6" fillId="38" borderId="106" applyNumberFormat="0" applyProtection="0">
      <alignment horizontal="right" vertical="center"/>
    </xf>
    <xf numFmtId="4" fontId="6" fillId="39" borderId="106" applyNumberFormat="0" applyProtection="0">
      <alignment horizontal="right" vertical="center"/>
    </xf>
    <xf numFmtId="4" fontId="6" fillId="40" borderId="106" applyNumberFormat="0" applyProtection="0">
      <alignment horizontal="right" vertical="center"/>
    </xf>
    <xf numFmtId="4" fontId="42" fillId="41"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29" borderId="106" applyNumberFormat="0" applyProtection="0">
      <alignment vertical="center"/>
    </xf>
    <xf numFmtId="4" fontId="41" fillId="29" borderId="106" applyNumberFormat="0" applyProtection="0">
      <alignment vertical="center"/>
    </xf>
    <xf numFmtId="4" fontId="6" fillId="29" borderId="106" applyNumberFormat="0" applyProtection="0">
      <alignment horizontal="left" vertical="center" indent="1"/>
    </xf>
    <xf numFmtId="4" fontId="6" fillId="29" borderId="106" applyNumberFormat="0" applyProtection="0">
      <alignment horizontal="left" vertical="center" indent="1"/>
    </xf>
    <xf numFmtId="4" fontId="6" fillId="5" borderId="106" applyNumberFormat="0" applyProtection="0">
      <alignment horizontal="right" vertical="center"/>
    </xf>
    <xf numFmtId="4" fontId="6" fillId="0" borderId="106" applyNumberFormat="0" applyProtection="0">
      <alignment horizontal="right" vertical="center"/>
    </xf>
    <xf numFmtId="4" fontId="6" fillId="0" borderId="106" applyNumberFormat="0" applyProtection="0">
      <alignment horizontal="right" vertical="center"/>
    </xf>
    <xf numFmtId="4" fontId="41"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6" fillId="5" borderId="106" applyNumberFormat="0" applyProtection="0">
      <alignment horizontal="right" vertical="center"/>
    </xf>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 fillId="0" borderId="105">
      <alignment horizontal="right"/>
    </xf>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4" fontId="2" fillId="0" borderId="105"/>
    <xf numFmtId="0" fontId="20" fillId="24" borderId="107" applyNumberFormat="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3" fillId="31" borderId="108" applyNumberFormat="0" applyFont="0" applyAlignment="0" applyProtection="0"/>
    <xf numFmtId="0" fontId="38" fillId="24" borderId="106" applyNumberFormat="0" applyAlignment="0" applyProtection="0"/>
    <xf numFmtId="4" fontId="6" fillId="5" borderId="106" applyNumberFormat="0" applyProtection="0">
      <alignment horizontal="righ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xf numFmtId="0" fontId="2" fillId="0" borderId="105"/>
    <xf numFmtId="0" fontId="3" fillId="2" borderId="105" applyNumberFormat="0" applyAlignment="0">
      <alignment horizontal="left"/>
    </xf>
    <xf numFmtId="0" fontId="3" fillId="2" borderId="105" applyNumberFormat="0" applyAlignment="0">
      <alignment horizontal="left"/>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175" fontId="2" fillId="3" borderId="105" applyNumberFormat="0" applyFont="0" applyAlignment="0">
      <protection locked="0"/>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4" fontId="44" fillId="43" borderId="106" applyNumberFormat="0" applyProtection="0">
      <alignment horizontal="left" vertical="center" indent="1"/>
    </xf>
    <xf numFmtId="4" fontId="44" fillId="5"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6" applyNumberFormat="0" applyProtection="0">
      <alignment horizontal="left" vertical="center"/>
    </xf>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5">
      <alignment horizontal="right"/>
    </xf>
    <xf numFmtId="0" fontId="2" fillId="0" borderId="105">
      <alignment horizontal="right"/>
    </xf>
    <xf numFmtId="0" fontId="2" fillId="31" borderId="108" applyNumberFormat="0" applyFont="0" applyAlignment="0" applyProtection="0"/>
    <xf numFmtId="4" fontId="2" fillId="0" borderId="105"/>
    <xf numFmtId="4" fontId="2" fillId="0" borderId="105"/>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alignment horizontal="right"/>
    </xf>
    <xf numFmtId="0" fontId="2" fillId="0" borderId="105">
      <alignment horizontal="right"/>
    </xf>
    <xf numFmtId="0" fontId="2" fillId="0" borderId="105"/>
    <xf numFmtId="0" fontId="2" fillId="31" borderId="108" applyNumberFormat="0" applyFont="0" applyAlignment="0" applyProtection="0"/>
    <xf numFmtId="4" fontId="2" fillId="0" borderId="105"/>
    <xf numFmtId="4" fontId="2" fillId="0" borderId="105"/>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6" fillId="0" borderId="106" applyNumberFormat="0" applyProtection="0">
      <alignment horizontal="right" vertical="center"/>
    </xf>
    <xf numFmtId="0" fontId="2" fillId="0" borderId="106" applyNumberFormat="0" applyProtection="0">
      <alignment horizontal="left" vertical="center"/>
    </xf>
    <xf numFmtId="175" fontId="2" fillId="3" borderId="105" applyNumberFormat="0" applyFont="0" applyAlignment="0">
      <protection locked="0"/>
    </xf>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106" applyNumberFormat="0" applyAlignment="0" applyProtection="0"/>
    <xf numFmtId="4" fontId="6" fillId="5" borderId="106" applyNumberFormat="0" applyProtection="0">
      <alignment horizontal="left" vertical="center" indent="1"/>
    </xf>
    <xf numFmtId="4" fontId="44" fillId="5" borderId="106" applyNumberFormat="0" applyProtection="0">
      <alignment horizontal="left" vertical="center" indent="1"/>
    </xf>
    <xf numFmtId="4" fontId="6" fillId="43" borderId="106" applyNumberFormat="0" applyProtection="0">
      <alignment horizontal="left" vertical="center" indent="1"/>
    </xf>
    <xf numFmtId="4" fontId="44" fillId="43"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4" fontId="6" fillId="3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4" fontId="6" fillId="5" borderId="106" applyNumberFormat="0" applyProtection="0">
      <alignment horizontal="right" vertical="center"/>
    </xf>
    <xf numFmtId="0" fontId="3" fillId="31" borderId="108" applyNumberFormat="0" applyFont="0" applyAlignment="0" applyProtection="0"/>
    <xf numFmtId="0" fontId="20" fillId="24" borderId="107" applyNumberFormat="0" applyAlignment="0" applyProtection="0"/>
    <xf numFmtId="4" fontId="6" fillId="39" borderId="106" applyNumberFormat="0" applyProtection="0">
      <alignment horizontal="right" vertical="center"/>
    </xf>
    <xf numFmtId="4" fontId="6" fillId="43"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4" fontId="44" fillId="43" borderId="106" applyNumberFormat="0" applyProtection="0">
      <alignment horizontal="left" vertical="center" indent="1"/>
    </xf>
    <xf numFmtId="0" fontId="2" fillId="0" borderId="106" applyNumberFormat="0" applyProtection="0">
      <alignment horizontal="left" vertical="center"/>
    </xf>
    <xf numFmtId="4" fontId="44" fillId="43"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4" borderId="106" applyNumberFormat="0" applyProtection="0">
      <alignment horizontal="left" vertical="center" indent="1"/>
    </xf>
    <xf numFmtId="4" fontId="6" fillId="39" borderId="106" applyNumberFormat="0" applyProtection="0">
      <alignment horizontal="right" vertical="center"/>
    </xf>
    <xf numFmtId="0" fontId="2" fillId="4" borderId="106" applyNumberFormat="0" applyProtection="0">
      <alignment horizontal="left" vertical="center" indent="1"/>
    </xf>
    <xf numFmtId="175" fontId="2" fillId="3" borderId="105" applyNumberFormat="0" applyFont="0" applyAlignment="0">
      <protection locked="0"/>
    </xf>
    <xf numFmtId="0" fontId="3" fillId="31" borderId="108" applyNumberFormat="0" applyFon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4" fontId="42" fillId="41" borderId="106" applyNumberFormat="0" applyProtection="0">
      <alignment horizontal="left" vertical="center" indent="1"/>
    </xf>
    <xf numFmtId="4" fontId="6" fillId="32" borderId="106" applyNumberFormat="0" applyProtection="0">
      <alignment horizontal="right" vertical="center"/>
    </xf>
    <xf numFmtId="0" fontId="3" fillId="31" borderId="108" applyNumberFormat="0" applyFont="0" applyAlignment="0" applyProtection="0"/>
    <xf numFmtId="0" fontId="38" fillId="24" borderId="106" applyNumberFormat="0" applyAlignment="0" applyProtection="0"/>
    <xf numFmtId="4" fontId="46" fillId="5" borderId="106" applyNumberFormat="0" applyProtection="0">
      <alignment horizontal="right" vertical="center"/>
    </xf>
    <xf numFmtId="4" fontId="6" fillId="29"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0" fontId="80" fillId="0" borderId="102" applyNumberFormat="0" applyFill="0" applyAlignment="0" applyProtection="0"/>
    <xf numFmtId="0" fontId="2" fillId="4" borderId="106" applyNumberFormat="0" applyProtection="0">
      <alignment horizontal="left" vertical="center" indent="1"/>
    </xf>
    <xf numFmtId="4" fontId="44" fillId="43" borderId="106" applyNumberFormat="0" applyProtection="0">
      <alignment horizontal="left" vertical="center" indent="1"/>
    </xf>
    <xf numFmtId="0" fontId="20" fillId="24" borderId="107" applyNumberFormat="0" applyAlignment="0" applyProtection="0"/>
    <xf numFmtId="0" fontId="20" fillId="24" borderId="107" applyNumberFormat="0" applyAlignment="0" applyProtection="0"/>
    <xf numFmtId="0" fontId="2" fillId="43" borderId="106" applyNumberFormat="0" applyProtection="0">
      <alignment horizontal="left" vertical="center" indent="1"/>
    </xf>
    <xf numFmtId="0" fontId="3" fillId="31" borderId="108" applyNumberFormat="0" applyFont="0" applyAlignment="0" applyProtection="0"/>
    <xf numFmtId="4" fontId="2" fillId="0" borderId="105"/>
    <xf numFmtId="4" fontId="2" fillId="0" borderId="105"/>
    <xf numFmtId="0" fontId="2" fillId="0" borderId="105">
      <alignment horizontal="right"/>
    </xf>
    <xf numFmtId="0" fontId="29" fillId="0" borderId="109">
      <alignment horizontal="left" vertical="center"/>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50" fillId="0" borderId="104" applyNumberFormat="0" applyFill="0" applyAlignment="0" applyProtection="0"/>
    <xf numFmtId="0" fontId="2" fillId="0" borderId="105">
      <alignment horizontal="right"/>
    </xf>
    <xf numFmtId="4" fontId="44" fillId="5" borderId="106" applyNumberFormat="0" applyProtection="0">
      <alignment horizontal="left" vertical="center" indent="1"/>
    </xf>
    <xf numFmtId="0" fontId="2" fillId="0" borderId="105">
      <alignment horizontal="right"/>
    </xf>
    <xf numFmtId="10" fontId="26" fillId="26" borderId="105" applyNumberFormat="0" applyFill="0" applyBorder="0" applyAlignment="0" applyProtection="0">
      <protection locked="0"/>
    </xf>
    <xf numFmtId="0" fontId="2" fillId="27" borderId="106" applyNumberFormat="0" applyProtection="0">
      <alignment horizontal="left" vertical="center" indent="1"/>
    </xf>
    <xf numFmtId="0" fontId="3" fillId="31" borderId="108" applyNumberFormat="0" applyFont="0" applyAlignment="0" applyProtection="0"/>
    <xf numFmtId="175" fontId="2" fillId="3" borderId="105" applyNumberFormat="0" applyFont="0" applyAlignment="0">
      <protection locked="0"/>
    </xf>
    <xf numFmtId="0" fontId="2" fillId="0" borderId="105">
      <alignment horizontal="right"/>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4" fontId="2" fillId="0" borderId="105"/>
    <xf numFmtId="0" fontId="3" fillId="31" borderId="108" applyNumberFormat="0" applyFont="0" applyAlignment="0" applyProtection="0"/>
    <xf numFmtId="0" fontId="3" fillId="31" borderId="108" applyNumberFormat="0" applyFont="0" applyAlignment="0" applyProtection="0"/>
    <xf numFmtId="0" fontId="2" fillId="4" borderId="106" applyNumberFormat="0" applyProtection="0">
      <alignment horizontal="left" vertical="center" indent="1"/>
    </xf>
    <xf numFmtId="0" fontId="2" fillId="0" borderId="105">
      <alignment horizontal="right"/>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4" fontId="6" fillId="5" borderId="106" applyNumberFormat="0" applyProtection="0">
      <alignment horizontal="left" vertical="center" indent="1"/>
    </xf>
    <xf numFmtId="0" fontId="2" fillId="0" borderId="106" applyNumberFormat="0" applyProtection="0">
      <alignment horizontal="left" vertical="center"/>
    </xf>
    <xf numFmtId="0" fontId="2" fillId="27" borderId="106" applyNumberFormat="0" applyProtection="0">
      <alignment horizontal="left" vertical="center" indent="1"/>
    </xf>
    <xf numFmtId="0" fontId="2" fillId="31" borderId="108" applyNumberFormat="0" applyFont="0" applyAlignment="0" applyProtection="0"/>
    <xf numFmtId="0" fontId="2" fillId="27"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4" fontId="44" fillId="5" borderId="106" applyNumberFormat="0" applyProtection="0">
      <alignment horizontal="left" vertical="center" indent="1"/>
    </xf>
    <xf numFmtId="0" fontId="73" fillId="11" borderId="107" applyNumberForma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38" fillId="24" borderId="106" applyNumberFormat="0" applyAlignment="0" applyProtection="0"/>
    <xf numFmtId="0" fontId="3" fillId="31" borderId="108" applyNumberFormat="0" applyFont="0" applyAlignment="0" applyProtection="0"/>
    <xf numFmtId="0" fontId="3" fillId="31" borderId="108" applyNumberFormat="0" applyFont="0" applyAlignment="0" applyProtection="0"/>
    <xf numFmtId="0" fontId="2" fillId="44" borderId="106" applyNumberFormat="0" applyProtection="0">
      <alignment horizontal="left" vertical="center" indent="1"/>
    </xf>
    <xf numFmtId="0" fontId="20" fillId="24" borderId="107" applyNumberFormat="0" applyAlignment="0" applyProtection="0"/>
    <xf numFmtId="4" fontId="6" fillId="0" borderId="106" applyNumberFormat="0" applyProtection="0">
      <alignment horizontal="right" vertical="center"/>
    </xf>
    <xf numFmtId="0" fontId="2" fillId="44" borderId="106" applyNumberFormat="0" applyProtection="0">
      <alignment horizontal="left" vertical="center" indent="1"/>
    </xf>
    <xf numFmtId="4" fontId="6" fillId="36" borderId="106" applyNumberFormat="0" applyProtection="0">
      <alignment horizontal="right" vertical="center"/>
    </xf>
    <xf numFmtId="0" fontId="50" fillId="0" borderId="104" applyNumberFormat="0" applyFill="0" applyAlignment="0" applyProtection="0"/>
    <xf numFmtId="0" fontId="50" fillId="0" borderId="104" applyNumberFormat="0" applyFill="0" applyAlignment="0" applyProtection="0"/>
    <xf numFmtId="4" fontId="6" fillId="5" borderId="106" applyNumberFormat="0" applyProtection="0">
      <alignment horizontal="right" vertical="center"/>
    </xf>
    <xf numFmtId="0" fontId="2" fillId="31" borderId="108" applyNumberFormat="0" applyFont="0" applyAlignment="0" applyProtection="0"/>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0" fillId="24" borderId="107" applyNumberFormat="0" applyAlignment="0" applyProtection="0"/>
    <xf numFmtId="0" fontId="50" fillId="0" borderId="104" applyNumberFormat="0" applyFill="0" applyAlignment="0" applyProtection="0"/>
    <xf numFmtId="0" fontId="29" fillId="0" borderId="109">
      <alignment horizontal="left" vertical="center"/>
    </xf>
    <xf numFmtId="0" fontId="50" fillId="0" borderId="104" applyNumberFormat="0" applyFill="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0" fillId="24" borderId="107" applyNumberFormat="0" applyAlignment="0" applyProtection="0"/>
    <xf numFmtId="0" fontId="20" fillId="24" borderId="107" applyNumberFormat="0" applyAlignment="0" applyProtection="0"/>
    <xf numFmtId="0" fontId="73" fillId="11" borderId="107" applyNumberFormat="0" applyAlignment="0" applyProtection="0"/>
    <xf numFmtId="0" fontId="73" fillId="11" borderId="107" applyNumberForma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31" borderId="108" applyNumberFormat="0" applyFont="0" applyAlignment="0" applyProtection="0"/>
    <xf numFmtId="0" fontId="2" fillId="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0" borderId="106" applyNumberFormat="0" applyProtection="0">
      <alignment horizontal="left" vertical="center"/>
    </xf>
    <xf numFmtId="0" fontId="29" fillId="0" borderId="109">
      <alignment horizontal="left" vertical="center"/>
    </xf>
    <xf numFmtId="4" fontId="6" fillId="5" borderId="103" applyNumberFormat="0" applyProtection="0">
      <alignment horizontal="left" vertical="center" indent="1"/>
    </xf>
    <xf numFmtId="0" fontId="2" fillId="0" borderId="106" applyNumberFormat="0" applyProtection="0">
      <alignment horizontal="left" vertical="center"/>
    </xf>
    <xf numFmtId="0" fontId="3" fillId="31" borderId="108" applyNumberFormat="0" applyFon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50" fillId="0" borderId="104" applyNumberFormat="0" applyFill="0" applyAlignment="0" applyProtection="0"/>
    <xf numFmtId="4" fontId="4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1" fillId="29" borderId="106" applyNumberFormat="0" applyProtection="0">
      <alignment vertical="center"/>
    </xf>
    <xf numFmtId="0" fontId="2" fillId="27" borderId="106" applyNumberFormat="0" applyProtection="0">
      <alignment horizontal="left" vertical="center" indent="1"/>
    </xf>
    <xf numFmtId="0" fontId="2" fillId="43" borderId="106" applyNumberFormat="0" applyProtection="0">
      <alignment horizontal="left" vertical="center" indent="1"/>
    </xf>
    <xf numFmtId="4" fontId="6" fillId="39" borderId="106" applyNumberFormat="0" applyProtection="0">
      <alignment horizontal="right" vertical="center"/>
    </xf>
    <xf numFmtId="0" fontId="2" fillId="4" borderId="106" applyNumberFormat="0" applyProtection="0">
      <alignment horizontal="left" vertical="center" indent="1"/>
    </xf>
    <xf numFmtId="0" fontId="2" fillId="44" borderId="106" applyNumberFormat="0" applyProtection="0">
      <alignment horizontal="left" vertical="center" indent="1"/>
    </xf>
    <xf numFmtId="0" fontId="20" fillId="24" borderId="107" applyNumberFormat="0" applyAlignment="0" applyProtection="0"/>
    <xf numFmtId="0" fontId="3" fillId="31" borderId="108" applyNumberFormat="0" applyFont="0" applyAlignment="0" applyProtection="0"/>
    <xf numFmtId="0" fontId="2" fillId="4" borderId="106" applyNumberFormat="0" applyProtection="0">
      <alignment horizontal="left" vertical="center" indent="1"/>
    </xf>
    <xf numFmtId="0" fontId="80" fillId="0" borderId="102" applyNumberFormat="0" applyFill="0" applyAlignment="0" applyProtection="0"/>
    <xf numFmtId="4" fontId="44" fillId="43" borderId="106" applyNumberFormat="0" applyProtection="0">
      <alignment horizontal="left" vertical="center" indent="1"/>
    </xf>
    <xf numFmtId="4" fontId="6" fillId="0" borderId="106" applyNumberFormat="0" applyProtection="0">
      <alignment horizontal="right" vertical="center"/>
    </xf>
    <xf numFmtId="0" fontId="2" fillId="4" borderId="106" applyNumberFormat="0" applyProtection="0">
      <alignment horizontal="left" vertical="center" indent="1"/>
    </xf>
    <xf numFmtId="0" fontId="20" fillId="24" borderId="107" applyNumberFormat="0" applyAlignment="0" applyProtection="0"/>
    <xf numFmtId="0" fontId="38" fillId="24" borderId="106" applyNumberFormat="0" applyAlignment="0" applyProtection="0"/>
    <xf numFmtId="0" fontId="3" fillId="31" borderId="108" applyNumberFormat="0" applyFont="0" applyAlignment="0" applyProtection="0"/>
    <xf numFmtId="0" fontId="2" fillId="27" borderId="106" applyNumberFormat="0" applyProtection="0">
      <alignment horizontal="left" vertical="center" indent="1"/>
    </xf>
    <xf numFmtId="0" fontId="2" fillId="44" borderId="106" applyNumberFormat="0" applyProtection="0">
      <alignment horizontal="left" vertical="center" indent="1"/>
    </xf>
    <xf numFmtId="0" fontId="66" fillId="49" borderId="107" applyNumberFormat="0" applyAlignment="0" applyProtection="0"/>
    <xf numFmtId="0" fontId="76" fillId="49" borderId="106" applyNumberFormat="0" applyAlignment="0" applyProtection="0"/>
    <xf numFmtId="4" fontId="6" fillId="43" borderId="106" applyNumberFormat="0" applyProtection="0">
      <alignment horizontal="left" vertical="center" indent="1"/>
    </xf>
    <xf numFmtId="4" fontId="41" fillId="5" borderId="106" applyNumberFormat="0" applyProtection="0">
      <alignment horizontal="right" vertical="center"/>
    </xf>
    <xf numFmtId="4" fontId="6" fillId="29" borderId="106" applyNumberFormat="0" applyProtection="0">
      <alignment vertical="center"/>
    </xf>
    <xf numFmtId="0" fontId="2" fillId="27" borderId="106" applyNumberFormat="0" applyProtection="0">
      <alignment horizontal="left" vertical="center" indent="1"/>
    </xf>
    <xf numFmtId="0" fontId="2" fillId="43" borderId="106" applyNumberFormat="0" applyProtection="0">
      <alignment horizontal="left" vertical="center" indent="1"/>
    </xf>
    <xf numFmtId="4" fontId="6" fillId="38" borderId="106" applyNumberFormat="0" applyProtection="0">
      <alignment horizontal="right" vertical="center"/>
    </xf>
    <xf numFmtId="4" fontId="6" fillId="3" borderId="106" applyNumberFormat="0" applyProtection="0">
      <alignment horizontal="left" vertical="center" indent="1"/>
    </xf>
    <xf numFmtId="0" fontId="38" fillId="24" borderId="106" applyNumberFormat="0" applyAlignment="0" applyProtection="0"/>
    <xf numFmtId="0" fontId="2" fillId="0" borderId="106" applyNumberFormat="0" applyProtection="0">
      <alignment horizontal="left" vertical="center"/>
    </xf>
    <xf numFmtId="0" fontId="22" fillId="31" borderId="107" applyNumberFormat="0" applyFont="0" applyAlignment="0" applyProtection="0"/>
    <xf numFmtId="4" fontId="44" fillId="5" borderId="106" applyNumberFormat="0" applyProtection="0">
      <alignment horizontal="left" vertical="center" indent="1"/>
    </xf>
    <xf numFmtId="4" fontId="6" fillId="0" borderId="106" applyNumberFormat="0" applyProtection="0">
      <alignment horizontal="right" vertical="center"/>
    </xf>
    <xf numFmtId="0" fontId="2" fillId="4" borderId="106" applyNumberFormat="0" applyProtection="0">
      <alignment horizontal="left" vertical="center" indent="1"/>
    </xf>
    <xf numFmtId="0" fontId="2" fillId="44" borderId="106" applyNumberFormat="0" applyProtection="0">
      <alignment horizontal="left" vertical="center" indent="1"/>
    </xf>
    <xf numFmtId="4" fontId="44" fillId="43" borderId="106" applyNumberFormat="0" applyProtection="0">
      <alignment horizontal="left" vertical="center" indent="1"/>
    </xf>
    <xf numFmtId="4" fontId="6" fillId="35" borderId="106" applyNumberFormat="0" applyProtection="0">
      <alignment horizontal="right" vertical="center"/>
    </xf>
    <xf numFmtId="4" fontId="6" fillId="3" borderId="106" applyNumberFormat="0" applyProtection="0">
      <alignment vertical="center"/>
    </xf>
    <xf numFmtId="0" fontId="3" fillId="31" borderId="108" applyNumberFormat="0" applyFont="0" applyAlignment="0" applyProtection="0"/>
    <xf numFmtId="0" fontId="29" fillId="0" borderId="109">
      <alignment horizontal="left" vertical="center"/>
    </xf>
    <xf numFmtId="4" fontId="6" fillId="5" borderId="106" applyNumberFormat="0" applyProtection="0">
      <alignment horizontal="right" vertical="center"/>
    </xf>
    <xf numFmtId="0" fontId="2" fillId="4" borderId="106" applyNumberFormat="0" applyProtection="0">
      <alignment horizontal="left" vertical="center" indent="1"/>
    </xf>
    <xf numFmtId="0" fontId="2" fillId="44" borderId="106" applyNumberFormat="0" applyProtection="0">
      <alignment horizontal="left" vertical="center" indent="1"/>
    </xf>
    <xf numFmtId="4" fontId="44" fillId="5" borderId="106" applyNumberFormat="0" applyProtection="0">
      <alignment horizontal="left" vertical="center" indent="1"/>
    </xf>
    <xf numFmtId="4" fontId="6" fillId="33" borderId="106" applyNumberFormat="0" applyProtection="0">
      <alignment horizontal="right" vertical="center"/>
    </xf>
    <xf numFmtId="0" fontId="50" fillId="0" borderId="104" applyNumberFormat="0" applyFill="0" applyAlignment="0" applyProtection="0"/>
    <xf numFmtId="0" fontId="3" fillId="31" borderId="108" applyNumberFormat="0" applyFont="0" applyAlignment="0" applyProtection="0"/>
    <xf numFmtId="0" fontId="52" fillId="11" borderId="107" applyNumberFormat="0" applyAlignment="0" applyProtection="0"/>
    <xf numFmtId="0" fontId="20" fillId="24" borderId="107" applyNumberFormat="0" applyAlignment="0" applyProtection="0"/>
    <xf numFmtId="4" fontId="6" fillId="5" borderId="103"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27" borderId="106" applyNumberFormat="0" applyProtection="0">
      <alignment horizontal="left" vertical="center" indent="1"/>
    </xf>
    <xf numFmtId="0" fontId="29" fillId="0" borderId="109">
      <alignment horizontal="left" vertical="center"/>
    </xf>
    <xf numFmtId="0" fontId="2" fillId="4" borderId="106" applyNumberFormat="0" applyProtection="0">
      <alignment horizontal="left" vertical="center" indent="1"/>
    </xf>
    <xf numFmtId="4" fontId="6" fillId="5" borderId="106" applyNumberFormat="0" applyProtection="0">
      <alignment horizontal="right" vertical="center"/>
    </xf>
    <xf numFmtId="0" fontId="2" fillId="4" borderId="106" applyNumberFormat="0" applyProtection="0">
      <alignment horizontal="left" vertical="center" indent="1"/>
    </xf>
    <xf numFmtId="0" fontId="2" fillId="43" borderId="106" applyNumberFormat="0" applyProtection="0">
      <alignment horizontal="left" vertical="center" indent="1"/>
    </xf>
    <xf numFmtId="4" fontId="44" fillId="43" borderId="106" applyNumberFormat="0" applyProtection="0">
      <alignment horizontal="left" vertical="center" indent="1"/>
    </xf>
    <xf numFmtId="4" fontId="44" fillId="5" borderId="106" applyNumberFormat="0" applyProtection="0">
      <alignment horizontal="left" vertical="center" indent="1"/>
    </xf>
    <xf numFmtId="4" fontId="44" fillId="5" borderId="106" applyNumberFormat="0" applyProtection="0">
      <alignment horizontal="left" vertical="center" indent="1"/>
    </xf>
    <xf numFmtId="0" fontId="2" fillId="4" borderId="106" applyNumberFormat="0" applyProtection="0">
      <alignment horizontal="left" vertical="center" indent="1"/>
    </xf>
    <xf numFmtId="0" fontId="3" fillId="31" borderId="108" applyNumberFormat="0" applyFont="0" applyAlignment="0" applyProtection="0"/>
    <xf numFmtId="0" fontId="52" fillId="11" borderId="107" applyNumberFormat="0" applyAlignment="0" applyProtection="0"/>
    <xf numFmtId="4" fontId="6" fillId="32" borderId="106" applyNumberFormat="0" applyProtection="0">
      <alignment horizontal="right" vertical="center"/>
    </xf>
    <xf numFmtId="0" fontId="3" fillId="31" borderId="108" applyNumberFormat="0" applyFont="0" applyAlignment="0" applyProtection="0"/>
    <xf numFmtId="4" fontId="6" fillId="34" borderId="106" applyNumberFormat="0" applyProtection="0">
      <alignment horizontal="right" vertical="center"/>
    </xf>
    <xf numFmtId="0" fontId="52" fillId="11" borderId="107"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3" fillId="31" borderId="108" applyNumberFormat="0" applyFont="0" applyAlignment="0" applyProtection="0"/>
    <xf numFmtId="0" fontId="38" fillId="24" borderId="106" applyNumberFormat="0" applyAlignment="0" applyProtection="0"/>
    <xf numFmtId="0" fontId="3" fillId="31" borderId="108" applyNumberFormat="0" applyFont="0" applyAlignment="0" applyProtection="0"/>
    <xf numFmtId="0" fontId="50" fillId="0" borderId="104" applyNumberFormat="0" applyFill="0" applyAlignment="0" applyProtection="0"/>
    <xf numFmtId="0" fontId="52" fillId="11" borderId="107" applyNumberFormat="0" applyAlignment="0" applyProtection="0"/>
    <xf numFmtId="0" fontId="52" fillId="11" borderId="107" applyNumberFormat="0" applyAlignment="0" applyProtection="0"/>
    <xf numFmtId="4" fontId="44" fillId="43" borderId="106" applyNumberFormat="0" applyProtection="0">
      <alignment horizontal="left" vertical="center" indent="1"/>
    </xf>
    <xf numFmtId="0" fontId="50" fillId="0" borderId="104" applyNumberFormat="0" applyFill="0" applyAlignment="0" applyProtection="0"/>
    <xf numFmtId="0" fontId="3" fillId="31" borderId="108" applyNumberFormat="0" applyFont="0" applyAlignment="0" applyProtection="0"/>
    <xf numFmtId="0" fontId="3" fillId="31" borderId="108" applyNumberFormat="0" applyFont="0" applyAlignment="0" applyProtection="0"/>
    <xf numFmtId="0" fontId="20" fillId="24" borderId="107" applyNumberFormat="0" applyAlignment="0" applyProtection="0"/>
    <xf numFmtId="0" fontId="52" fillId="11" borderId="107" applyNumberFormat="0" applyAlignment="0" applyProtection="0"/>
    <xf numFmtId="0" fontId="2" fillId="0" borderId="106" applyNumberFormat="0" applyProtection="0">
      <alignment horizontal="left" vertical="center"/>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0" borderId="106" applyNumberFormat="0" applyProtection="0">
      <alignment horizontal="left" vertical="center"/>
    </xf>
    <xf numFmtId="0" fontId="2"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4" fontId="6" fillId="3" borderId="106" applyNumberFormat="0" applyProtection="0">
      <alignment horizontal="left" vertical="center" indent="1"/>
    </xf>
    <xf numFmtId="0" fontId="2" fillId="4" borderId="106" applyNumberFormat="0" applyProtection="0">
      <alignment horizontal="left" vertical="center" indent="1"/>
    </xf>
    <xf numFmtId="0" fontId="80" fillId="0" borderId="102" applyNumberFormat="0" applyFill="0" applyAlignment="0" applyProtection="0"/>
    <xf numFmtId="4" fontId="6" fillId="5" borderId="106" applyNumberFormat="0" applyProtection="0">
      <alignment horizontal="left" vertical="center" indent="1"/>
    </xf>
    <xf numFmtId="4" fontId="6" fillId="5" borderId="106" applyNumberFormat="0" applyProtection="0">
      <alignment horizontal="right" vertical="center"/>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29"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4" fontId="6" fillId="40" borderId="106" applyNumberFormat="0" applyProtection="0">
      <alignment horizontal="right" vertical="center"/>
    </xf>
    <xf numFmtId="0" fontId="2" fillId="43" borderId="106" applyNumberFormat="0" applyProtection="0">
      <alignment horizontal="left" vertical="center" indent="1"/>
    </xf>
    <xf numFmtId="0" fontId="2" fillId="4" borderId="106" applyNumberFormat="0" applyProtection="0">
      <alignment horizontal="left" vertical="center" indent="1"/>
    </xf>
    <xf numFmtId="0" fontId="3" fillId="31" borderId="108" applyNumberFormat="0" applyFont="0" applyAlignment="0" applyProtection="0"/>
    <xf numFmtId="0" fontId="52" fillId="11" borderId="107" applyNumberFormat="0" applyAlignment="0" applyProtection="0"/>
    <xf numFmtId="4" fontId="6" fillId="36" borderId="106" applyNumberFormat="0" applyProtection="0">
      <alignment horizontal="right" vertical="center"/>
    </xf>
    <xf numFmtId="0" fontId="3" fillId="31" borderId="108" applyNumberFormat="0" applyFont="0" applyAlignment="0" applyProtection="0"/>
    <xf numFmtId="0" fontId="2" fillId="4" borderId="106" applyNumberFormat="0" applyProtection="0">
      <alignment horizontal="left" vertical="center" indent="1"/>
    </xf>
    <xf numFmtId="0" fontId="2" fillId="44" borderId="106" applyNumberFormat="0" applyProtection="0">
      <alignment horizontal="left" vertical="center" indent="1"/>
    </xf>
    <xf numFmtId="4" fontId="44" fillId="43" borderId="106" applyNumberFormat="0" applyProtection="0">
      <alignment horizontal="left" vertical="center" indent="1"/>
    </xf>
    <xf numFmtId="4" fontId="6" fillId="37" borderId="106" applyNumberFormat="0" applyProtection="0">
      <alignment horizontal="right" vertical="center"/>
    </xf>
    <xf numFmtId="4" fontId="41" fillId="3" borderId="106" applyNumberFormat="0" applyProtection="0">
      <alignment vertical="center"/>
    </xf>
    <xf numFmtId="4" fontId="6" fillId="0" borderId="106" applyNumberFormat="0" applyProtection="0">
      <alignment horizontal="right" vertical="center"/>
    </xf>
    <xf numFmtId="0" fontId="2" fillId="4" borderId="106" applyNumberFormat="0" applyProtection="0">
      <alignment horizontal="left" vertical="center" indent="1"/>
    </xf>
    <xf numFmtId="0" fontId="2" fillId="44" borderId="106" applyNumberFormat="0" applyProtection="0">
      <alignment horizontal="left" vertical="center" indent="1"/>
    </xf>
    <xf numFmtId="4" fontId="44" fillId="5" borderId="106" applyNumberFormat="0" applyProtection="0">
      <alignment horizontal="left" vertical="center" indent="1"/>
    </xf>
    <xf numFmtId="4" fontId="6" fillId="29"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0" fontId="50" fillId="0" borderId="104" applyNumberFormat="0" applyFill="0" applyAlignment="0" applyProtection="0"/>
    <xf numFmtId="4" fontId="42" fillId="41" borderId="106" applyNumberFormat="0" applyProtection="0">
      <alignment horizontal="left" vertical="center" indent="1"/>
    </xf>
    <xf numFmtId="0" fontId="52" fillId="11" borderId="107"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 fillId="31" borderId="108" applyNumberFormat="0" applyFont="0" applyAlignment="0" applyProtection="0"/>
    <xf numFmtId="0" fontId="2" fillId="31" borderId="108" applyNumberFormat="0" applyFont="0" applyAlignment="0" applyProtection="0"/>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4" fontId="6" fillId="0" borderId="106" applyNumberFormat="0" applyProtection="0">
      <alignment horizontal="right" vertical="center"/>
    </xf>
    <xf numFmtId="4" fontId="6" fillId="3" borderId="106" applyNumberFormat="0" applyProtection="0">
      <alignment vertical="center"/>
    </xf>
    <xf numFmtId="0" fontId="2" fillId="4" borderId="106" applyNumberFormat="0" applyProtection="0">
      <alignment horizontal="left" vertical="center" indent="1"/>
    </xf>
    <xf numFmtId="0" fontId="2" fillId="0" borderId="106" applyNumberFormat="0" applyProtection="0">
      <alignment horizontal="left" vertical="center"/>
    </xf>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50" fillId="0" borderId="104" applyNumberFormat="0" applyFill="0" applyAlignment="0" applyProtection="0"/>
    <xf numFmtId="0" fontId="20" fillId="24" borderId="107" applyNumberFormat="0" applyAlignment="0" applyProtection="0"/>
    <xf numFmtId="0" fontId="38" fillId="24" borderId="106" applyNumberFormat="0" applyAlignment="0" applyProtection="0"/>
    <xf numFmtId="0" fontId="2" fillId="4" borderId="106" applyNumberFormat="0" applyProtection="0">
      <alignment horizontal="left" vertical="center" indent="1"/>
    </xf>
    <xf numFmtId="0" fontId="50" fillId="0" borderId="104" applyNumberFormat="0" applyFill="0" applyAlignment="0" applyProtection="0"/>
    <xf numFmtId="0" fontId="38" fillId="24" borderId="106" applyNumberFormat="0" applyAlignment="0" applyProtection="0"/>
    <xf numFmtId="0" fontId="2" fillId="4" borderId="106" applyNumberFormat="0" applyProtection="0">
      <alignment horizontal="left" vertical="center" indent="1"/>
    </xf>
    <xf numFmtId="0" fontId="2" fillId="0" borderId="106" applyNumberFormat="0" applyProtection="0">
      <alignment horizontal="left" vertical="center"/>
    </xf>
    <xf numFmtId="4" fontId="6" fillId="5" borderId="106" applyNumberFormat="0" applyProtection="0">
      <alignment horizontal="right" vertical="center"/>
    </xf>
    <xf numFmtId="4" fontId="6" fillId="29" borderId="106" applyNumberFormat="0" applyProtection="0">
      <alignment vertical="center"/>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4" fontId="44" fillId="43" borderId="106" applyNumberFormat="0" applyProtection="0">
      <alignment horizontal="left" vertical="center" indent="1"/>
    </xf>
    <xf numFmtId="4" fontId="6" fillId="38" borderId="106" applyNumberFormat="0" applyProtection="0">
      <alignment horizontal="right" vertical="center"/>
    </xf>
    <xf numFmtId="4" fontId="6" fillId="34" borderId="106" applyNumberFormat="0" applyProtection="0">
      <alignment horizontal="right" vertical="center"/>
    </xf>
    <xf numFmtId="4" fontId="6" fillId="3" borderId="106" applyNumberFormat="0" applyProtection="0">
      <alignment horizontal="left" vertical="center" indent="1"/>
    </xf>
    <xf numFmtId="0" fontId="38" fillId="24" borderId="106" applyNumberFormat="0" applyAlignment="0" applyProtection="0"/>
    <xf numFmtId="0" fontId="20" fillId="24" borderId="107" applyNumberFormat="0" applyAlignment="0" applyProtection="0"/>
    <xf numFmtId="0" fontId="29" fillId="0" borderId="109">
      <alignment horizontal="left" vertical="center"/>
    </xf>
    <xf numFmtId="0" fontId="3" fillId="31" borderId="108" applyNumberFormat="0" applyFont="0" applyAlignment="0" applyProtection="0"/>
    <xf numFmtId="0" fontId="38" fillId="24" borderId="106" applyNumberFormat="0" applyAlignment="0" applyProtection="0"/>
    <xf numFmtId="4" fontId="41" fillId="3" borderId="106" applyNumberFormat="0" applyProtection="0">
      <alignment vertical="center"/>
    </xf>
    <xf numFmtId="4" fontId="6" fillId="3" borderId="106" applyNumberFormat="0" applyProtection="0">
      <alignment horizontal="left" vertical="center" indent="1"/>
    </xf>
    <xf numFmtId="4" fontId="6" fillId="3"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32" borderId="106" applyNumberFormat="0" applyProtection="0">
      <alignment horizontal="right" vertical="center"/>
    </xf>
    <xf numFmtId="4" fontId="6" fillId="33" borderId="106" applyNumberFormat="0" applyProtection="0">
      <alignment horizontal="right" vertical="center"/>
    </xf>
    <xf numFmtId="4" fontId="6" fillId="34" borderId="106" applyNumberFormat="0" applyProtection="0">
      <alignment horizontal="right" vertical="center"/>
    </xf>
    <xf numFmtId="4" fontId="6" fillId="35" borderId="106" applyNumberFormat="0" applyProtection="0">
      <alignment horizontal="right" vertical="center"/>
    </xf>
    <xf numFmtId="4" fontId="6" fillId="36" borderId="106" applyNumberFormat="0" applyProtection="0">
      <alignment horizontal="right" vertical="center"/>
    </xf>
    <xf numFmtId="4" fontId="6" fillId="37" borderId="106" applyNumberFormat="0" applyProtection="0">
      <alignment horizontal="right" vertical="center"/>
    </xf>
    <xf numFmtId="4" fontId="6" fillId="38" borderId="106" applyNumberFormat="0" applyProtection="0">
      <alignment horizontal="right" vertical="center"/>
    </xf>
    <xf numFmtId="4" fontId="6" fillId="39" borderId="106" applyNumberFormat="0" applyProtection="0">
      <alignment horizontal="right" vertical="center"/>
    </xf>
    <xf numFmtId="4" fontId="6" fillId="40" borderId="106" applyNumberFormat="0" applyProtection="0">
      <alignment horizontal="right" vertical="center"/>
    </xf>
    <xf numFmtId="4" fontId="42" fillId="41"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29" borderId="106" applyNumberFormat="0" applyProtection="0">
      <alignment vertical="center"/>
    </xf>
    <xf numFmtId="4" fontId="41" fillId="29" borderId="106" applyNumberFormat="0" applyProtection="0">
      <alignment vertical="center"/>
    </xf>
    <xf numFmtId="4" fontId="6" fillId="29" borderId="106" applyNumberFormat="0" applyProtection="0">
      <alignment horizontal="left" vertical="center" indent="1"/>
    </xf>
    <xf numFmtId="4" fontId="6" fillId="29" borderId="106" applyNumberFormat="0" applyProtection="0">
      <alignment horizontal="left" vertical="center" indent="1"/>
    </xf>
    <xf numFmtId="4" fontId="6" fillId="0" borderId="106" applyNumberFormat="0" applyProtection="0">
      <alignment horizontal="right" vertical="center"/>
    </xf>
    <xf numFmtId="4" fontId="41" fillId="5" borderId="106" applyNumberFormat="0" applyProtection="0">
      <alignment horizontal="righ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6" fillId="5" borderId="106" applyNumberFormat="0" applyProtection="0">
      <alignment horizontal="right" vertical="center"/>
    </xf>
    <xf numFmtId="0" fontId="50" fillId="0" borderId="104" applyNumberFormat="0" applyFill="0" applyAlignment="0" applyProtection="0"/>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50" fillId="0" borderId="104" applyNumberFormat="0" applyFill="0" applyAlignment="0" applyProtection="0"/>
    <xf numFmtId="0" fontId="50" fillId="0" borderId="104" applyNumberFormat="0" applyFill="0" applyAlignment="0" applyProtection="0"/>
    <xf numFmtId="0" fontId="50" fillId="0" borderId="104" applyNumberFormat="0" applyFill="0" applyAlignment="0" applyProtection="0"/>
    <xf numFmtId="0" fontId="50" fillId="0" borderId="104" applyNumberFormat="0" applyFill="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 fillId="31" borderId="108" applyNumberFormat="0" applyFont="0" applyAlignment="0" applyProtection="0"/>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31" borderId="108" applyNumberFormat="0" applyFon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0" fontId="2" fillId="27"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4" fontId="6" fillId="0" borderId="106" applyNumberFormat="0" applyProtection="0">
      <alignment horizontal="right" vertical="center"/>
    </xf>
    <xf numFmtId="0" fontId="2" fillId="0" borderId="106" applyNumberFormat="0" applyProtection="0">
      <alignment horizontal="left" vertical="center"/>
    </xf>
    <xf numFmtId="0" fontId="3" fillId="31" borderId="108" applyNumberFormat="0" applyFont="0" applyAlignment="0" applyProtection="0"/>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106" applyNumberFormat="0" applyAlignment="0" applyProtection="0"/>
    <xf numFmtId="4" fontId="6" fillId="5" borderId="106" applyNumberFormat="0" applyProtection="0">
      <alignment horizontal="left" vertical="center" indent="1"/>
    </xf>
    <xf numFmtId="4" fontId="44" fillId="5" borderId="106" applyNumberFormat="0" applyProtection="0">
      <alignment horizontal="left" vertical="center" indent="1"/>
    </xf>
    <xf numFmtId="4" fontId="6" fillId="43" borderId="106" applyNumberFormat="0" applyProtection="0">
      <alignment horizontal="left" vertical="center" indent="1"/>
    </xf>
    <xf numFmtId="4" fontId="44" fillId="43" borderId="106" applyNumberFormat="0" applyProtection="0">
      <alignment horizontal="left" vertical="center" indent="1"/>
    </xf>
    <xf numFmtId="0" fontId="80" fillId="0" borderId="102" applyNumberFormat="0" applyFill="0" applyAlignment="0" applyProtection="0"/>
    <xf numFmtId="10" fontId="26" fillId="26" borderId="105" applyNumberFormat="0" applyFill="0" applyBorder="0" applyAlignment="0" applyProtection="0">
      <protection locked="0"/>
    </xf>
    <xf numFmtId="0" fontId="2" fillId="4" borderId="106" applyNumberFormat="0" applyProtection="0">
      <alignment horizontal="left" vertical="center" indent="1"/>
    </xf>
    <xf numFmtId="0" fontId="2" fillId="0" borderId="105">
      <alignment horizontal="right"/>
    </xf>
    <xf numFmtId="4" fontId="6" fillId="37" borderId="106" applyNumberFormat="0" applyProtection="0">
      <alignment horizontal="right" vertical="center"/>
    </xf>
    <xf numFmtId="0" fontId="3" fillId="31" borderId="108" applyNumberFormat="0" applyFont="0" applyAlignment="0" applyProtection="0"/>
    <xf numFmtId="0" fontId="50" fillId="0" borderId="104" applyNumberFormat="0" applyFill="0" applyAlignment="0" applyProtection="0"/>
    <xf numFmtId="0" fontId="52" fillId="11" borderId="107" applyNumberFormat="0" applyAlignment="0" applyProtection="0"/>
    <xf numFmtId="0" fontId="2" fillId="4" borderId="106" applyNumberFormat="0" applyProtection="0">
      <alignment horizontal="left" vertical="center" indent="1"/>
    </xf>
    <xf numFmtId="4" fontId="44" fillId="5" borderId="106" applyNumberFormat="0" applyProtection="0">
      <alignment horizontal="left" vertical="center" indent="1"/>
    </xf>
    <xf numFmtId="4" fontId="6" fillId="3" borderId="106" applyNumberFormat="0" applyProtection="0">
      <alignment horizontal="left" vertical="center" indent="1"/>
    </xf>
    <xf numFmtId="0" fontId="20" fillId="24" borderId="107" applyNumberFormat="0" applyAlignment="0" applyProtection="0"/>
    <xf numFmtId="0" fontId="29" fillId="0" borderId="109">
      <alignment horizontal="left" vertical="center"/>
    </xf>
    <xf numFmtId="0" fontId="3" fillId="31" borderId="108" applyNumberFormat="0" applyFont="0" applyAlignment="0" applyProtection="0"/>
    <xf numFmtId="0" fontId="38" fillId="24" borderId="106" applyNumberFormat="0" applyAlignment="0" applyProtection="0"/>
    <xf numFmtId="4" fontId="6" fillId="3" borderId="106" applyNumberFormat="0" applyProtection="0">
      <alignment vertical="center"/>
    </xf>
    <xf numFmtId="4" fontId="41" fillId="3" borderId="106" applyNumberFormat="0" applyProtection="0">
      <alignment vertical="center"/>
    </xf>
    <xf numFmtId="4" fontId="6" fillId="3" borderId="106" applyNumberFormat="0" applyProtection="0">
      <alignment horizontal="left" vertical="center" indent="1"/>
    </xf>
    <xf numFmtId="4" fontId="6" fillId="3"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32" borderId="106" applyNumberFormat="0" applyProtection="0">
      <alignment horizontal="right" vertical="center"/>
    </xf>
    <xf numFmtId="4" fontId="6" fillId="33" borderId="106" applyNumberFormat="0" applyProtection="0">
      <alignment horizontal="right" vertical="center"/>
    </xf>
    <xf numFmtId="4" fontId="6" fillId="34" borderId="106" applyNumberFormat="0" applyProtection="0">
      <alignment horizontal="right" vertical="center"/>
    </xf>
    <xf numFmtId="4" fontId="6" fillId="35" borderId="106" applyNumberFormat="0" applyProtection="0">
      <alignment horizontal="right" vertical="center"/>
    </xf>
    <xf numFmtId="4" fontId="6" fillId="36" borderId="106" applyNumberFormat="0" applyProtection="0">
      <alignment horizontal="right" vertical="center"/>
    </xf>
    <xf numFmtId="4" fontId="6" fillId="37" borderId="106" applyNumberFormat="0" applyProtection="0">
      <alignment horizontal="right" vertical="center"/>
    </xf>
    <xf numFmtId="4" fontId="6" fillId="38" borderId="106" applyNumberFormat="0" applyProtection="0">
      <alignment horizontal="right" vertical="center"/>
    </xf>
    <xf numFmtId="4" fontId="6" fillId="39" borderId="106" applyNumberFormat="0" applyProtection="0">
      <alignment horizontal="right" vertical="center"/>
    </xf>
    <xf numFmtId="4" fontId="6" fillId="40" borderId="106" applyNumberFormat="0" applyProtection="0">
      <alignment horizontal="right" vertical="center"/>
    </xf>
    <xf numFmtId="4" fontId="42" fillId="41"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29" borderId="106" applyNumberFormat="0" applyProtection="0">
      <alignment vertical="center"/>
    </xf>
    <xf numFmtId="4" fontId="41" fillId="29" borderId="106" applyNumberFormat="0" applyProtection="0">
      <alignment vertical="center"/>
    </xf>
    <xf numFmtId="4" fontId="6" fillId="29" borderId="106" applyNumberFormat="0" applyProtection="0">
      <alignment horizontal="left" vertical="center" indent="1"/>
    </xf>
    <xf numFmtId="4" fontId="6" fillId="29" borderId="106" applyNumberFormat="0" applyProtection="0">
      <alignment horizontal="left" vertical="center" indent="1"/>
    </xf>
    <xf numFmtId="4" fontId="6" fillId="5" borderId="106" applyNumberFormat="0" applyProtection="0">
      <alignment horizontal="right" vertical="center"/>
    </xf>
    <xf numFmtId="4" fontId="6" fillId="5" borderId="106" applyNumberFormat="0" applyProtection="0">
      <alignment horizontal="right" vertical="center"/>
    </xf>
    <xf numFmtId="4" fontId="41" fillId="5" borderId="106" applyNumberFormat="0" applyProtection="0">
      <alignment horizontal="righ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6" fillId="5" borderId="106" applyNumberFormat="0" applyProtection="0">
      <alignment horizontal="right" vertical="center"/>
    </xf>
    <xf numFmtId="0" fontId="50" fillId="0" borderId="104" applyNumberFormat="0" applyFill="0" applyAlignment="0" applyProtection="0"/>
    <xf numFmtId="0" fontId="52" fillId="11" borderId="107" applyNumberFormat="0" applyAlignment="0" applyProtection="0"/>
    <xf numFmtId="0" fontId="38" fillId="24" borderId="106" applyNumberFormat="0" applyAlignment="0" applyProtection="0"/>
    <xf numFmtId="0" fontId="20" fillId="24" borderId="107" applyNumberFormat="0" applyAlignment="0" applyProtection="0"/>
    <xf numFmtId="0" fontId="50" fillId="0" borderId="104" applyNumberFormat="0" applyFill="0" applyAlignment="0" applyProtection="0"/>
    <xf numFmtId="0" fontId="3" fillId="31" borderId="108" applyNumberFormat="0" applyFont="0" applyAlignment="0" applyProtection="0"/>
    <xf numFmtId="0" fontId="50" fillId="0" borderId="104" applyNumberFormat="0" applyFill="0" applyAlignment="0" applyProtection="0"/>
    <xf numFmtId="0" fontId="50" fillId="0" borderId="104" applyNumberFormat="0" applyFill="0" applyAlignment="0" applyProtection="0"/>
    <xf numFmtId="4" fontId="44" fillId="5" borderId="106" applyNumberFormat="0" applyProtection="0">
      <alignment horizontal="left" vertical="center" indent="1"/>
    </xf>
    <xf numFmtId="4" fontId="44" fillId="43" borderId="106" applyNumberFormat="0" applyProtection="0">
      <alignment horizontal="left" vertical="center" indent="1"/>
    </xf>
    <xf numFmtId="4" fontId="6" fillId="0" borderId="106" applyNumberFormat="0" applyProtection="0">
      <alignment horizontal="right" vertical="center"/>
    </xf>
    <xf numFmtId="4" fontId="6" fillId="0" borderId="106" applyNumberFormat="0" applyProtection="0">
      <alignment horizontal="right" vertical="center"/>
    </xf>
    <xf numFmtId="0" fontId="2" fillId="4" borderId="106" applyNumberFormat="0" applyProtection="0">
      <alignment horizontal="left" vertical="center" indent="1"/>
    </xf>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50" fillId="0" borderId="104" applyNumberFormat="0" applyFill="0" applyAlignment="0" applyProtection="0"/>
    <xf numFmtId="0" fontId="50" fillId="0" borderId="104" applyNumberFormat="0" applyFill="0" applyAlignment="0" applyProtection="0"/>
    <xf numFmtId="0" fontId="50" fillId="0" borderId="104" applyNumberFormat="0" applyFill="0" applyAlignment="0" applyProtection="0"/>
    <xf numFmtId="4" fontId="44" fillId="5" borderId="106" applyNumberFormat="0" applyProtection="0">
      <alignment horizontal="left" vertical="center" indent="1"/>
    </xf>
    <xf numFmtId="0" fontId="2" fillId="4" borderId="106" applyNumberFormat="0" applyProtection="0">
      <alignment horizontal="left" vertical="center" indent="1"/>
    </xf>
    <xf numFmtId="0" fontId="20" fillId="24" borderId="107" applyNumberFormat="0" applyAlignment="0" applyProtection="0"/>
    <xf numFmtId="0" fontId="52" fillId="11" borderId="107" applyNumberFormat="0" applyAlignment="0" applyProtection="0"/>
    <xf numFmtId="4" fontId="6" fillId="0" borderId="106" applyNumberFormat="0" applyProtection="0">
      <alignment horizontal="right" vertical="center"/>
    </xf>
    <xf numFmtId="0" fontId="2" fillId="4" borderId="106" applyNumberFormat="0" applyProtection="0">
      <alignment horizontal="left" vertical="center" indent="1"/>
    </xf>
    <xf numFmtId="0" fontId="2" fillId="0" borderId="106" applyNumberFormat="0" applyProtection="0">
      <alignment horizontal="left" vertical="center"/>
    </xf>
    <xf numFmtId="4" fontId="6" fillId="5" borderId="106" applyNumberFormat="0" applyProtection="0">
      <alignment horizontal="right" vertical="center"/>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4" fontId="42" fillId="41" borderId="106" applyNumberFormat="0" applyProtection="0">
      <alignment horizontal="left" vertical="center" indent="1"/>
    </xf>
    <xf numFmtId="4" fontId="6" fillId="37" borderId="106" applyNumberFormat="0" applyProtection="0">
      <alignment horizontal="right" vertical="center"/>
    </xf>
    <xf numFmtId="4" fontId="6" fillId="33" borderId="106" applyNumberFormat="0" applyProtection="0">
      <alignment horizontal="right" vertical="center"/>
    </xf>
    <xf numFmtId="0" fontId="3" fillId="31" borderId="108" applyNumberFormat="0" applyFont="0" applyAlignment="0" applyProtection="0"/>
    <xf numFmtId="0" fontId="2" fillId="4" borderId="106" applyNumberFormat="0" applyProtection="0">
      <alignment horizontal="left" vertical="center" indent="1"/>
    </xf>
    <xf numFmtId="4" fontId="44" fillId="43" borderId="106" applyNumberFormat="0" applyProtection="0">
      <alignment horizontal="left" vertical="center" indent="1"/>
    </xf>
    <xf numFmtId="4" fontId="44" fillId="5"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0" fillId="24" borderId="107" applyNumberFormat="0" applyAlignment="0" applyProtection="0"/>
    <xf numFmtId="4" fontId="41" fillId="3" borderId="106" applyNumberFormat="0" applyProtection="0">
      <alignment vertical="center"/>
    </xf>
    <xf numFmtId="4" fontId="6" fillId="32" borderId="106" applyNumberFormat="0" applyProtection="0">
      <alignment horizontal="right" vertical="center"/>
    </xf>
    <xf numFmtId="4" fontId="6" fillId="36" borderId="106" applyNumberFormat="0" applyProtection="0">
      <alignment horizontal="right" vertical="center"/>
    </xf>
    <xf numFmtId="4" fontId="6" fillId="40" borderId="106" applyNumberFormat="0" applyProtection="0">
      <alignment horizontal="right" vertical="center"/>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4" fontId="6" fillId="29"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50" fillId="0" borderId="104" applyNumberFormat="0" applyFill="0" applyAlignment="0" applyProtection="0"/>
    <xf numFmtId="4" fontId="6" fillId="0" borderId="106" applyNumberFormat="0" applyProtection="0">
      <alignment horizontal="right" vertical="center"/>
    </xf>
    <xf numFmtId="0" fontId="52" fillId="11" borderId="107" applyNumberFormat="0" applyAlignment="0" applyProtection="0"/>
    <xf numFmtId="0" fontId="38" fillId="24" borderId="106" applyNumberFormat="0" applyAlignment="0" applyProtection="0"/>
    <xf numFmtId="0" fontId="50" fillId="0" borderId="104" applyNumberFormat="0" applyFill="0" applyAlignment="0" applyProtection="0"/>
    <xf numFmtId="4" fontId="44" fillId="43" borderId="106" applyNumberFormat="0" applyProtection="0">
      <alignment horizontal="left" vertical="center" indent="1"/>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6" fillId="3" borderId="106" applyNumberFormat="0" applyProtection="0">
      <alignment vertical="center"/>
    </xf>
    <xf numFmtId="0" fontId="2" fillId="4" borderId="106" applyNumberFormat="0" applyProtection="0">
      <alignment horizontal="left" vertical="center" indent="1"/>
    </xf>
    <xf numFmtId="4" fontId="6" fillId="35" borderId="106" applyNumberFormat="0" applyProtection="0">
      <alignment horizontal="right" vertical="center"/>
    </xf>
    <xf numFmtId="4" fontId="6" fillId="39" borderId="106" applyNumberFormat="0" applyProtection="0">
      <alignment horizontal="right" vertical="center"/>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4" fontId="6" fillId="29" borderId="106" applyNumberFormat="0" applyProtection="0">
      <alignment horizontal="left" vertical="center" indent="1"/>
    </xf>
    <xf numFmtId="4" fontId="41" fillId="5" borderId="106" applyNumberFormat="0" applyProtection="0">
      <alignment horizontal="right" vertical="center"/>
    </xf>
    <xf numFmtId="0" fontId="2" fillId="4" borderId="106" applyNumberFormat="0" applyProtection="0">
      <alignment horizontal="left" vertical="center" indent="1"/>
    </xf>
    <xf numFmtId="4" fontId="46" fillId="5" borderId="106" applyNumberFormat="0" applyProtection="0">
      <alignment horizontal="right" vertical="center"/>
    </xf>
    <xf numFmtId="0" fontId="50" fillId="0" borderId="104" applyNumberFormat="0" applyFill="0" applyAlignment="0" applyProtection="0"/>
    <xf numFmtId="4" fontId="44" fillId="43" borderId="106" applyNumberFormat="0" applyProtection="0">
      <alignment horizontal="left" vertical="center" indent="1"/>
    </xf>
    <xf numFmtId="0" fontId="52" fillId="11" borderId="107" applyNumberFormat="0" applyAlignment="0" applyProtection="0"/>
    <xf numFmtId="0" fontId="38" fillId="24" borderId="106" applyNumberFormat="0" applyAlignment="0" applyProtection="0"/>
    <xf numFmtId="0" fontId="20" fillId="24" borderId="107" applyNumberForma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50" fillId="0" borderId="104" applyNumberFormat="0" applyFill="0" applyAlignment="0" applyProtection="0"/>
    <xf numFmtId="0" fontId="50" fillId="0" borderId="104" applyNumberFormat="0" applyFill="0" applyAlignment="0" applyProtection="0"/>
    <xf numFmtId="0" fontId="50" fillId="0" borderId="104" applyNumberFormat="0" applyFill="0" applyAlignment="0" applyProtection="0"/>
    <xf numFmtId="0" fontId="50" fillId="0" borderId="104" applyNumberFormat="0" applyFill="0" applyAlignment="0" applyProtection="0"/>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50" fillId="0" borderId="104" applyNumberFormat="0" applyFill="0" applyAlignment="0" applyProtection="0"/>
    <xf numFmtId="0" fontId="29" fillId="0" borderId="109">
      <alignment horizontal="left" vertical="center"/>
    </xf>
    <xf numFmtId="4" fontId="6" fillId="0" borderId="106" applyNumberFormat="0" applyProtection="0">
      <alignment horizontal="right" vertical="center"/>
    </xf>
    <xf numFmtId="0" fontId="2" fillId="0" borderId="106" applyNumberFormat="0" applyProtection="0">
      <alignment horizontal="left" vertical="center"/>
    </xf>
    <xf numFmtId="0" fontId="50" fillId="0" borderId="104" applyNumberFormat="0" applyFill="0" applyAlignment="0" applyProtection="0"/>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106" applyNumberFormat="0" applyAlignment="0" applyProtection="0"/>
    <xf numFmtId="4" fontId="6" fillId="5" borderId="106" applyNumberFormat="0" applyProtection="0">
      <alignment horizontal="left" vertical="center" indent="1"/>
    </xf>
    <xf numFmtId="4" fontId="44" fillId="5" borderId="106" applyNumberFormat="0" applyProtection="0">
      <alignment horizontal="left" vertical="center" indent="1"/>
    </xf>
    <xf numFmtId="4" fontId="6" fillId="43" borderId="106" applyNumberFormat="0" applyProtection="0">
      <alignment horizontal="left" vertical="center" indent="1"/>
    </xf>
    <xf numFmtId="4" fontId="44" fillId="43" borderId="106" applyNumberFormat="0" applyProtection="0">
      <alignment horizontal="left" vertical="center" indent="1"/>
    </xf>
    <xf numFmtId="0" fontId="80" fillId="0" borderId="102" applyNumberFormat="0" applyFill="0" applyAlignment="0" applyProtection="0"/>
    <xf numFmtId="0" fontId="80" fillId="0" borderId="102" applyNumberFormat="0" applyFill="0" applyAlignment="0" applyProtection="0"/>
    <xf numFmtId="4" fontId="44" fillId="5" borderId="106" applyNumberFormat="0" applyProtection="0">
      <alignment horizontal="left" vertical="center" indent="1"/>
    </xf>
    <xf numFmtId="4" fontId="41" fillId="29" borderId="106" applyNumberFormat="0" applyProtection="0">
      <alignment vertical="center"/>
    </xf>
    <xf numFmtId="0" fontId="2" fillId="43"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0" borderId="106" applyNumberFormat="0" applyProtection="0">
      <alignment horizontal="right" vertical="center"/>
    </xf>
    <xf numFmtId="4" fontId="6" fillId="0"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9" fillId="0" borderId="109">
      <alignment horizontal="left" vertical="center"/>
    </xf>
    <xf numFmtId="0" fontId="2" fillId="4" borderId="106" applyNumberFormat="0" applyProtection="0">
      <alignment horizontal="left" vertical="center" indent="1"/>
    </xf>
    <xf numFmtId="0" fontId="50" fillId="0" borderId="104" applyNumberFormat="0" applyFill="0" applyAlignment="0" applyProtection="0"/>
    <xf numFmtId="0" fontId="20" fillId="24" borderId="107" applyNumberFormat="0" applyAlignment="0" applyProtection="0"/>
    <xf numFmtId="0" fontId="3" fillId="31" borderId="108" applyNumberFormat="0" applyFont="0" applyAlignment="0" applyProtection="0"/>
    <xf numFmtId="4" fontId="6" fillId="5" borderId="106" applyNumberFormat="0" applyProtection="0">
      <alignment horizontal="righ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4" fontId="44" fillId="43" borderId="106" applyNumberFormat="0" applyProtection="0">
      <alignment horizontal="left" vertical="center" indent="1"/>
    </xf>
    <xf numFmtId="4" fontId="44" fillId="5"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 fillId="0" borderId="106" applyNumberFormat="0" applyProtection="0">
      <alignment horizontal="lef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31" borderId="108" applyNumberFormat="0" applyFont="0" applyAlignment="0" applyProtection="0"/>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31" borderId="108" applyNumberFormat="0" applyFon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0" borderId="106" applyNumberFormat="0" applyProtection="0">
      <alignment horizontal="right" vertical="center"/>
    </xf>
    <xf numFmtId="0" fontId="2" fillId="0" borderId="106" applyNumberFormat="0" applyProtection="0">
      <alignment horizontal="left" vertical="center"/>
    </xf>
    <xf numFmtId="0" fontId="38" fillId="24" borderId="106" applyNumberFormat="0" applyAlignment="0" applyProtection="0"/>
    <xf numFmtId="10" fontId="26" fillId="26" borderId="105" applyNumberFormat="0" applyFill="0" applyBorder="0" applyAlignment="0" applyProtection="0">
      <protection locked="0"/>
    </xf>
    <xf numFmtId="0" fontId="52" fillId="11" borderId="107" applyNumberFormat="0" applyAlignment="0" applyProtection="0"/>
    <xf numFmtId="4" fontId="6" fillId="3" borderId="106" applyNumberFormat="0" applyProtection="0">
      <alignment horizontal="left" vertical="center" indent="1"/>
    </xf>
    <xf numFmtId="0" fontId="3" fillId="31" borderId="108" applyNumberFormat="0" applyFont="0" applyAlignment="0" applyProtection="0"/>
    <xf numFmtId="0" fontId="2" fillId="0" borderId="105">
      <alignment horizontal="right"/>
    </xf>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106" applyNumberFormat="0" applyAlignment="0" applyProtection="0"/>
    <xf numFmtId="4" fontId="6" fillId="5" borderId="106" applyNumberFormat="0" applyProtection="0">
      <alignment horizontal="left" vertical="center" indent="1"/>
    </xf>
    <xf numFmtId="4" fontId="44" fillId="5" borderId="106" applyNumberFormat="0" applyProtection="0">
      <alignment horizontal="left" vertical="center" indent="1"/>
    </xf>
    <xf numFmtId="4" fontId="6" fillId="43" borderId="106" applyNumberFormat="0" applyProtection="0">
      <alignment horizontal="left" vertical="center" indent="1"/>
    </xf>
    <xf numFmtId="4" fontId="44" fillId="43" borderId="106" applyNumberFormat="0" applyProtection="0">
      <alignment horizontal="left" vertical="center" indent="1"/>
    </xf>
    <xf numFmtId="0" fontId="80" fillId="0" borderId="102" applyNumberFormat="0" applyFill="0" applyAlignment="0" applyProtection="0"/>
    <xf numFmtId="0" fontId="80" fillId="0" borderId="102" applyNumberFormat="0" applyFill="0" applyAlignment="0" applyProtection="0"/>
    <xf numFmtId="4" fontId="6" fillId="3" borderId="106" applyNumberFormat="0" applyProtection="0">
      <alignment vertical="center"/>
    </xf>
    <xf numFmtId="4" fontId="41" fillId="3" borderId="106" applyNumberFormat="0" applyProtection="0">
      <alignment vertical="center"/>
    </xf>
    <xf numFmtId="4" fontId="6" fillId="3" borderId="106" applyNumberFormat="0" applyProtection="0">
      <alignment horizontal="left" vertical="center" indent="1"/>
    </xf>
    <xf numFmtId="4" fontId="6" fillId="3"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32" borderId="106" applyNumberFormat="0" applyProtection="0">
      <alignment horizontal="right" vertical="center"/>
    </xf>
    <xf numFmtId="4" fontId="6" fillId="33" borderId="106" applyNumberFormat="0" applyProtection="0">
      <alignment horizontal="right" vertical="center"/>
    </xf>
    <xf numFmtId="4" fontId="6" fillId="34" borderId="106" applyNumberFormat="0" applyProtection="0">
      <alignment horizontal="right" vertical="center"/>
    </xf>
    <xf numFmtId="4" fontId="6" fillId="35" borderId="106" applyNumberFormat="0" applyProtection="0">
      <alignment horizontal="right" vertical="center"/>
    </xf>
    <xf numFmtId="4" fontId="6" fillId="36" borderId="106" applyNumberFormat="0" applyProtection="0">
      <alignment horizontal="right" vertical="center"/>
    </xf>
    <xf numFmtId="4" fontId="6" fillId="37" borderId="106" applyNumberFormat="0" applyProtection="0">
      <alignment horizontal="right" vertical="center"/>
    </xf>
    <xf numFmtId="4" fontId="6" fillId="38" borderId="106" applyNumberFormat="0" applyProtection="0">
      <alignment horizontal="right" vertical="center"/>
    </xf>
    <xf numFmtId="4" fontId="6" fillId="39" borderId="106" applyNumberFormat="0" applyProtection="0">
      <alignment horizontal="right" vertical="center"/>
    </xf>
    <xf numFmtId="4" fontId="6" fillId="40" borderId="106" applyNumberFormat="0" applyProtection="0">
      <alignment horizontal="right" vertical="center"/>
    </xf>
    <xf numFmtId="4" fontId="42" fillId="41"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29" borderId="106" applyNumberFormat="0" applyProtection="0">
      <alignment vertical="center"/>
    </xf>
    <xf numFmtId="4" fontId="41" fillId="29" borderId="106" applyNumberFormat="0" applyProtection="0">
      <alignment vertical="center"/>
    </xf>
    <xf numFmtId="4" fontId="6" fillId="29" borderId="106" applyNumberFormat="0" applyProtection="0">
      <alignment horizontal="left" vertical="center" indent="1"/>
    </xf>
    <xf numFmtId="4" fontId="6" fillId="29" borderId="106" applyNumberFormat="0" applyProtection="0">
      <alignment horizontal="left" vertical="center" indent="1"/>
    </xf>
    <xf numFmtId="4" fontId="6" fillId="5" borderId="106" applyNumberFormat="0" applyProtection="0">
      <alignment horizontal="right" vertical="center"/>
    </xf>
    <xf numFmtId="4" fontId="6" fillId="0" borderId="106" applyNumberFormat="0" applyProtection="0">
      <alignment horizontal="right" vertical="center"/>
    </xf>
    <xf numFmtId="4" fontId="6" fillId="0" borderId="106" applyNumberFormat="0" applyProtection="0">
      <alignment horizontal="right" vertical="center"/>
    </xf>
    <xf numFmtId="4" fontId="41"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6" fillId="5" borderId="106" applyNumberFormat="0" applyProtection="0">
      <alignment horizontal="right" vertical="center"/>
    </xf>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0" fillId="24" borderId="107" applyNumberFormat="0" applyAlignment="0" applyProtection="0"/>
    <xf numFmtId="0" fontId="3" fillId="31" borderId="108" applyNumberFormat="0" applyFont="0" applyAlignment="0" applyProtection="0"/>
    <xf numFmtId="0" fontId="38" fillId="24" borderId="106" applyNumberFormat="0" applyAlignment="0" applyProtection="0"/>
    <xf numFmtId="4" fontId="6" fillId="5" borderId="106" applyNumberFormat="0" applyProtection="0">
      <alignment horizontal="righ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4" fontId="44" fillId="43" borderId="106" applyNumberFormat="0" applyProtection="0">
      <alignment horizontal="left" vertical="center" indent="1"/>
    </xf>
    <xf numFmtId="4" fontId="44" fillId="5"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 fillId="0" borderId="106" applyNumberFormat="0" applyProtection="0">
      <alignment horizontal="lef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31" borderId="108" applyNumberFormat="0" applyFont="0" applyAlignment="0" applyProtection="0"/>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31" borderId="108" applyNumberFormat="0" applyFont="0" applyAlignment="0" applyProtection="0"/>
    <xf numFmtId="0" fontId="29" fillId="0" borderId="109">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0" borderId="106" applyNumberFormat="0" applyProtection="0">
      <alignment horizontal="right" vertical="center"/>
    </xf>
    <xf numFmtId="0" fontId="2" fillId="0" borderId="106" applyNumberFormat="0" applyProtection="0">
      <alignment horizontal="left" vertical="center"/>
    </xf>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106" applyNumberFormat="0" applyAlignment="0" applyProtection="0"/>
    <xf numFmtId="4" fontId="6" fillId="5" borderId="106" applyNumberFormat="0" applyProtection="0">
      <alignment horizontal="left" vertical="center" indent="1"/>
    </xf>
    <xf numFmtId="4" fontId="44" fillId="5" borderId="106" applyNumberFormat="0" applyProtection="0">
      <alignment horizontal="left" vertical="center" indent="1"/>
    </xf>
    <xf numFmtId="4" fontId="6" fillId="43" borderId="106" applyNumberFormat="0" applyProtection="0">
      <alignment horizontal="left" vertical="center" indent="1"/>
    </xf>
    <xf numFmtId="4" fontId="44" fillId="43" borderId="106" applyNumberFormat="0" applyProtection="0">
      <alignment horizontal="left" vertical="center" indent="1"/>
    </xf>
    <xf numFmtId="0" fontId="50" fillId="0" borderId="104" applyNumberFormat="0" applyFill="0" applyAlignment="0" applyProtection="0"/>
    <xf numFmtId="0" fontId="50" fillId="0" borderId="104" applyNumberFormat="0" applyFill="0" applyAlignment="0" applyProtection="0"/>
    <xf numFmtId="0" fontId="50" fillId="0" borderId="104" applyNumberFormat="0" applyFill="0" applyAlignment="0" applyProtection="0"/>
    <xf numFmtId="0" fontId="50" fillId="0" borderId="104" applyNumberFormat="0" applyFill="0" applyAlignment="0" applyProtection="0"/>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50" fillId="0" borderId="104" applyNumberFormat="0" applyFill="0" applyAlignment="0" applyProtection="0"/>
    <xf numFmtId="0" fontId="29" fillId="0" borderId="109">
      <alignment horizontal="left" vertical="center"/>
    </xf>
    <xf numFmtId="4" fontId="6" fillId="0" borderId="106" applyNumberFormat="0" applyProtection="0">
      <alignment horizontal="right" vertical="center"/>
    </xf>
    <xf numFmtId="0" fontId="2" fillId="0" borderId="106" applyNumberFormat="0" applyProtection="0">
      <alignment horizontal="left" vertical="center"/>
    </xf>
    <xf numFmtId="0" fontId="50" fillId="0" borderId="104" applyNumberFormat="0" applyFill="0" applyAlignment="0" applyProtection="0"/>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106" applyNumberFormat="0" applyAlignment="0" applyProtection="0"/>
    <xf numFmtId="4" fontId="6" fillId="5" borderId="106" applyNumberFormat="0" applyProtection="0">
      <alignment horizontal="left" vertical="center" indent="1"/>
    </xf>
    <xf numFmtId="4" fontId="44" fillId="5" borderId="106" applyNumberFormat="0" applyProtection="0">
      <alignment horizontal="left" vertical="center" indent="1"/>
    </xf>
    <xf numFmtId="4" fontId="6" fillId="43" borderId="106" applyNumberFormat="0" applyProtection="0">
      <alignment horizontal="left" vertical="center" indent="1"/>
    </xf>
    <xf numFmtId="4" fontId="44" fillId="43" borderId="106" applyNumberFormat="0" applyProtection="0">
      <alignment horizontal="left" vertical="center" indent="1"/>
    </xf>
    <xf numFmtId="0" fontId="80" fillId="0" borderId="102" applyNumberFormat="0" applyFill="0" applyAlignment="0" applyProtection="0"/>
    <xf numFmtId="0" fontId="80" fillId="0" borderId="102" applyNumberFormat="0" applyFill="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0" borderId="106" applyNumberFormat="0" applyProtection="0">
      <alignment horizontal="right" vertical="center"/>
    </xf>
    <xf numFmtId="4" fontId="6" fillId="0"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4" fontId="6" fillId="5" borderId="106" applyNumberFormat="0" applyProtection="0">
      <alignment horizontal="righ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4" fontId="44" fillId="43" borderId="106" applyNumberFormat="0" applyProtection="0">
      <alignment horizontal="left" vertical="center" indent="1"/>
    </xf>
    <xf numFmtId="4" fontId="44" fillId="5"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0" borderId="106" applyNumberFormat="0" applyProtection="0">
      <alignment horizontal="right" vertical="center"/>
    </xf>
    <xf numFmtId="0" fontId="2" fillId="0" borderId="106" applyNumberFormat="0" applyProtection="0">
      <alignment horizontal="left" vertical="center"/>
    </xf>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106" applyNumberFormat="0" applyAlignment="0" applyProtection="0"/>
    <xf numFmtId="4" fontId="6" fillId="5" borderId="106" applyNumberFormat="0" applyProtection="0">
      <alignment horizontal="left" vertical="center" indent="1"/>
    </xf>
    <xf numFmtId="4" fontId="44" fillId="5" borderId="106" applyNumberFormat="0" applyProtection="0">
      <alignment horizontal="left" vertical="center" indent="1"/>
    </xf>
    <xf numFmtId="4" fontId="6" fillId="43" borderId="106" applyNumberFormat="0" applyProtection="0">
      <alignment horizontal="left" vertical="center" indent="1"/>
    </xf>
    <xf numFmtId="4" fontId="44" fillId="43" borderId="106" applyNumberFormat="0" applyProtection="0">
      <alignment horizontal="left" vertical="center" indent="1"/>
    </xf>
    <xf numFmtId="0" fontId="80" fillId="0" borderId="102" applyNumberFormat="0" applyFill="0" applyAlignment="0" applyProtection="0"/>
    <xf numFmtId="0" fontId="80" fillId="0" borderId="102" applyNumberFormat="0" applyFill="0" applyAlignment="0" applyProtection="0"/>
    <xf numFmtId="4" fontId="6" fillId="3" borderId="106" applyNumberFormat="0" applyProtection="0">
      <alignment vertical="center"/>
    </xf>
    <xf numFmtId="4" fontId="41" fillId="3" borderId="106" applyNumberFormat="0" applyProtection="0">
      <alignment vertical="center"/>
    </xf>
    <xf numFmtId="4" fontId="6" fillId="3" borderId="106" applyNumberFormat="0" applyProtection="0">
      <alignment horizontal="left" vertical="center" indent="1"/>
    </xf>
    <xf numFmtId="4" fontId="6" fillId="3"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32" borderId="106" applyNumberFormat="0" applyProtection="0">
      <alignment horizontal="right" vertical="center"/>
    </xf>
    <xf numFmtId="4" fontId="6" fillId="33" borderId="106" applyNumberFormat="0" applyProtection="0">
      <alignment horizontal="right" vertical="center"/>
    </xf>
    <xf numFmtId="4" fontId="6" fillId="34" borderId="106" applyNumberFormat="0" applyProtection="0">
      <alignment horizontal="right" vertical="center"/>
    </xf>
    <xf numFmtId="4" fontId="6" fillId="35" borderId="106" applyNumberFormat="0" applyProtection="0">
      <alignment horizontal="right" vertical="center"/>
    </xf>
    <xf numFmtId="4" fontId="6" fillId="36" borderId="106" applyNumberFormat="0" applyProtection="0">
      <alignment horizontal="right" vertical="center"/>
    </xf>
    <xf numFmtId="4" fontId="6" fillId="37" borderId="106" applyNumberFormat="0" applyProtection="0">
      <alignment horizontal="right" vertical="center"/>
    </xf>
    <xf numFmtId="4" fontId="6" fillId="38" borderId="106" applyNumberFormat="0" applyProtection="0">
      <alignment horizontal="right" vertical="center"/>
    </xf>
    <xf numFmtId="4" fontId="6" fillId="39" borderId="106" applyNumberFormat="0" applyProtection="0">
      <alignment horizontal="right" vertical="center"/>
    </xf>
    <xf numFmtId="4" fontId="6" fillId="40" borderId="106" applyNumberFormat="0" applyProtection="0">
      <alignment horizontal="right" vertical="center"/>
    </xf>
    <xf numFmtId="4" fontId="42" fillId="41"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29" borderId="106" applyNumberFormat="0" applyProtection="0">
      <alignment vertical="center"/>
    </xf>
    <xf numFmtId="4" fontId="41" fillId="29" borderId="106" applyNumberFormat="0" applyProtection="0">
      <alignment vertical="center"/>
    </xf>
    <xf numFmtId="4" fontId="6" fillId="29" borderId="106" applyNumberFormat="0" applyProtection="0">
      <alignment horizontal="left" vertical="center" indent="1"/>
    </xf>
    <xf numFmtId="4" fontId="6" fillId="29" borderId="106" applyNumberFormat="0" applyProtection="0">
      <alignment horizontal="left" vertical="center" indent="1"/>
    </xf>
    <xf numFmtId="4" fontId="6" fillId="5" borderId="106" applyNumberFormat="0" applyProtection="0">
      <alignment horizontal="right" vertical="center"/>
    </xf>
    <xf numFmtId="4" fontId="6" fillId="0" borderId="106" applyNumberFormat="0" applyProtection="0">
      <alignment horizontal="right" vertical="center"/>
    </xf>
    <xf numFmtId="4" fontId="6" fillId="0" borderId="106" applyNumberFormat="0" applyProtection="0">
      <alignment horizontal="right" vertical="center"/>
    </xf>
    <xf numFmtId="4" fontId="41"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6" fillId="5" borderId="106" applyNumberFormat="0" applyProtection="0">
      <alignment horizontal="right" vertical="center"/>
    </xf>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0" fillId="24" borderId="107" applyNumberFormat="0" applyAlignment="0" applyProtection="0"/>
    <xf numFmtId="0" fontId="3" fillId="31" borderId="108" applyNumberFormat="0" applyFont="0" applyAlignment="0" applyProtection="0"/>
    <xf numFmtId="0" fontId="38" fillId="24" borderId="106" applyNumberFormat="0" applyAlignment="0" applyProtection="0"/>
    <xf numFmtId="4" fontId="6" fillId="5" borderId="106" applyNumberFormat="0" applyProtection="0">
      <alignment horizontal="righ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4" fontId="44" fillId="43" borderId="106" applyNumberFormat="0" applyProtection="0">
      <alignment horizontal="left" vertical="center" indent="1"/>
    </xf>
    <xf numFmtId="4" fontId="44" fillId="5"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 fillId="0" borderId="106" applyNumberFormat="0" applyProtection="0">
      <alignment horizontal="lef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31" borderId="108" applyNumberFormat="0" applyFont="0" applyAlignment="0" applyProtection="0"/>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31" borderId="108" applyNumberFormat="0" applyFont="0" applyAlignment="0" applyProtection="0"/>
    <xf numFmtId="0" fontId="29" fillId="0" borderId="109">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0" borderId="106" applyNumberFormat="0" applyProtection="0">
      <alignment horizontal="right" vertical="center"/>
    </xf>
    <xf numFmtId="0" fontId="2" fillId="0" borderId="106" applyNumberFormat="0" applyProtection="0">
      <alignment horizontal="left" vertical="center"/>
    </xf>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106" applyNumberFormat="0" applyAlignment="0" applyProtection="0"/>
    <xf numFmtId="4" fontId="6" fillId="5" borderId="106" applyNumberFormat="0" applyProtection="0">
      <alignment horizontal="left" vertical="center" indent="1"/>
    </xf>
    <xf numFmtId="4" fontId="44" fillId="5" borderId="106" applyNumberFormat="0" applyProtection="0">
      <alignment horizontal="left" vertical="center" indent="1"/>
    </xf>
    <xf numFmtId="4" fontId="6" fillId="43" borderId="106" applyNumberFormat="0" applyProtection="0">
      <alignment horizontal="left" vertical="center" indent="1"/>
    </xf>
    <xf numFmtId="4" fontId="44" fillId="43" borderId="106" applyNumberFormat="0" applyProtection="0">
      <alignment horizontal="left" vertical="center" indent="1"/>
    </xf>
    <xf numFmtId="175" fontId="2" fillId="3" borderId="105" applyNumberFormat="0" applyFont="0" applyAlignment="0">
      <protection locked="0"/>
    </xf>
    <xf numFmtId="0" fontId="3" fillId="2" borderId="105" applyNumberFormat="0" applyAlignment="0">
      <alignment horizontal="left"/>
    </xf>
    <xf numFmtId="0"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4" fontId="2" fillId="0" borderId="105"/>
    <xf numFmtId="0" fontId="2" fillId="0" borderId="105">
      <alignment horizontal="right"/>
    </xf>
    <xf numFmtId="0" fontId="2" fillId="0" borderId="105">
      <alignment horizontal="right"/>
    </xf>
    <xf numFmtId="4" fontId="2" fillId="0" borderId="105"/>
    <xf numFmtId="4" fontId="2" fillId="0" borderId="105"/>
    <xf numFmtId="0" fontId="2" fillId="0" borderId="105">
      <alignment horizontal="right"/>
    </xf>
    <xf numFmtId="0" fontId="2" fillId="0" borderId="105">
      <alignment horizontal="right"/>
    </xf>
    <xf numFmtId="175" fontId="2" fillId="3" borderId="105" applyNumberFormat="0" applyFont="0" applyAlignment="0">
      <protection locked="0"/>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0" fontId="2" fillId="0" borderId="105"/>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0" fontId="2" fillId="0" borderId="105"/>
    <xf numFmtId="175" fontId="2" fillId="3" borderId="105" applyNumberFormat="0" applyFont="0" applyAlignment="0">
      <protection locked="0"/>
    </xf>
    <xf numFmtId="175" fontId="2" fillId="3" borderId="105" applyNumberFormat="0" applyFont="0" applyAlignment="0">
      <protection locked="0"/>
    </xf>
    <xf numFmtId="4" fontId="2" fillId="0" borderId="105"/>
    <xf numFmtId="175" fontId="2" fillId="3" borderId="105" applyNumberFormat="0" applyFont="0" applyAlignment="0">
      <protection locked="0"/>
    </xf>
    <xf numFmtId="0" fontId="2" fillId="0" borderId="105">
      <alignment horizontal="right"/>
    </xf>
    <xf numFmtId="4" fontId="2" fillId="0" borderId="105"/>
    <xf numFmtId="0" fontId="2" fillId="0" borderId="105">
      <alignment horizontal="right"/>
    </xf>
    <xf numFmtId="10" fontId="26" fillId="26" borderId="105" applyNumberFormat="0" applyFill="0" applyBorder="0" applyAlignment="0" applyProtection="0">
      <protection locked="0"/>
    </xf>
    <xf numFmtId="4" fontId="2" fillId="0" borderId="105"/>
    <xf numFmtId="0" fontId="2" fillId="0" borderId="105">
      <alignment horizontal="right"/>
    </xf>
    <xf numFmtId="10" fontId="28" fillId="29" borderId="105" applyNumberFormat="0" applyBorder="0" applyAlignment="0" applyProtection="0"/>
    <xf numFmtId="4" fontId="2" fillId="0" borderId="105"/>
    <xf numFmtId="0" fontId="2" fillId="0" borderId="105">
      <alignment horizontal="right"/>
    </xf>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5">
      <alignment horizontal="right"/>
    </xf>
    <xf numFmtId="0" fontId="2" fillId="0" borderId="105">
      <alignment horizontal="right"/>
    </xf>
    <xf numFmtId="4" fontId="2" fillId="0" borderId="105"/>
    <xf numFmtId="4" fontId="2" fillId="0" borderId="105"/>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175" fontId="2" fillId="3" borderId="105" applyNumberFormat="0" applyFont="0" applyAlignment="0">
      <protection locked="0"/>
    </xf>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2" fillId="0" borderId="105"/>
    <xf numFmtId="0" fontId="2" fillId="0" borderId="105">
      <alignment horizontal="right"/>
    </xf>
    <xf numFmtId="4" fontId="2" fillId="0" borderId="105"/>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5">
      <alignment horizontal="right"/>
    </xf>
    <xf numFmtId="0" fontId="2" fillId="0" borderId="105">
      <alignment horizontal="right"/>
    </xf>
    <xf numFmtId="4" fontId="2" fillId="0" borderId="105"/>
    <xf numFmtId="4" fontId="2" fillId="0" borderId="105"/>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4" borderId="106" applyNumberFormat="0" applyProtection="0">
      <alignment horizontal="left" vertical="center" indent="1"/>
    </xf>
    <xf numFmtId="0" fontId="2" fillId="0" borderId="106" applyNumberFormat="0" applyProtection="0">
      <alignment horizontal="left" vertical="center"/>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4" fontId="2" fillId="0" borderId="105"/>
    <xf numFmtId="0" fontId="2" fillId="44" borderId="106" applyNumberFormat="0" applyProtection="0">
      <alignment horizontal="left" vertical="center" indent="1"/>
    </xf>
    <xf numFmtId="4" fontId="2" fillId="0" borderId="105"/>
    <xf numFmtId="0" fontId="2" fillId="4" borderId="106" applyNumberFormat="0" applyProtection="0">
      <alignment horizontal="left" vertical="center" indent="1"/>
    </xf>
    <xf numFmtId="0" fontId="2" fillId="0" borderId="105">
      <alignment horizontal="right"/>
    </xf>
    <xf numFmtId="0" fontId="3" fillId="2" borderId="105" applyNumberFormat="0" applyAlignment="0">
      <alignment horizontal="left"/>
    </xf>
    <xf numFmtId="0" fontId="2" fillId="0" borderId="105">
      <alignment horizontal="right"/>
    </xf>
    <xf numFmtId="4" fontId="6" fillId="5" borderId="106" applyNumberFormat="0" applyProtection="0">
      <alignment horizontal="left" vertical="center" indent="1"/>
    </xf>
    <xf numFmtId="0" fontId="2" fillId="0" borderId="106" applyNumberFormat="0" applyProtection="0">
      <alignment horizontal="left" vertical="center"/>
    </xf>
    <xf numFmtId="175" fontId="2" fillId="3" borderId="105" applyNumberFormat="0" applyFont="0" applyAlignment="0">
      <protection locked="0"/>
    </xf>
    <xf numFmtId="0" fontId="2" fillId="0" borderId="105"/>
    <xf numFmtId="4" fontId="2" fillId="0" borderId="105"/>
    <xf numFmtId="0" fontId="2" fillId="27" borderId="106" applyNumberFormat="0" applyProtection="0">
      <alignment horizontal="left" vertical="center" indent="1"/>
    </xf>
    <xf numFmtId="175" fontId="2" fillId="3" borderId="105" applyNumberFormat="0" applyFont="0" applyAlignment="0">
      <protection locked="0"/>
    </xf>
    <xf numFmtId="4" fontId="2" fillId="0" borderId="105"/>
    <xf numFmtId="0" fontId="2" fillId="31" borderId="108" applyNumberFormat="0" applyFont="0" applyAlignment="0" applyProtection="0"/>
    <xf numFmtId="0" fontId="2" fillId="27" borderId="106" applyNumberFormat="0" applyProtection="0">
      <alignment horizontal="left" vertical="center" indent="1"/>
    </xf>
    <xf numFmtId="0" fontId="3" fillId="2" borderId="105" applyNumberFormat="0" applyAlignment="0">
      <alignment horizontal="left"/>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44" fillId="5" borderId="106" applyNumberFormat="0" applyProtection="0">
      <alignment horizontal="left" vertical="center" indent="1"/>
    </xf>
    <xf numFmtId="0" fontId="73" fillId="11" borderId="107" applyNumberFormat="0" applyAlignment="0" applyProtection="0"/>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alignment horizontal="right"/>
    </xf>
    <xf numFmtId="10" fontId="26" fillId="26" borderId="105" applyNumberFormat="0" applyFill="0" applyBorder="0" applyAlignment="0" applyProtection="0">
      <protection locked="0"/>
    </xf>
    <xf numFmtId="0" fontId="2" fillId="0" borderId="105"/>
    <xf numFmtId="0" fontId="2" fillId="0" borderId="106" applyNumberFormat="0" applyProtection="0">
      <alignment horizontal="left" vertical="center"/>
    </xf>
    <xf numFmtId="0" fontId="38" fillId="24" borderId="106" applyNumberFormat="0" applyAlignment="0" applyProtection="0"/>
    <xf numFmtId="175" fontId="2" fillId="3" borderId="105" applyNumberFormat="0" applyFont="0" applyAlignment="0">
      <protection locked="0"/>
    </xf>
    <xf numFmtId="4" fontId="2" fillId="0" borderId="105"/>
    <xf numFmtId="0" fontId="2" fillId="0" borderId="105"/>
    <xf numFmtId="175" fontId="2" fillId="3" borderId="105" applyNumberFormat="0" applyFont="0" applyAlignment="0">
      <protection locked="0"/>
    </xf>
    <xf numFmtId="175" fontId="2" fillId="3" borderId="105" applyNumberFormat="0" applyFont="0" applyAlignment="0">
      <protection locked="0"/>
    </xf>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31" borderId="108" applyNumberFormat="0" applyFont="0" applyAlignment="0" applyProtection="0"/>
    <xf numFmtId="0" fontId="3" fillId="31" borderId="108" applyNumberFormat="0" applyFont="0" applyAlignment="0" applyProtection="0"/>
    <xf numFmtId="0" fontId="2" fillId="44" borderId="106" applyNumberFormat="0" applyProtection="0">
      <alignment horizontal="left" vertical="center" indent="1"/>
    </xf>
    <xf numFmtId="175" fontId="2" fillId="3" borderId="105" applyNumberFormat="0" applyFont="0" applyAlignment="0">
      <protection locked="0"/>
    </xf>
    <xf numFmtId="0" fontId="20" fillId="24" borderId="107" applyNumberFormat="0" applyAlignment="0" applyProtection="0"/>
    <xf numFmtId="4" fontId="6" fillId="0" borderId="106" applyNumberFormat="0" applyProtection="0">
      <alignment horizontal="right" vertical="center"/>
    </xf>
    <xf numFmtId="0" fontId="2" fillId="44" borderId="106" applyNumberFormat="0" applyProtection="0">
      <alignment horizontal="left" vertical="center" indent="1"/>
    </xf>
    <xf numFmtId="4" fontId="6" fillId="36" borderId="106" applyNumberFormat="0" applyProtection="0">
      <alignment horizontal="right" vertical="center"/>
    </xf>
    <xf numFmtId="0" fontId="2" fillId="0" borderId="105">
      <alignment horizontal="right"/>
    </xf>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0" fontId="50" fillId="0" borderId="104" applyNumberFormat="0" applyFill="0" applyAlignment="0" applyProtection="0"/>
    <xf numFmtId="0" fontId="50" fillId="0" borderId="104" applyNumberFormat="0" applyFill="0" applyAlignment="0" applyProtection="0"/>
    <xf numFmtId="175" fontId="2" fillId="3" borderId="105" applyNumberFormat="0" applyFont="0" applyAlignment="0">
      <protection locked="0"/>
    </xf>
    <xf numFmtId="4" fontId="6" fillId="5" borderId="106" applyNumberFormat="0" applyProtection="0">
      <alignment horizontal="right" vertical="center"/>
    </xf>
    <xf numFmtId="4" fontId="2" fillId="0" borderId="105"/>
    <xf numFmtId="0" fontId="2" fillId="31" borderId="108" applyNumberFormat="0" applyFont="0" applyAlignment="0" applyProtection="0"/>
    <xf numFmtId="0" fontId="2" fillId="0" borderId="106" applyNumberFormat="0" applyProtection="0">
      <alignment horizontal="left" vertical="center"/>
    </xf>
    <xf numFmtId="10" fontId="28" fillId="29" borderId="105" applyNumberFormat="0" applyBorder="0" applyAlignment="0" applyProtection="0"/>
    <xf numFmtId="0" fontId="3" fillId="2" borderId="105" applyNumberFormat="0" applyAlignment="0">
      <alignment horizontal="left"/>
    </xf>
    <xf numFmtId="0" fontId="2" fillId="4" borderId="106" applyNumberFormat="0" applyProtection="0">
      <alignment horizontal="left" vertical="center" indent="1"/>
    </xf>
    <xf numFmtId="0" fontId="2" fillId="0" borderId="106" applyNumberFormat="0" applyProtection="0">
      <alignment horizontal="left" vertical="center"/>
    </xf>
    <xf numFmtId="0" fontId="20" fillId="24" borderId="107" applyNumberFormat="0" applyAlignment="0" applyProtection="0"/>
    <xf numFmtId="0" fontId="50" fillId="0" borderId="104" applyNumberFormat="0" applyFill="0" applyAlignment="0" applyProtection="0"/>
    <xf numFmtId="4" fontId="2" fillId="0" borderId="105"/>
    <xf numFmtId="10" fontId="26" fillId="26" borderId="105" applyNumberFormat="0" applyFill="0" applyBorder="0" applyAlignment="0" applyProtection="0">
      <protection locked="0"/>
    </xf>
    <xf numFmtId="0" fontId="2" fillId="0" borderId="105">
      <alignment horizontal="right"/>
    </xf>
    <xf numFmtId="0" fontId="2" fillId="0" borderId="105">
      <alignment horizontal="right"/>
    </xf>
    <xf numFmtId="0" fontId="50" fillId="0" borderId="104" applyNumberFormat="0" applyFill="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0" fontId="3" fillId="2" borderId="105" applyNumberFormat="0" applyAlignment="0">
      <alignment horizontal="left"/>
    </xf>
    <xf numFmtId="0" fontId="2" fillId="0" borderId="105"/>
    <xf numFmtId="0" fontId="2" fillId="0" borderId="106" applyNumberFormat="0" applyProtection="0">
      <alignment horizontal="left" vertical="center"/>
    </xf>
    <xf numFmtId="0" fontId="3" fillId="31" borderId="108" applyNumberFormat="0" applyFont="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0" fontId="3" fillId="31" borderId="108" applyNumberFormat="0" applyFont="0" applyAlignment="0" applyProtection="0"/>
    <xf numFmtId="0" fontId="3" fillId="31" borderId="108" applyNumberFormat="0" applyFont="0" applyAlignment="0" applyProtection="0"/>
    <xf numFmtId="0" fontId="20" fillId="24" borderId="107" applyNumberFormat="0" applyAlignment="0" applyProtection="0"/>
    <xf numFmtId="0" fontId="20" fillId="24" borderId="107" applyNumberFormat="0" applyAlignment="0" applyProtection="0"/>
    <xf numFmtId="0" fontId="73" fillId="11" borderId="107" applyNumberFormat="0" applyAlignment="0" applyProtection="0"/>
    <xf numFmtId="0" fontId="73" fillId="11" borderId="107" applyNumberForma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31" borderId="108" applyNumberFormat="0" applyFont="0" applyAlignment="0" applyProtection="0"/>
    <xf numFmtId="0" fontId="2" fillId="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0" borderId="106" applyNumberFormat="0" applyProtection="0">
      <alignment horizontal="left" vertical="center"/>
    </xf>
    <xf numFmtId="0" fontId="2" fillId="0" borderId="106" applyNumberFormat="0" applyProtection="0">
      <alignment horizontal="left" vertical="center"/>
    </xf>
    <xf numFmtId="0" fontId="3" fillId="31" borderId="108" applyNumberFormat="0" applyFon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50" fillId="0" borderId="104" applyNumberFormat="0" applyFill="0" applyAlignment="0" applyProtection="0"/>
    <xf numFmtId="4" fontId="4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1" fillId="29" borderId="106" applyNumberFormat="0" applyProtection="0">
      <alignment vertical="center"/>
    </xf>
    <xf numFmtId="0" fontId="2" fillId="27" borderId="106" applyNumberFormat="0" applyProtection="0">
      <alignment horizontal="left" vertical="center" indent="1"/>
    </xf>
    <xf numFmtId="0" fontId="2" fillId="43" borderId="106" applyNumberFormat="0" applyProtection="0">
      <alignment horizontal="left" vertical="center" indent="1"/>
    </xf>
    <xf numFmtId="4" fontId="6" fillId="39" borderId="106" applyNumberFormat="0" applyProtection="0">
      <alignment horizontal="right" vertical="center"/>
    </xf>
    <xf numFmtId="0" fontId="2" fillId="4" borderId="106" applyNumberFormat="0" applyProtection="0">
      <alignment horizontal="left" vertical="center" indent="1"/>
    </xf>
    <xf numFmtId="0" fontId="2" fillId="0" borderId="105">
      <alignment horizontal="right"/>
    </xf>
    <xf numFmtId="0" fontId="2" fillId="44" borderId="106" applyNumberFormat="0" applyProtection="0">
      <alignment horizontal="left" vertical="center" indent="1"/>
    </xf>
    <xf numFmtId="0" fontId="20" fillId="24" borderId="107" applyNumberFormat="0" applyAlignment="0" applyProtection="0"/>
    <xf numFmtId="0" fontId="3" fillId="31" borderId="108" applyNumberFormat="0" applyFont="0" applyAlignment="0" applyProtection="0"/>
    <xf numFmtId="0" fontId="2" fillId="4" borderId="106" applyNumberFormat="0" applyProtection="0">
      <alignment horizontal="left" vertical="center" indent="1"/>
    </xf>
    <xf numFmtId="0" fontId="80" fillId="0" borderId="102" applyNumberFormat="0" applyFill="0" applyAlignment="0" applyProtection="0"/>
    <xf numFmtId="4" fontId="44" fillId="43" borderId="106" applyNumberFormat="0" applyProtection="0">
      <alignment horizontal="left" vertical="center" indent="1"/>
    </xf>
    <xf numFmtId="4" fontId="6" fillId="0" borderId="106" applyNumberFormat="0" applyProtection="0">
      <alignment horizontal="right" vertical="center"/>
    </xf>
    <xf numFmtId="0" fontId="2" fillId="4" borderId="106" applyNumberFormat="0" applyProtection="0">
      <alignment horizontal="left" vertical="center" indent="1"/>
    </xf>
    <xf numFmtId="0" fontId="20" fillId="24" borderId="107" applyNumberFormat="0" applyAlignment="0" applyProtection="0"/>
    <xf numFmtId="0" fontId="38" fillId="24" borderId="106" applyNumberFormat="0" applyAlignment="0" applyProtection="0"/>
    <xf numFmtId="0" fontId="3" fillId="31" borderId="108" applyNumberFormat="0" applyFont="0" applyAlignment="0" applyProtection="0"/>
    <xf numFmtId="0" fontId="2" fillId="27" borderId="106" applyNumberFormat="0" applyProtection="0">
      <alignment horizontal="left" vertical="center" indent="1"/>
    </xf>
    <xf numFmtId="0" fontId="2" fillId="44" borderId="106" applyNumberFormat="0" applyProtection="0">
      <alignment horizontal="left" vertical="center" indent="1"/>
    </xf>
    <xf numFmtId="0" fontId="66" fillId="49" borderId="107" applyNumberFormat="0" applyAlignment="0" applyProtection="0"/>
    <xf numFmtId="0" fontId="76" fillId="49" borderId="106" applyNumberFormat="0" applyAlignment="0" applyProtection="0"/>
    <xf numFmtId="4" fontId="6" fillId="43" borderId="106" applyNumberFormat="0" applyProtection="0">
      <alignment horizontal="left" vertical="center" indent="1"/>
    </xf>
    <xf numFmtId="4" fontId="2" fillId="0" borderId="105"/>
    <xf numFmtId="4" fontId="41" fillId="5" borderId="106" applyNumberFormat="0" applyProtection="0">
      <alignment horizontal="right" vertical="center"/>
    </xf>
    <xf numFmtId="4" fontId="6" fillId="29" borderId="106" applyNumberFormat="0" applyProtection="0">
      <alignment vertical="center"/>
    </xf>
    <xf numFmtId="0" fontId="2" fillId="27" borderId="106" applyNumberFormat="0" applyProtection="0">
      <alignment horizontal="left" vertical="center" indent="1"/>
    </xf>
    <xf numFmtId="0" fontId="2" fillId="43" borderId="106" applyNumberFormat="0" applyProtection="0">
      <alignment horizontal="left" vertical="center" indent="1"/>
    </xf>
    <xf numFmtId="4" fontId="6" fillId="38" borderId="106" applyNumberFormat="0" applyProtection="0">
      <alignment horizontal="right" vertical="center"/>
    </xf>
    <xf numFmtId="4" fontId="6" fillId="3" borderId="106" applyNumberFormat="0" applyProtection="0">
      <alignment horizontal="left" vertical="center" indent="1"/>
    </xf>
    <xf numFmtId="0" fontId="38" fillId="24" borderId="106" applyNumberFormat="0" applyAlignment="0" applyProtection="0"/>
    <xf numFmtId="0" fontId="2" fillId="0" borderId="106" applyNumberFormat="0" applyProtection="0">
      <alignment horizontal="left" vertical="center"/>
    </xf>
    <xf numFmtId="0" fontId="22" fillId="31" borderId="107" applyNumberFormat="0" applyFont="0" applyAlignment="0" applyProtection="0"/>
    <xf numFmtId="4" fontId="44" fillId="5" borderId="106" applyNumberFormat="0" applyProtection="0">
      <alignment horizontal="left" vertical="center" indent="1"/>
    </xf>
    <xf numFmtId="0" fontId="2" fillId="0" borderId="105">
      <alignment horizontal="right"/>
    </xf>
    <xf numFmtId="4" fontId="6" fillId="0" borderId="106" applyNumberFormat="0" applyProtection="0">
      <alignment horizontal="right" vertical="center"/>
    </xf>
    <xf numFmtId="0" fontId="2" fillId="4" borderId="106" applyNumberFormat="0" applyProtection="0">
      <alignment horizontal="left" vertical="center" indent="1"/>
    </xf>
    <xf numFmtId="0" fontId="2" fillId="44" borderId="106" applyNumberFormat="0" applyProtection="0">
      <alignment horizontal="left" vertical="center" indent="1"/>
    </xf>
    <xf numFmtId="4" fontId="44" fillId="43" borderId="106" applyNumberFormat="0" applyProtection="0">
      <alignment horizontal="left" vertical="center" indent="1"/>
    </xf>
    <xf numFmtId="4" fontId="6" fillId="35" borderId="106" applyNumberFormat="0" applyProtection="0">
      <alignment horizontal="right" vertical="center"/>
    </xf>
    <xf numFmtId="4" fontId="6" fillId="3" borderId="106" applyNumberFormat="0" applyProtection="0">
      <alignment vertical="center"/>
    </xf>
    <xf numFmtId="0" fontId="3" fillId="31" borderId="108" applyNumberFormat="0" applyFont="0" applyAlignment="0" applyProtection="0"/>
    <xf numFmtId="4" fontId="6" fillId="5" borderId="106" applyNumberFormat="0" applyProtection="0">
      <alignment horizontal="right" vertical="center"/>
    </xf>
    <xf numFmtId="0" fontId="2" fillId="4" borderId="106" applyNumberFormat="0" applyProtection="0">
      <alignment horizontal="left" vertical="center" indent="1"/>
    </xf>
    <xf numFmtId="0" fontId="2" fillId="44" borderId="106" applyNumberFormat="0" applyProtection="0">
      <alignment horizontal="left" vertical="center" indent="1"/>
    </xf>
    <xf numFmtId="4" fontId="44" fillId="5" borderId="106" applyNumberFormat="0" applyProtection="0">
      <alignment horizontal="left" vertical="center" indent="1"/>
    </xf>
    <xf numFmtId="4" fontId="6" fillId="33" borderId="106" applyNumberFormat="0" applyProtection="0">
      <alignment horizontal="right" vertical="center"/>
    </xf>
    <xf numFmtId="0" fontId="50" fillId="0" borderId="104" applyNumberFormat="0" applyFill="0" applyAlignment="0" applyProtection="0"/>
    <xf numFmtId="0" fontId="3" fillId="31" borderId="108" applyNumberFormat="0" applyFont="0" applyAlignment="0" applyProtection="0"/>
    <xf numFmtId="0" fontId="52" fillId="11" borderId="107" applyNumberFormat="0" applyAlignment="0" applyProtection="0"/>
    <xf numFmtId="0" fontId="20" fillId="24" borderId="107" applyNumberFormat="0" applyAlignment="0" applyProtection="0"/>
    <xf numFmtId="10" fontId="28" fillId="29" borderId="105" applyNumberFormat="0" applyBorder="0" applyAlignment="0" applyProtection="0"/>
    <xf numFmtId="0" fontId="2" fillId="4" borderId="106" applyNumberFormat="0" applyProtection="0">
      <alignment horizontal="left" vertical="center" indent="1"/>
    </xf>
    <xf numFmtId="0" fontId="2" fillId="0" borderId="106" applyNumberFormat="0" applyProtection="0">
      <alignment horizontal="left" vertical="center"/>
    </xf>
    <xf numFmtId="0" fontId="2" fillId="27" borderId="106" applyNumberFormat="0" applyProtection="0">
      <alignment horizontal="left" vertical="center" indent="1"/>
    </xf>
    <xf numFmtId="0" fontId="2" fillId="4" borderId="106" applyNumberFormat="0" applyProtection="0">
      <alignment horizontal="left" vertical="center" indent="1"/>
    </xf>
    <xf numFmtId="4" fontId="6" fillId="5" borderId="106" applyNumberFormat="0" applyProtection="0">
      <alignment horizontal="right" vertical="center"/>
    </xf>
    <xf numFmtId="0" fontId="2" fillId="4" borderId="106" applyNumberFormat="0" applyProtection="0">
      <alignment horizontal="left" vertical="center" indent="1"/>
    </xf>
    <xf numFmtId="0" fontId="2" fillId="43" borderId="106" applyNumberFormat="0" applyProtection="0">
      <alignment horizontal="left" vertical="center" indent="1"/>
    </xf>
    <xf numFmtId="4" fontId="44" fillId="43" borderId="106" applyNumberFormat="0" applyProtection="0">
      <alignment horizontal="left" vertical="center" indent="1"/>
    </xf>
    <xf numFmtId="4" fontId="44" fillId="5" borderId="106" applyNumberFormat="0" applyProtection="0">
      <alignment horizontal="left" vertical="center" indent="1"/>
    </xf>
    <xf numFmtId="4" fontId="44" fillId="5" borderId="106" applyNumberFormat="0" applyProtection="0">
      <alignment horizontal="left" vertical="center" indent="1"/>
    </xf>
    <xf numFmtId="0" fontId="2" fillId="4" borderId="106" applyNumberFormat="0" applyProtection="0">
      <alignment horizontal="left" vertical="center" indent="1"/>
    </xf>
    <xf numFmtId="0" fontId="3" fillId="31" borderId="108" applyNumberFormat="0" applyFont="0" applyAlignment="0" applyProtection="0"/>
    <xf numFmtId="0" fontId="52" fillId="11" borderId="107" applyNumberFormat="0" applyAlignment="0" applyProtection="0"/>
    <xf numFmtId="4" fontId="6" fillId="32" borderId="106" applyNumberFormat="0" applyProtection="0">
      <alignment horizontal="right" vertical="center"/>
    </xf>
    <xf numFmtId="0" fontId="3" fillId="31" borderId="108" applyNumberFormat="0" applyFont="0" applyAlignment="0" applyProtection="0"/>
    <xf numFmtId="4" fontId="6" fillId="34" borderId="106" applyNumberFormat="0" applyProtection="0">
      <alignment horizontal="right" vertical="center"/>
    </xf>
    <xf numFmtId="0" fontId="52" fillId="11" borderId="107"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3" fillId="31" borderId="108" applyNumberFormat="0" applyFont="0" applyAlignment="0" applyProtection="0"/>
    <xf numFmtId="0" fontId="38" fillId="24" borderId="106" applyNumberFormat="0" applyAlignment="0" applyProtection="0"/>
    <xf numFmtId="0" fontId="3" fillId="31" borderId="108" applyNumberFormat="0" applyFont="0" applyAlignment="0" applyProtection="0"/>
    <xf numFmtId="0" fontId="2" fillId="0" borderId="105"/>
    <xf numFmtId="0" fontId="50" fillId="0" borderId="104" applyNumberFormat="0" applyFill="0" applyAlignment="0" applyProtection="0"/>
    <xf numFmtId="0" fontId="3" fillId="2" borderId="105" applyNumberFormat="0" applyAlignment="0">
      <alignment horizontal="left"/>
    </xf>
    <xf numFmtId="175" fontId="2" fillId="3" borderId="105" applyNumberFormat="0" applyFont="0" applyAlignment="0">
      <protection locked="0"/>
    </xf>
    <xf numFmtId="0" fontId="52" fillId="11" borderId="107" applyNumberFormat="0" applyAlignment="0" applyProtection="0"/>
    <xf numFmtId="0" fontId="52" fillId="11" borderId="107" applyNumberFormat="0" applyAlignment="0" applyProtection="0"/>
    <xf numFmtId="175" fontId="2" fillId="3" borderId="105" applyNumberFormat="0" applyFont="0" applyAlignment="0">
      <protection locked="0"/>
    </xf>
    <xf numFmtId="4" fontId="44" fillId="43" borderId="106" applyNumberFormat="0" applyProtection="0">
      <alignment horizontal="left" vertical="center" indent="1"/>
    </xf>
    <xf numFmtId="0" fontId="2" fillId="0" borderId="105"/>
    <xf numFmtId="175" fontId="2" fillId="3" borderId="105" applyNumberFormat="0" applyFont="0" applyAlignment="0">
      <protection locked="0"/>
    </xf>
    <xf numFmtId="0" fontId="50" fillId="0" borderId="104" applyNumberFormat="0" applyFill="0" applyAlignment="0" applyProtection="0"/>
    <xf numFmtId="175" fontId="2" fillId="3" borderId="105" applyNumberFormat="0" applyFont="0" applyAlignment="0">
      <protection locked="0"/>
    </xf>
    <xf numFmtId="4" fontId="2" fillId="0" borderId="105"/>
    <xf numFmtId="0" fontId="3" fillId="31" borderId="108" applyNumberFormat="0" applyFont="0" applyAlignment="0" applyProtection="0"/>
    <xf numFmtId="0" fontId="3" fillId="31" borderId="108" applyNumberFormat="0" applyFont="0" applyAlignment="0" applyProtection="0"/>
    <xf numFmtId="0" fontId="20" fillId="24" borderId="107" applyNumberFormat="0" applyAlignment="0" applyProtection="0"/>
    <xf numFmtId="0" fontId="52" fillId="11" borderId="107" applyNumberFormat="0" applyAlignment="0" applyProtection="0"/>
    <xf numFmtId="175" fontId="2" fillId="3" borderId="105" applyNumberFormat="0" applyFont="0" applyAlignment="0">
      <protection locked="0"/>
    </xf>
    <xf numFmtId="0" fontId="2" fillId="0" borderId="106" applyNumberFormat="0" applyProtection="0">
      <alignment horizontal="left" vertical="center"/>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0" borderId="106" applyNumberFormat="0" applyProtection="0">
      <alignment horizontal="left" vertical="center"/>
    </xf>
    <xf numFmtId="0" fontId="2"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4" fontId="6" fillId="3" borderId="106" applyNumberFormat="0" applyProtection="0">
      <alignment horizontal="left" vertical="center" indent="1"/>
    </xf>
    <xf numFmtId="0" fontId="2" fillId="4" borderId="106" applyNumberFormat="0" applyProtection="0">
      <alignment horizontal="left" vertical="center" indent="1"/>
    </xf>
    <xf numFmtId="0" fontId="80" fillId="0" borderId="102" applyNumberFormat="0" applyFill="0" applyAlignment="0" applyProtection="0"/>
    <xf numFmtId="4" fontId="6" fillId="5" borderId="106" applyNumberFormat="0" applyProtection="0">
      <alignment horizontal="left" vertical="center" indent="1"/>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4" fontId="6" fillId="5" borderId="106" applyNumberFormat="0" applyProtection="0">
      <alignment horizontal="right" vertical="center"/>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alignment horizontal="right"/>
    </xf>
    <xf numFmtId="0" fontId="2" fillId="0" borderId="105">
      <alignment horizontal="right"/>
    </xf>
    <xf numFmtId="4" fontId="6" fillId="29"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4" fontId="6" fillId="40" borderId="106" applyNumberFormat="0" applyProtection="0">
      <alignment horizontal="right" vertical="center"/>
    </xf>
    <xf numFmtId="0" fontId="2" fillId="43" borderId="106" applyNumberFormat="0" applyProtection="0">
      <alignment horizontal="left" vertical="center" indent="1"/>
    </xf>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4" borderId="106" applyNumberFormat="0" applyProtection="0">
      <alignment horizontal="left" vertical="center" indent="1"/>
    </xf>
    <xf numFmtId="0" fontId="3" fillId="31" borderId="108" applyNumberFormat="0" applyFont="0" applyAlignment="0" applyProtection="0"/>
    <xf numFmtId="0" fontId="2" fillId="0" borderId="105"/>
    <xf numFmtId="0" fontId="2" fillId="0" borderId="105"/>
    <xf numFmtId="0" fontId="52" fillId="11" borderId="107" applyNumberFormat="0" applyAlignment="0" applyProtection="0"/>
    <xf numFmtId="4" fontId="6" fillId="36" borderId="106" applyNumberFormat="0" applyProtection="0">
      <alignment horizontal="right" vertical="center"/>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3" fillId="31" borderId="108" applyNumberFormat="0" applyFont="0" applyAlignment="0" applyProtection="0"/>
    <xf numFmtId="0" fontId="2" fillId="0" borderId="105">
      <alignment horizontal="right"/>
    </xf>
    <xf numFmtId="0" fontId="2" fillId="4" borderId="106" applyNumberFormat="0" applyProtection="0">
      <alignment horizontal="left" vertical="center" indent="1"/>
    </xf>
    <xf numFmtId="0" fontId="2" fillId="44" borderId="106" applyNumberFormat="0" applyProtection="0">
      <alignment horizontal="left" vertical="center" indent="1"/>
    </xf>
    <xf numFmtId="4" fontId="44" fillId="43" borderId="106" applyNumberFormat="0" applyProtection="0">
      <alignment horizontal="left" vertical="center" indent="1"/>
    </xf>
    <xf numFmtId="4" fontId="6" fillId="37" borderId="106" applyNumberFormat="0" applyProtection="0">
      <alignment horizontal="right" vertical="center"/>
    </xf>
    <xf numFmtId="4" fontId="41" fillId="3" borderId="106" applyNumberFormat="0" applyProtection="0">
      <alignment vertical="center"/>
    </xf>
    <xf numFmtId="4" fontId="2" fillId="0" borderId="105"/>
    <xf numFmtId="0" fontId="2" fillId="0" borderId="105">
      <alignment horizontal="right"/>
    </xf>
    <xf numFmtId="4" fontId="6" fillId="0" borderId="106" applyNumberFormat="0" applyProtection="0">
      <alignment horizontal="right" vertical="center"/>
    </xf>
    <xf numFmtId="0" fontId="2" fillId="4" borderId="106" applyNumberFormat="0" applyProtection="0">
      <alignment horizontal="left" vertical="center" indent="1"/>
    </xf>
    <xf numFmtId="0" fontId="2" fillId="44" borderId="106" applyNumberFormat="0" applyProtection="0">
      <alignment horizontal="left" vertical="center" indent="1"/>
    </xf>
    <xf numFmtId="4" fontId="44" fillId="5" borderId="106" applyNumberFormat="0" applyProtection="0">
      <alignment horizontal="left" vertical="center" indent="1"/>
    </xf>
    <xf numFmtId="4" fontId="2" fillId="0" borderId="105"/>
    <xf numFmtId="0" fontId="2" fillId="0" borderId="105">
      <alignment horizontal="right"/>
    </xf>
    <xf numFmtId="4" fontId="6" fillId="29"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4" fontId="2" fillId="0" borderId="105"/>
    <xf numFmtId="0" fontId="50" fillId="0" borderId="104" applyNumberFormat="0" applyFill="0" applyAlignment="0" applyProtection="0"/>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5">
      <alignment horizontal="right"/>
    </xf>
    <xf numFmtId="0" fontId="2" fillId="0" borderId="105">
      <alignment horizontal="right"/>
    </xf>
    <xf numFmtId="4" fontId="42" fillId="41" borderId="106" applyNumberFormat="0" applyProtection="0">
      <alignment horizontal="left" vertical="center" indent="1"/>
    </xf>
    <xf numFmtId="4" fontId="2" fillId="0" borderId="105"/>
    <xf numFmtId="4" fontId="2" fillId="0" borderId="105"/>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0" fontId="52" fillId="11" borderId="107"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3" fillId="31" borderId="108" applyNumberFormat="0" applyFont="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0" fontId="26" fillId="26" borderId="105" applyNumberFormat="0" applyFill="0" applyBorder="0" applyAlignment="0" applyProtection="0">
      <protection locked="0"/>
    </xf>
    <xf numFmtId="0" fontId="3" fillId="31" borderId="108" applyNumberFormat="0" applyFont="0" applyAlignment="0" applyProtection="0"/>
    <xf numFmtId="0" fontId="3" fillId="31" borderId="108" applyNumberFormat="0" applyFont="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5">
      <alignment horizontal="right"/>
    </xf>
    <xf numFmtId="0" fontId="2" fillId="0" borderId="105">
      <alignment horizontal="right"/>
    </xf>
    <xf numFmtId="0" fontId="2" fillId="31" borderId="108" applyNumberFormat="0" applyFont="0" applyAlignment="0" applyProtection="0"/>
    <xf numFmtId="4" fontId="2" fillId="0" borderId="105"/>
    <xf numFmtId="4" fontId="2" fillId="0" borderId="105"/>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0" fontId="2" fillId="31" borderId="108" applyNumberFormat="0" applyFont="0" applyAlignment="0" applyProtection="0"/>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6" fillId="0" borderId="106" applyNumberFormat="0" applyProtection="0">
      <alignment horizontal="right" vertical="center"/>
    </xf>
    <xf numFmtId="4" fontId="6" fillId="3" borderId="106" applyNumberFormat="0" applyProtection="0">
      <alignment vertical="center"/>
    </xf>
    <xf numFmtId="0" fontId="2" fillId="4" borderId="106" applyNumberFormat="0" applyProtection="0">
      <alignment horizontal="left" vertical="center" indent="1"/>
    </xf>
    <xf numFmtId="0" fontId="2" fillId="0" borderId="106" applyNumberFormat="0" applyProtection="0">
      <alignment horizontal="left" vertical="center"/>
    </xf>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50" fillId="0" borderId="104" applyNumberFormat="0" applyFill="0" applyAlignment="0" applyProtection="0"/>
    <xf numFmtId="0" fontId="20" fillId="24" borderId="107" applyNumberFormat="0" applyAlignment="0" applyProtection="0"/>
    <xf numFmtId="0" fontId="38" fillId="24" borderId="106" applyNumberFormat="0" applyAlignment="0" applyProtection="0"/>
    <xf numFmtId="0" fontId="2" fillId="4" borderId="106" applyNumberFormat="0" applyProtection="0">
      <alignment horizontal="left" vertical="center" indent="1"/>
    </xf>
    <xf numFmtId="0" fontId="50" fillId="0" borderId="104" applyNumberFormat="0" applyFill="0" applyAlignment="0" applyProtection="0"/>
    <xf numFmtId="0" fontId="38" fillId="24" borderId="106" applyNumberFormat="0" applyAlignment="0" applyProtection="0"/>
    <xf numFmtId="0" fontId="2" fillId="4" borderId="106" applyNumberFormat="0" applyProtection="0">
      <alignment horizontal="left" vertical="center" indent="1"/>
    </xf>
    <xf numFmtId="0" fontId="2" fillId="0" borderId="106" applyNumberFormat="0" applyProtection="0">
      <alignment horizontal="left" vertical="center"/>
    </xf>
    <xf numFmtId="4" fontId="6" fillId="5" borderId="106" applyNumberFormat="0" applyProtection="0">
      <alignment horizontal="right" vertical="center"/>
    </xf>
    <xf numFmtId="4" fontId="6" fillId="29" borderId="106" applyNumberFormat="0" applyProtection="0">
      <alignment vertical="center"/>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4" fontId="44" fillId="43" borderId="106" applyNumberFormat="0" applyProtection="0">
      <alignment horizontal="left" vertical="center" indent="1"/>
    </xf>
    <xf numFmtId="4" fontId="6" fillId="38" borderId="106" applyNumberFormat="0" applyProtection="0">
      <alignment horizontal="right" vertical="center"/>
    </xf>
    <xf numFmtId="4" fontId="6" fillId="34" borderId="106" applyNumberFormat="0" applyProtection="0">
      <alignment horizontal="right" vertical="center"/>
    </xf>
    <xf numFmtId="4" fontId="6" fillId="3" borderId="106" applyNumberFormat="0" applyProtection="0">
      <alignment horizontal="left" vertical="center" indent="1"/>
    </xf>
    <xf numFmtId="0" fontId="38" fillId="24" borderId="106" applyNumberFormat="0" applyAlignment="0" applyProtection="0"/>
    <xf numFmtId="0" fontId="20" fillId="24" borderId="107" applyNumberFormat="0" applyAlignment="0" applyProtection="0"/>
    <xf numFmtId="175" fontId="2" fillId="3" borderId="105" applyNumberFormat="0" applyFont="0" applyAlignment="0">
      <protection locked="0"/>
    </xf>
    <xf numFmtId="0" fontId="3" fillId="31" borderId="108" applyNumberFormat="0" applyFont="0" applyAlignment="0" applyProtection="0"/>
    <xf numFmtId="0" fontId="38" fillId="24" borderId="106" applyNumberFormat="0" applyAlignment="0" applyProtection="0"/>
    <xf numFmtId="4" fontId="41" fillId="3" borderId="106" applyNumberFormat="0" applyProtection="0">
      <alignment vertical="center"/>
    </xf>
    <xf numFmtId="4" fontId="6" fillId="3" borderId="106" applyNumberFormat="0" applyProtection="0">
      <alignment horizontal="left" vertical="center" indent="1"/>
    </xf>
    <xf numFmtId="4" fontId="6" fillId="3"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32" borderId="106" applyNumberFormat="0" applyProtection="0">
      <alignment horizontal="right" vertical="center"/>
    </xf>
    <xf numFmtId="4" fontId="6" fillId="33" borderId="106" applyNumberFormat="0" applyProtection="0">
      <alignment horizontal="right" vertical="center"/>
    </xf>
    <xf numFmtId="4" fontId="6" fillId="34" borderId="106" applyNumberFormat="0" applyProtection="0">
      <alignment horizontal="right" vertical="center"/>
    </xf>
    <xf numFmtId="4" fontId="6" fillId="35" borderId="106" applyNumberFormat="0" applyProtection="0">
      <alignment horizontal="right" vertical="center"/>
    </xf>
    <xf numFmtId="4" fontId="6" fillId="36" borderId="106" applyNumberFormat="0" applyProtection="0">
      <alignment horizontal="right" vertical="center"/>
    </xf>
    <xf numFmtId="4" fontId="6" fillId="37" borderId="106" applyNumberFormat="0" applyProtection="0">
      <alignment horizontal="right" vertical="center"/>
    </xf>
    <xf numFmtId="4" fontId="6" fillId="38" borderId="106" applyNumberFormat="0" applyProtection="0">
      <alignment horizontal="right" vertical="center"/>
    </xf>
    <xf numFmtId="4" fontId="6" fillId="39" borderId="106" applyNumberFormat="0" applyProtection="0">
      <alignment horizontal="right" vertical="center"/>
    </xf>
    <xf numFmtId="4" fontId="6" fillId="40" borderId="106" applyNumberFormat="0" applyProtection="0">
      <alignment horizontal="right" vertical="center"/>
    </xf>
    <xf numFmtId="4" fontId="42" fillId="41"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29" borderId="106" applyNumberFormat="0" applyProtection="0">
      <alignment vertical="center"/>
    </xf>
    <xf numFmtId="4" fontId="41" fillId="29" borderId="106" applyNumberFormat="0" applyProtection="0">
      <alignment vertical="center"/>
    </xf>
    <xf numFmtId="4" fontId="6" fillId="29" borderId="106" applyNumberFormat="0" applyProtection="0">
      <alignment horizontal="left" vertical="center" indent="1"/>
    </xf>
    <xf numFmtId="4" fontId="6" fillId="29" borderId="106" applyNumberFormat="0" applyProtection="0">
      <alignment horizontal="left" vertical="center" indent="1"/>
    </xf>
    <xf numFmtId="4" fontId="6" fillId="0" borderId="106" applyNumberFormat="0" applyProtection="0">
      <alignment horizontal="right" vertical="center"/>
    </xf>
    <xf numFmtId="4" fontId="41" fillId="5" borderId="106" applyNumberFormat="0" applyProtection="0">
      <alignment horizontal="righ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6" fillId="5" borderId="106" applyNumberFormat="0" applyProtection="0">
      <alignment horizontal="right" vertical="center"/>
    </xf>
    <xf numFmtId="0" fontId="50" fillId="0" borderId="104" applyNumberFormat="0" applyFill="0" applyAlignment="0" applyProtection="0"/>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50" fillId="0" borderId="104" applyNumberFormat="0" applyFill="0" applyAlignment="0" applyProtection="0"/>
    <xf numFmtId="0" fontId="50" fillId="0" borderId="104" applyNumberFormat="0" applyFill="0" applyAlignment="0" applyProtection="0"/>
    <xf numFmtId="0" fontId="50" fillId="0" borderId="104" applyNumberFormat="0" applyFill="0" applyAlignment="0" applyProtection="0"/>
    <xf numFmtId="0" fontId="50" fillId="0" borderId="104" applyNumberFormat="0" applyFill="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 fillId="31" borderId="108" applyNumberFormat="0" applyFont="0" applyAlignment="0" applyProtection="0"/>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31" borderId="108" applyNumberFormat="0" applyFont="0" applyAlignment="0" applyProtection="0"/>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0" fontId="2" fillId="27"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3"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4" fontId="6" fillId="0" borderId="106" applyNumberFormat="0" applyProtection="0">
      <alignment horizontal="right" vertical="center"/>
    </xf>
    <xf numFmtId="0" fontId="2" fillId="0" borderId="106" applyNumberFormat="0" applyProtection="0">
      <alignment horizontal="left" vertical="center"/>
    </xf>
    <xf numFmtId="0" fontId="3" fillId="31" borderId="108" applyNumberFormat="0" applyFont="0" applyAlignment="0" applyProtection="0"/>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106" applyNumberFormat="0" applyAlignment="0" applyProtection="0"/>
    <xf numFmtId="4" fontId="6" fillId="5" borderId="106" applyNumberFormat="0" applyProtection="0">
      <alignment horizontal="left" vertical="center" indent="1"/>
    </xf>
    <xf numFmtId="4" fontId="44" fillId="5" borderId="106" applyNumberFormat="0" applyProtection="0">
      <alignment horizontal="left" vertical="center" indent="1"/>
    </xf>
    <xf numFmtId="4" fontId="6" fillId="43" borderId="106" applyNumberFormat="0" applyProtection="0">
      <alignment horizontal="left" vertical="center" indent="1"/>
    </xf>
    <xf numFmtId="4" fontId="44" fillId="43" borderId="106" applyNumberFormat="0" applyProtection="0">
      <alignment horizontal="left" vertical="center" indent="1"/>
    </xf>
    <xf numFmtId="0" fontId="80" fillId="0" borderId="102" applyNumberFormat="0" applyFill="0" applyAlignment="0" applyProtection="0"/>
    <xf numFmtId="0" fontId="50" fillId="0" borderId="104" applyNumberFormat="0" applyFill="0" applyAlignment="0" applyProtection="0"/>
    <xf numFmtId="0" fontId="52" fillId="11" borderId="107" applyNumberFormat="0" applyAlignment="0" applyProtection="0"/>
    <xf numFmtId="0" fontId="2" fillId="4" borderId="106" applyNumberFormat="0" applyProtection="0">
      <alignment horizontal="left" vertical="center" indent="1"/>
    </xf>
    <xf numFmtId="4" fontId="44" fillId="5" borderId="106" applyNumberFormat="0" applyProtection="0">
      <alignment horizontal="left" vertical="center" indent="1"/>
    </xf>
    <xf numFmtId="4" fontId="6" fillId="3" borderId="106" applyNumberFormat="0" applyProtection="0">
      <alignment horizontal="left" vertical="center" indent="1"/>
    </xf>
    <xf numFmtId="0" fontId="20" fillId="24" borderId="107" applyNumberFormat="0" applyAlignment="0" applyProtection="0"/>
    <xf numFmtId="0" fontId="3" fillId="31" borderId="108" applyNumberFormat="0" applyFont="0" applyAlignment="0" applyProtection="0"/>
    <xf numFmtId="0" fontId="38" fillId="24" borderId="106" applyNumberFormat="0" applyAlignment="0" applyProtection="0"/>
    <xf numFmtId="4" fontId="6" fillId="3" borderId="106" applyNumberFormat="0" applyProtection="0">
      <alignment vertical="center"/>
    </xf>
    <xf numFmtId="4" fontId="41" fillId="3" borderId="106" applyNumberFormat="0" applyProtection="0">
      <alignment vertical="center"/>
    </xf>
    <xf numFmtId="4" fontId="6" fillId="3" borderId="106" applyNumberFormat="0" applyProtection="0">
      <alignment horizontal="left" vertical="center" indent="1"/>
    </xf>
    <xf numFmtId="4" fontId="6" fillId="3"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32" borderId="106" applyNumberFormat="0" applyProtection="0">
      <alignment horizontal="right" vertical="center"/>
    </xf>
    <xf numFmtId="4" fontId="6" fillId="33" borderId="106" applyNumberFormat="0" applyProtection="0">
      <alignment horizontal="right" vertical="center"/>
    </xf>
    <xf numFmtId="4" fontId="6" fillId="34" borderId="106" applyNumberFormat="0" applyProtection="0">
      <alignment horizontal="right" vertical="center"/>
    </xf>
    <xf numFmtId="4" fontId="6" fillId="35" borderId="106" applyNumberFormat="0" applyProtection="0">
      <alignment horizontal="right" vertical="center"/>
    </xf>
    <xf numFmtId="4" fontId="6" fillId="36" borderId="106" applyNumberFormat="0" applyProtection="0">
      <alignment horizontal="right" vertical="center"/>
    </xf>
    <xf numFmtId="4" fontId="6" fillId="37" borderId="106" applyNumberFormat="0" applyProtection="0">
      <alignment horizontal="right" vertical="center"/>
    </xf>
    <xf numFmtId="4" fontId="6" fillId="38" borderId="106" applyNumberFormat="0" applyProtection="0">
      <alignment horizontal="right" vertical="center"/>
    </xf>
    <xf numFmtId="4" fontId="6" fillId="39" borderId="106" applyNumberFormat="0" applyProtection="0">
      <alignment horizontal="right" vertical="center"/>
    </xf>
    <xf numFmtId="4" fontId="6" fillId="40" borderId="106" applyNumberFormat="0" applyProtection="0">
      <alignment horizontal="right" vertical="center"/>
    </xf>
    <xf numFmtId="4" fontId="42" fillId="41"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29" borderId="106" applyNumberFormat="0" applyProtection="0">
      <alignment vertical="center"/>
    </xf>
    <xf numFmtId="4" fontId="41" fillId="29" borderId="106" applyNumberFormat="0" applyProtection="0">
      <alignment vertical="center"/>
    </xf>
    <xf numFmtId="4" fontId="6" fillId="29" borderId="106" applyNumberFormat="0" applyProtection="0">
      <alignment horizontal="left" vertical="center" indent="1"/>
    </xf>
    <xf numFmtId="4" fontId="6" fillId="29" borderId="106" applyNumberFormat="0" applyProtection="0">
      <alignment horizontal="left" vertical="center" indent="1"/>
    </xf>
    <xf numFmtId="4" fontId="6" fillId="5" borderId="106" applyNumberFormat="0" applyProtection="0">
      <alignment horizontal="right" vertical="center"/>
    </xf>
    <xf numFmtId="4" fontId="6" fillId="5" borderId="106" applyNumberFormat="0" applyProtection="0">
      <alignment horizontal="right" vertical="center"/>
    </xf>
    <xf numFmtId="4" fontId="41" fillId="5" borderId="106" applyNumberFormat="0" applyProtection="0">
      <alignment horizontal="righ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6" fillId="5" borderId="106" applyNumberFormat="0" applyProtection="0">
      <alignment horizontal="right" vertical="center"/>
    </xf>
    <xf numFmtId="0" fontId="50" fillId="0" borderId="104" applyNumberFormat="0" applyFill="0" applyAlignment="0" applyProtection="0"/>
    <xf numFmtId="0" fontId="52" fillId="11" borderId="107" applyNumberFormat="0" applyAlignment="0" applyProtection="0"/>
    <xf numFmtId="0" fontId="38" fillId="24" borderId="106" applyNumberFormat="0" applyAlignment="0" applyProtection="0"/>
    <xf numFmtId="0" fontId="20" fillId="24" borderId="107" applyNumberFormat="0" applyAlignment="0" applyProtection="0"/>
    <xf numFmtId="0" fontId="50" fillId="0" borderId="104" applyNumberFormat="0" applyFill="0" applyAlignment="0" applyProtection="0"/>
    <xf numFmtId="0" fontId="3" fillId="31" borderId="108" applyNumberFormat="0" applyFont="0" applyAlignment="0" applyProtection="0"/>
    <xf numFmtId="0" fontId="50" fillId="0" borderId="104" applyNumberFormat="0" applyFill="0" applyAlignment="0" applyProtection="0"/>
    <xf numFmtId="0" fontId="50" fillId="0" borderId="104" applyNumberFormat="0" applyFill="0" applyAlignment="0" applyProtection="0"/>
    <xf numFmtId="4" fontId="44" fillId="5" borderId="106" applyNumberFormat="0" applyProtection="0">
      <alignment horizontal="left" vertical="center" indent="1"/>
    </xf>
    <xf numFmtId="4" fontId="44" fillId="43" borderId="106" applyNumberFormat="0" applyProtection="0">
      <alignment horizontal="left" vertical="center" indent="1"/>
    </xf>
    <xf numFmtId="4" fontId="6" fillId="0" borderId="106" applyNumberFormat="0" applyProtection="0">
      <alignment horizontal="right" vertical="center"/>
    </xf>
    <xf numFmtId="4" fontId="6" fillId="0" borderId="106" applyNumberFormat="0" applyProtection="0">
      <alignment horizontal="right" vertical="center"/>
    </xf>
    <xf numFmtId="0" fontId="2" fillId="4" borderId="106" applyNumberFormat="0" applyProtection="0">
      <alignment horizontal="left" vertical="center" indent="1"/>
    </xf>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50" fillId="0" borderId="104" applyNumberFormat="0" applyFill="0" applyAlignment="0" applyProtection="0"/>
    <xf numFmtId="0" fontId="50" fillId="0" borderId="104" applyNumberFormat="0" applyFill="0" applyAlignment="0" applyProtection="0"/>
    <xf numFmtId="0" fontId="50" fillId="0" borderId="104" applyNumberFormat="0" applyFill="0" applyAlignment="0" applyProtection="0"/>
    <xf numFmtId="4" fontId="44" fillId="5" borderId="106" applyNumberFormat="0" applyProtection="0">
      <alignment horizontal="left" vertical="center" indent="1"/>
    </xf>
    <xf numFmtId="0" fontId="2" fillId="4" borderId="106" applyNumberFormat="0" applyProtection="0">
      <alignment horizontal="left" vertical="center" indent="1"/>
    </xf>
    <xf numFmtId="0" fontId="20" fillId="24" borderId="107" applyNumberFormat="0" applyAlignment="0" applyProtection="0"/>
    <xf numFmtId="0" fontId="52" fillId="11" borderId="107" applyNumberFormat="0" applyAlignment="0" applyProtection="0"/>
    <xf numFmtId="4" fontId="6" fillId="0" borderId="106" applyNumberFormat="0" applyProtection="0">
      <alignment horizontal="right" vertical="center"/>
    </xf>
    <xf numFmtId="0" fontId="2" fillId="4" borderId="106" applyNumberFormat="0" applyProtection="0">
      <alignment horizontal="left" vertical="center" indent="1"/>
    </xf>
    <xf numFmtId="0" fontId="2" fillId="0" borderId="106" applyNumberFormat="0" applyProtection="0">
      <alignment horizontal="left" vertical="center"/>
    </xf>
    <xf numFmtId="4" fontId="6" fillId="5" borderId="106" applyNumberFormat="0" applyProtection="0">
      <alignment horizontal="right" vertical="center"/>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4" fontId="42" fillId="41" borderId="106" applyNumberFormat="0" applyProtection="0">
      <alignment horizontal="left" vertical="center" indent="1"/>
    </xf>
    <xf numFmtId="4" fontId="6" fillId="37" borderId="106" applyNumberFormat="0" applyProtection="0">
      <alignment horizontal="right" vertical="center"/>
    </xf>
    <xf numFmtId="4" fontId="6" fillId="33" borderId="106" applyNumberFormat="0" applyProtection="0">
      <alignment horizontal="right" vertical="center"/>
    </xf>
    <xf numFmtId="0" fontId="3" fillId="31" borderId="108" applyNumberFormat="0" applyFont="0" applyAlignment="0" applyProtection="0"/>
    <xf numFmtId="0" fontId="2" fillId="4" borderId="106" applyNumberFormat="0" applyProtection="0">
      <alignment horizontal="left" vertical="center" indent="1"/>
    </xf>
    <xf numFmtId="4" fontId="44" fillId="43" borderId="106" applyNumberFormat="0" applyProtection="0">
      <alignment horizontal="left" vertical="center" indent="1"/>
    </xf>
    <xf numFmtId="4" fontId="44" fillId="5"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0" fillId="24" borderId="107" applyNumberFormat="0" applyAlignment="0" applyProtection="0"/>
    <xf numFmtId="4" fontId="41" fillId="3" borderId="106" applyNumberFormat="0" applyProtection="0">
      <alignment vertical="center"/>
    </xf>
    <xf numFmtId="4" fontId="6" fillId="32" borderId="106" applyNumberFormat="0" applyProtection="0">
      <alignment horizontal="right" vertical="center"/>
    </xf>
    <xf numFmtId="4" fontId="6" fillId="36" borderId="106" applyNumberFormat="0" applyProtection="0">
      <alignment horizontal="right" vertical="center"/>
    </xf>
    <xf numFmtId="4" fontId="6" fillId="40" borderId="106" applyNumberFormat="0" applyProtection="0">
      <alignment horizontal="right" vertical="center"/>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4" fontId="6" fillId="29"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50" fillId="0" borderId="104" applyNumberFormat="0" applyFill="0" applyAlignment="0" applyProtection="0"/>
    <xf numFmtId="4" fontId="6" fillId="0" borderId="106" applyNumberFormat="0" applyProtection="0">
      <alignment horizontal="right" vertical="center"/>
    </xf>
    <xf numFmtId="0" fontId="52" fillId="11" borderId="107" applyNumberFormat="0" applyAlignment="0" applyProtection="0"/>
    <xf numFmtId="0" fontId="38" fillId="24" borderId="106" applyNumberFormat="0" applyAlignment="0" applyProtection="0"/>
    <xf numFmtId="0" fontId="50" fillId="0" borderId="104" applyNumberFormat="0" applyFill="0" applyAlignment="0" applyProtection="0"/>
    <xf numFmtId="4" fontId="44" fillId="43" borderId="106" applyNumberFormat="0" applyProtection="0">
      <alignment horizontal="left" vertical="center" indent="1"/>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6" fillId="3" borderId="106" applyNumberFormat="0" applyProtection="0">
      <alignment vertical="center"/>
    </xf>
    <xf numFmtId="0" fontId="2" fillId="4" borderId="106" applyNumberFormat="0" applyProtection="0">
      <alignment horizontal="left" vertical="center" indent="1"/>
    </xf>
    <xf numFmtId="4" fontId="6" fillId="35" borderId="106" applyNumberFormat="0" applyProtection="0">
      <alignment horizontal="right" vertical="center"/>
    </xf>
    <xf numFmtId="4" fontId="6" fillId="39" borderId="106" applyNumberFormat="0" applyProtection="0">
      <alignment horizontal="right" vertical="center"/>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4" fontId="6" fillId="29" borderId="106" applyNumberFormat="0" applyProtection="0">
      <alignment horizontal="left" vertical="center" indent="1"/>
    </xf>
    <xf numFmtId="4" fontId="41" fillId="5" borderId="106" applyNumberFormat="0" applyProtection="0">
      <alignment horizontal="right" vertical="center"/>
    </xf>
    <xf numFmtId="0" fontId="2" fillId="4" borderId="106" applyNumberFormat="0" applyProtection="0">
      <alignment horizontal="left" vertical="center" indent="1"/>
    </xf>
    <xf numFmtId="4" fontId="46" fillId="5" borderId="106" applyNumberFormat="0" applyProtection="0">
      <alignment horizontal="right" vertical="center"/>
    </xf>
    <xf numFmtId="0" fontId="50" fillId="0" borderId="104" applyNumberFormat="0" applyFill="0" applyAlignment="0" applyProtection="0"/>
    <xf numFmtId="4" fontId="44" fillId="43" borderId="106" applyNumberFormat="0" applyProtection="0">
      <alignment horizontal="left" vertical="center" indent="1"/>
    </xf>
    <xf numFmtId="0" fontId="52" fillId="11" borderId="107" applyNumberFormat="0" applyAlignment="0" applyProtection="0"/>
    <xf numFmtId="0" fontId="38" fillId="24" borderId="106" applyNumberFormat="0" applyAlignment="0" applyProtection="0"/>
    <xf numFmtId="0" fontId="20" fillId="24" borderId="107" applyNumberForma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50" fillId="0" borderId="104" applyNumberFormat="0" applyFill="0" applyAlignment="0" applyProtection="0"/>
    <xf numFmtId="0" fontId="50" fillId="0" borderId="104" applyNumberFormat="0" applyFill="0" applyAlignment="0" applyProtection="0"/>
    <xf numFmtId="0" fontId="50" fillId="0" borderId="104" applyNumberFormat="0" applyFill="0" applyAlignment="0" applyProtection="0"/>
    <xf numFmtId="0" fontId="50" fillId="0" borderId="104" applyNumberFormat="0" applyFill="0" applyAlignment="0" applyProtection="0"/>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50" fillId="0" borderId="104" applyNumberFormat="0" applyFill="0" applyAlignment="0" applyProtection="0"/>
    <xf numFmtId="4" fontId="6" fillId="0" borderId="106" applyNumberFormat="0" applyProtection="0">
      <alignment horizontal="right" vertical="center"/>
    </xf>
    <xf numFmtId="0" fontId="2" fillId="0" borderId="106" applyNumberFormat="0" applyProtection="0">
      <alignment horizontal="left" vertical="center"/>
    </xf>
    <xf numFmtId="0" fontId="50" fillId="0" borderId="104" applyNumberFormat="0" applyFill="0" applyAlignment="0" applyProtection="0"/>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106" applyNumberFormat="0" applyAlignment="0" applyProtection="0"/>
    <xf numFmtId="4" fontId="6" fillId="5" borderId="106" applyNumberFormat="0" applyProtection="0">
      <alignment horizontal="left" vertical="center" indent="1"/>
    </xf>
    <xf numFmtId="4" fontId="44" fillId="5" borderId="106" applyNumberFormat="0" applyProtection="0">
      <alignment horizontal="left" vertical="center" indent="1"/>
    </xf>
    <xf numFmtId="4" fontId="6" fillId="43" borderId="106" applyNumberFormat="0" applyProtection="0">
      <alignment horizontal="left" vertical="center" indent="1"/>
    </xf>
    <xf numFmtId="4" fontId="44" fillId="43" borderId="106" applyNumberFormat="0" applyProtection="0">
      <alignment horizontal="left" vertical="center" indent="1"/>
    </xf>
    <xf numFmtId="0" fontId="80" fillId="0" borderId="102" applyNumberFormat="0" applyFill="0" applyAlignment="0" applyProtection="0"/>
    <xf numFmtId="0" fontId="80" fillId="0" borderId="102" applyNumberFormat="0" applyFill="0" applyAlignment="0" applyProtection="0"/>
    <xf numFmtId="4" fontId="44" fillId="5" borderId="106" applyNumberFormat="0" applyProtection="0">
      <alignment horizontal="left" vertical="center" indent="1"/>
    </xf>
    <xf numFmtId="4" fontId="41" fillId="29" borderId="106" applyNumberFormat="0" applyProtection="0">
      <alignment vertical="center"/>
    </xf>
    <xf numFmtId="0" fontId="2" fillId="43" borderId="106" applyNumberFormat="0" applyProtection="0">
      <alignment horizontal="left" vertical="center" indent="1"/>
    </xf>
    <xf numFmtId="0" fontId="2" fillId="4" borderId="106" applyNumberFormat="0" applyProtection="0">
      <alignment horizontal="left" vertical="center" indent="1"/>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0" borderId="106" applyNumberFormat="0" applyProtection="0">
      <alignment horizontal="right" vertical="center"/>
    </xf>
    <xf numFmtId="4" fontId="6" fillId="0"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 fillId="0" borderId="105">
      <alignment horizontal="right"/>
    </xf>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4" fontId="2" fillId="0" borderId="105"/>
    <xf numFmtId="0" fontId="2" fillId="4" borderId="106" applyNumberFormat="0" applyProtection="0">
      <alignment horizontal="left" vertical="center" indent="1"/>
    </xf>
    <xf numFmtId="0" fontId="50" fillId="0" borderId="104" applyNumberFormat="0" applyFill="0" applyAlignment="0" applyProtection="0"/>
    <xf numFmtId="0" fontId="20" fillId="24" borderId="107" applyNumberFormat="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3" fillId="31" borderId="108" applyNumberFormat="0" applyFont="0" applyAlignment="0" applyProtection="0"/>
    <xf numFmtId="4" fontId="6" fillId="5" borderId="106" applyNumberFormat="0" applyProtection="0">
      <alignment horizontal="righ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xf numFmtId="0" fontId="2" fillId="0" borderId="105"/>
    <xf numFmtId="0" fontId="3" fillId="2" borderId="105" applyNumberFormat="0" applyAlignment="0">
      <alignment horizontal="left"/>
    </xf>
    <xf numFmtId="0" fontId="3" fillId="2" borderId="105" applyNumberFormat="0" applyAlignment="0">
      <alignment horizontal="left"/>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175" fontId="2" fillId="3" borderId="105" applyNumberFormat="0" applyFont="0" applyAlignment="0">
      <protection locked="0"/>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4" fontId="44" fillId="43" borderId="106" applyNumberFormat="0" applyProtection="0">
      <alignment horizontal="left" vertical="center" indent="1"/>
    </xf>
    <xf numFmtId="4" fontId="44" fillId="5"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6" applyNumberFormat="0" applyProtection="0">
      <alignment horizontal="left" vertical="center"/>
    </xf>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5">
      <alignment horizontal="right"/>
    </xf>
    <xf numFmtId="0" fontId="2" fillId="0" borderId="105">
      <alignment horizontal="right"/>
    </xf>
    <xf numFmtId="0" fontId="2" fillId="31" borderId="108" applyNumberFormat="0" applyFont="0" applyAlignment="0" applyProtection="0"/>
    <xf numFmtId="4" fontId="2" fillId="0" borderId="105"/>
    <xf numFmtId="4" fontId="2" fillId="0" borderId="105"/>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alignment horizontal="right"/>
    </xf>
    <xf numFmtId="0" fontId="2" fillId="0" borderId="105">
      <alignment horizontal="right"/>
    </xf>
    <xf numFmtId="0" fontId="2" fillId="0" borderId="105"/>
    <xf numFmtId="0" fontId="2" fillId="31" borderId="108" applyNumberFormat="0" applyFont="0" applyAlignment="0" applyProtection="0"/>
    <xf numFmtId="4" fontId="2" fillId="0" borderId="105"/>
    <xf numFmtId="4" fontId="2" fillId="0" borderId="105"/>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6" fillId="0" borderId="106" applyNumberFormat="0" applyProtection="0">
      <alignment horizontal="right" vertical="center"/>
    </xf>
    <xf numFmtId="0" fontId="2" fillId="0" borderId="106" applyNumberFormat="0" applyProtection="0">
      <alignment horizontal="left" vertical="center"/>
    </xf>
    <xf numFmtId="175" fontId="2" fillId="3" borderId="105" applyNumberFormat="0" applyFont="0" applyAlignment="0">
      <protection locked="0"/>
    </xf>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106" applyNumberFormat="0" applyAlignment="0" applyProtection="0"/>
    <xf numFmtId="4" fontId="6" fillId="5" borderId="106" applyNumberFormat="0" applyProtection="0">
      <alignment horizontal="left" vertical="center" indent="1"/>
    </xf>
    <xf numFmtId="4" fontId="44" fillId="5" borderId="106" applyNumberFormat="0" applyProtection="0">
      <alignment horizontal="left" vertical="center" indent="1"/>
    </xf>
    <xf numFmtId="4" fontId="6" fillId="43" borderId="106" applyNumberFormat="0" applyProtection="0">
      <alignment horizontal="left" vertical="center" indent="1"/>
    </xf>
    <xf numFmtId="4" fontId="44" fillId="43"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80" fillId="0" borderId="102" applyNumberFormat="0" applyFill="0" applyAlignment="0" applyProtection="0"/>
    <xf numFmtId="0" fontId="80" fillId="0" borderId="102" applyNumberFormat="0" applyFill="0" applyAlignment="0" applyProtection="0"/>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4" fontId="6" fillId="3" borderId="106" applyNumberFormat="0" applyProtection="0">
      <alignment vertical="center"/>
    </xf>
    <xf numFmtId="4" fontId="41" fillId="3" borderId="106" applyNumberFormat="0" applyProtection="0">
      <alignment vertical="center"/>
    </xf>
    <xf numFmtId="4" fontId="6" fillId="3" borderId="106" applyNumberFormat="0" applyProtection="0">
      <alignment horizontal="left" vertical="center" indent="1"/>
    </xf>
    <xf numFmtId="4" fontId="6" fillId="3"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32" borderId="106" applyNumberFormat="0" applyProtection="0">
      <alignment horizontal="right" vertical="center"/>
    </xf>
    <xf numFmtId="4" fontId="6" fillId="33" borderId="106" applyNumberFormat="0" applyProtection="0">
      <alignment horizontal="right" vertical="center"/>
    </xf>
    <xf numFmtId="4" fontId="6" fillId="34" borderId="106" applyNumberFormat="0" applyProtection="0">
      <alignment horizontal="right" vertical="center"/>
    </xf>
    <xf numFmtId="4" fontId="6" fillId="35" borderId="106" applyNumberFormat="0" applyProtection="0">
      <alignment horizontal="right" vertical="center"/>
    </xf>
    <xf numFmtId="4" fontId="6" fillId="36" borderId="106" applyNumberFormat="0" applyProtection="0">
      <alignment horizontal="right" vertical="center"/>
    </xf>
    <xf numFmtId="4" fontId="6" fillId="37" borderId="106" applyNumberFormat="0" applyProtection="0">
      <alignment horizontal="right" vertical="center"/>
    </xf>
    <xf numFmtId="4" fontId="6" fillId="38" borderId="106" applyNumberFormat="0" applyProtection="0">
      <alignment horizontal="right" vertical="center"/>
    </xf>
    <xf numFmtId="4" fontId="6" fillId="39" borderId="106" applyNumberFormat="0" applyProtection="0">
      <alignment horizontal="right" vertical="center"/>
    </xf>
    <xf numFmtId="4" fontId="6" fillId="40" borderId="106" applyNumberFormat="0" applyProtection="0">
      <alignment horizontal="right" vertical="center"/>
    </xf>
    <xf numFmtId="4" fontId="42" fillId="41"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29" borderId="106" applyNumberFormat="0" applyProtection="0">
      <alignment vertical="center"/>
    </xf>
    <xf numFmtId="4" fontId="41" fillId="29" borderId="106" applyNumberFormat="0" applyProtection="0">
      <alignment vertical="center"/>
    </xf>
    <xf numFmtId="4" fontId="6" fillId="29" borderId="106" applyNumberFormat="0" applyProtection="0">
      <alignment horizontal="left" vertical="center" indent="1"/>
    </xf>
    <xf numFmtId="4" fontId="6" fillId="29" borderId="106" applyNumberFormat="0" applyProtection="0">
      <alignment horizontal="left" vertical="center" indent="1"/>
    </xf>
    <xf numFmtId="4" fontId="6" fillId="5" borderId="106" applyNumberFormat="0" applyProtection="0">
      <alignment horizontal="right" vertical="center"/>
    </xf>
    <xf numFmtId="4" fontId="6" fillId="0" borderId="106" applyNumberFormat="0" applyProtection="0">
      <alignment horizontal="right" vertical="center"/>
    </xf>
    <xf numFmtId="4" fontId="6" fillId="0" borderId="106" applyNumberFormat="0" applyProtection="0">
      <alignment horizontal="right" vertical="center"/>
    </xf>
    <xf numFmtId="4" fontId="41"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6" fillId="5" borderId="106" applyNumberFormat="0" applyProtection="0">
      <alignment horizontal="right" vertical="center"/>
    </xf>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 fillId="0" borderId="105">
      <alignment horizontal="right"/>
    </xf>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4" fontId="2" fillId="0" borderId="105"/>
    <xf numFmtId="0" fontId="20" fillId="24" borderId="107" applyNumberFormat="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3" fillId="31" borderId="108" applyNumberFormat="0" applyFont="0" applyAlignment="0" applyProtection="0"/>
    <xf numFmtId="0" fontId="38" fillId="24" borderId="106" applyNumberFormat="0" applyAlignment="0" applyProtection="0"/>
    <xf numFmtId="4" fontId="6" fillId="5" borderId="106" applyNumberFormat="0" applyProtection="0">
      <alignment horizontal="righ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xf numFmtId="0" fontId="2" fillId="0" borderId="105"/>
    <xf numFmtId="0" fontId="3" fillId="2" borderId="105" applyNumberFormat="0" applyAlignment="0">
      <alignment horizontal="left"/>
    </xf>
    <xf numFmtId="0" fontId="3" fillId="2" borderId="105" applyNumberFormat="0" applyAlignment="0">
      <alignment horizontal="left"/>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175" fontId="2" fillId="3" borderId="105" applyNumberFormat="0" applyFont="0" applyAlignment="0">
      <protection locked="0"/>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4" fontId="44" fillId="43" borderId="106" applyNumberFormat="0" applyProtection="0">
      <alignment horizontal="left" vertical="center" indent="1"/>
    </xf>
    <xf numFmtId="4" fontId="44" fillId="5"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6" applyNumberFormat="0" applyProtection="0">
      <alignment horizontal="left" vertical="center"/>
    </xf>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5">
      <alignment horizontal="right"/>
    </xf>
    <xf numFmtId="0" fontId="2" fillId="0" borderId="105">
      <alignment horizontal="right"/>
    </xf>
    <xf numFmtId="0" fontId="2" fillId="31" borderId="108" applyNumberFormat="0" applyFont="0" applyAlignment="0" applyProtection="0"/>
    <xf numFmtId="4" fontId="2" fillId="0" borderId="105"/>
    <xf numFmtId="4" fontId="2" fillId="0" borderId="105"/>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alignment horizontal="right"/>
    </xf>
    <xf numFmtId="0" fontId="2" fillId="0" borderId="105">
      <alignment horizontal="right"/>
    </xf>
    <xf numFmtId="0" fontId="2" fillId="0" borderId="105"/>
    <xf numFmtId="0" fontId="2" fillId="31" borderId="108" applyNumberFormat="0" applyFont="0" applyAlignment="0" applyProtection="0"/>
    <xf numFmtId="4" fontId="2" fillId="0" borderId="105"/>
    <xf numFmtId="4" fontId="2" fillId="0" borderId="105"/>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6" fillId="0" borderId="106" applyNumberFormat="0" applyProtection="0">
      <alignment horizontal="right" vertical="center"/>
    </xf>
    <xf numFmtId="0" fontId="2" fillId="0" borderId="106" applyNumberFormat="0" applyProtection="0">
      <alignment horizontal="left" vertical="center"/>
    </xf>
    <xf numFmtId="175" fontId="2" fillId="3" borderId="105" applyNumberFormat="0" applyFont="0" applyAlignment="0">
      <protection locked="0"/>
    </xf>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106" applyNumberFormat="0" applyAlignment="0" applyProtection="0"/>
    <xf numFmtId="4" fontId="6" fillId="5" borderId="106" applyNumberFormat="0" applyProtection="0">
      <alignment horizontal="left" vertical="center" indent="1"/>
    </xf>
    <xf numFmtId="4" fontId="44" fillId="5" borderId="106" applyNumberFormat="0" applyProtection="0">
      <alignment horizontal="left" vertical="center" indent="1"/>
    </xf>
    <xf numFmtId="4" fontId="6" fillId="43" borderId="106" applyNumberFormat="0" applyProtection="0">
      <alignment horizontal="left" vertical="center" indent="1"/>
    </xf>
    <xf numFmtId="4" fontId="44" fillId="43"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50" fillId="0" borderId="104" applyNumberFormat="0" applyFill="0" applyAlignment="0" applyProtection="0"/>
    <xf numFmtId="0" fontId="50" fillId="0" borderId="104" applyNumberFormat="0" applyFill="0" applyAlignment="0" applyProtection="0"/>
    <xf numFmtId="0" fontId="50" fillId="0" borderId="104" applyNumberFormat="0" applyFill="0" applyAlignment="0" applyProtection="0"/>
    <xf numFmtId="0" fontId="50" fillId="0" borderId="104" applyNumberFormat="0" applyFill="0" applyAlignment="0" applyProtection="0"/>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50" fillId="0" borderId="104" applyNumberFormat="0" applyFill="0" applyAlignment="0" applyProtection="0"/>
    <xf numFmtId="4" fontId="6" fillId="0" borderId="106" applyNumberFormat="0" applyProtection="0">
      <alignment horizontal="right" vertical="center"/>
    </xf>
    <xf numFmtId="0" fontId="2" fillId="0" borderId="106" applyNumberFormat="0" applyProtection="0">
      <alignment horizontal="left" vertical="center"/>
    </xf>
    <xf numFmtId="0" fontId="50" fillId="0" borderId="104" applyNumberFormat="0" applyFill="0" applyAlignment="0" applyProtection="0"/>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106" applyNumberFormat="0" applyAlignment="0" applyProtection="0"/>
    <xf numFmtId="4" fontId="6" fillId="5" borderId="106" applyNumberFormat="0" applyProtection="0">
      <alignment horizontal="left" vertical="center" indent="1"/>
    </xf>
    <xf numFmtId="4" fontId="44" fillId="5" borderId="106" applyNumberFormat="0" applyProtection="0">
      <alignment horizontal="left" vertical="center" indent="1"/>
    </xf>
    <xf numFmtId="4" fontId="6" fillId="43" borderId="106" applyNumberFormat="0" applyProtection="0">
      <alignment horizontal="left" vertical="center" indent="1"/>
    </xf>
    <xf numFmtId="4" fontId="44" fillId="43" borderId="106" applyNumberFormat="0" applyProtection="0">
      <alignment horizontal="left" vertical="center" indent="1"/>
    </xf>
    <xf numFmtId="0" fontId="80" fillId="0" borderId="102" applyNumberFormat="0" applyFill="0" applyAlignment="0" applyProtection="0"/>
    <xf numFmtId="0" fontId="80" fillId="0" borderId="102" applyNumberFormat="0" applyFill="0" applyAlignment="0" applyProtection="0"/>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0" borderId="106" applyNumberFormat="0" applyProtection="0">
      <alignment horizontal="right" vertical="center"/>
    </xf>
    <xf numFmtId="4" fontId="6" fillId="0"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 fillId="0" borderId="105">
      <alignment horizontal="right"/>
    </xf>
    <xf numFmtId="0" fontId="2" fillId="0" borderId="105">
      <alignment horizontal="right"/>
    </xf>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6" fillId="5" borderId="106" applyNumberFormat="0" applyProtection="0">
      <alignment horizontal="righ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xf numFmtId="0" fontId="2" fillId="0" borderId="105"/>
    <xf numFmtId="0" fontId="3" fillId="2" borderId="105" applyNumberFormat="0" applyAlignment="0">
      <alignment horizontal="left"/>
    </xf>
    <xf numFmtId="0" fontId="3" fillId="2" borderId="105" applyNumberFormat="0" applyAlignment="0">
      <alignment horizontal="left"/>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175" fontId="2" fillId="3" borderId="105" applyNumberFormat="0" applyFont="0" applyAlignment="0">
      <protection locked="0"/>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4" fontId="44" fillId="43" borderId="106" applyNumberFormat="0" applyProtection="0">
      <alignment horizontal="left" vertical="center" indent="1"/>
    </xf>
    <xf numFmtId="4" fontId="44" fillId="5"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alignment horizontal="right"/>
    </xf>
    <xf numFmtId="4" fontId="2" fillId="0" borderId="105"/>
    <xf numFmtId="0" fontId="2" fillId="0" borderId="105">
      <alignment horizontal="right"/>
    </xf>
    <xf numFmtId="4" fontId="2" fillId="0" borderId="105"/>
    <xf numFmtId="0" fontId="2" fillId="0" borderId="105">
      <alignment horizontal="right"/>
    </xf>
    <xf numFmtId="4" fontId="2" fillId="0" borderId="105"/>
    <xf numFmtId="0" fontId="2" fillId="0" borderId="106" applyNumberFormat="0" applyProtection="0">
      <alignment horizontal="left" vertical="center"/>
    </xf>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5">
      <alignment horizontal="right"/>
    </xf>
    <xf numFmtId="0" fontId="2" fillId="0" borderId="105">
      <alignment horizontal="right"/>
    </xf>
    <xf numFmtId="4" fontId="2" fillId="0" borderId="105"/>
    <xf numFmtId="4" fontId="2" fillId="0" borderId="105"/>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alignment horizontal="right"/>
    </xf>
    <xf numFmtId="0" fontId="2" fillId="0" borderId="105">
      <alignment horizontal="right"/>
    </xf>
    <xf numFmtId="0" fontId="2" fillId="0" borderId="105"/>
    <xf numFmtId="4" fontId="2" fillId="0" borderId="105"/>
    <xf numFmtId="4" fontId="2" fillId="0" borderId="105"/>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6" fillId="0" borderId="106" applyNumberFormat="0" applyProtection="0">
      <alignment horizontal="right" vertical="center"/>
    </xf>
    <xf numFmtId="0" fontId="2" fillId="0" borderId="106" applyNumberFormat="0" applyProtection="0">
      <alignment horizontal="left" vertical="center"/>
    </xf>
    <xf numFmtId="175" fontId="2" fillId="3" borderId="105" applyNumberFormat="0" applyFont="0" applyAlignment="0">
      <protection locked="0"/>
    </xf>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106" applyNumberFormat="0" applyAlignment="0" applyProtection="0"/>
    <xf numFmtId="4" fontId="6" fillId="5" borderId="106" applyNumberFormat="0" applyProtection="0">
      <alignment horizontal="left" vertical="center" indent="1"/>
    </xf>
    <xf numFmtId="4" fontId="44" fillId="5" borderId="106" applyNumberFormat="0" applyProtection="0">
      <alignment horizontal="left" vertical="center" indent="1"/>
    </xf>
    <xf numFmtId="4" fontId="6" fillId="43" borderId="106" applyNumberFormat="0" applyProtection="0">
      <alignment horizontal="left" vertical="center" indent="1"/>
    </xf>
    <xf numFmtId="4" fontId="44" fillId="43"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80" fillId="0" borderId="102" applyNumberFormat="0" applyFill="0" applyAlignment="0" applyProtection="0"/>
    <xf numFmtId="0" fontId="80" fillId="0" borderId="102" applyNumberFormat="0" applyFill="0" applyAlignment="0" applyProtection="0"/>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4" fontId="6" fillId="3" borderId="106" applyNumberFormat="0" applyProtection="0">
      <alignment vertical="center"/>
    </xf>
    <xf numFmtId="4" fontId="41" fillId="3" borderId="106" applyNumberFormat="0" applyProtection="0">
      <alignment vertical="center"/>
    </xf>
    <xf numFmtId="4" fontId="6" fillId="3" borderId="106" applyNumberFormat="0" applyProtection="0">
      <alignment horizontal="left" vertical="center" indent="1"/>
    </xf>
    <xf numFmtId="4" fontId="6" fillId="3"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32" borderId="106" applyNumberFormat="0" applyProtection="0">
      <alignment horizontal="right" vertical="center"/>
    </xf>
    <xf numFmtId="4" fontId="6" fillId="33" borderId="106" applyNumberFormat="0" applyProtection="0">
      <alignment horizontal="right" vertical="center"/>
    </xf>
    <xf numFmtId="4" fontId="6" fillId="34" borderId="106" applyNumberFormat="0" applyProtection="0">
      <alignment horizontal="right" vertical="center"/>
    </xf>
    <xf numFmtId="4" fontId="6" fillId="35" borderId="106" applyNumberFormat="0" applyProtection="0">
      <alignment horizontal="right" vertical="center"/>
    </xf>
    <xf numFmtId="4" fontId="6" fillId="36" borderId="106" applyNumberFormat="0" applyProtection="0">
      <alignment horizontal="right" vertical="center"/>
    </xf>
    <xf numFmtId="4" fontId="6" fillId="37" borderId="106" applyNumberFormat="0" applyProtection="0">
      <alignment horizontal="right" vertical="center"/>
    </xf>
    <xf numFmtId="4" fontId="6" fillId="38" borderId="106" applyNumberFormat="0" applyProtection="0">
      <alignment horizontal="right" vertical="center"/>
    </xf>
    <xf numFmtId="4" fontId="6" fillId="39" borderId="106" applyNumberFormat="0" applyProtection="0">
      <alignment horizontal="right" vertical="center"/>
    </xf>
    <xf numFmtId="4" fontId="6" fillId="40" borderId="106" applyNumberFormat="0" applyProtection="0">
      <alignment horizontal="right" vertical="center"/>
    </xf>
    <xf numFmtId="4" fontId="42" fillId="41"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6" fillId="29" borderId="106" applyNumberFormat="0" applyProtection="0">
      <alignment vertical="center"/>
    </xf>
    <xf numFmtId="4" fontId="41" fillId="29" borderId="106" applyNumberFormat="0" applyProtection="0">
      <alignment vertical="center"/>
    </xf>
    <xf numFmtId="4" fontId="6" fillId="29" borderId="106" applyNumberFormat="0" applyProtection="0">
      <alignment horizontal="left" vertical="center" indent="1"/>
    </xf>
    <xf numFmtId="4" fontId="6" fillId="29" borderId="106" applyNumberFormat="0" applyProtection="0">
      <alignment horizontal="left" vertical="center" indent="1"/>
    </xf>
    <xf numFmtId="4" fontId="6" fillId="5" borderId="106" applyNumberFormat="0" applyProtection="0">
      <alignment horizontal="right" vertical="center"/>
    </xf>
    <xf numFmtId="4" fontId="6" fillId="0" borderId="106" applyNumberFormat="0" applyProtection="0">
      <alignment horizontal="right" vertical="center"/>
    </xf>
    <xf numFmtId="4" fontId="6" fillId="0" borderId="106" applyNumberFormat="0" applyProtection="0">
      <alignment horizontal="right" vertical="center"/>
    </xf>
    <xf numFmtId="4" fontId="41"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4" fontId="46" fillId="5" borderId="106" applyNumberFormat="0" applyProtection="0">
      <alignment horizontal="right" vertical="center"/>
    </xf>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38" fillId="24" borderId="106"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 fillId="0" borderId="105">
      <alignment horizontal="right"/>
    </xf>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4" fontId="2" fillId="0" borderId="105"/>
    <xf numFmtId="0" fontId="20" fillId="24" borderId="107" applyNumberFormat="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3" fillId="31" borderId="108" applyNumberFormat="0" applyFont="0" applyAlignment="0" applyProtection="0"/>
    <xf numFmtId="0" fontId="38" fillId="24" borderId="106" applyNumberFormat="0" applyAlignment="0" applyProtection="0"/>
    <xf numFmtId="4" fontId="6" fillId="5" borderId="106" applyNumberFormat="0" applyProtection="0">
      <alignment horizontal="righ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xf numFmtId="0" fontId="2" fillId="0" borderId="105"/>
    <xf numFmtId="0" fontId="3" fillId="2" borderId="105" applyNumberFormat="0" applyAlignment="0">
      <alignment horizontal="left"/>
    </xf>
    <xf numFmtId="0" fontId="3" fillId="2" borderId="105" applyNumberFormat="0" applyAlignment="0">
      <alignment horizontal="left"/>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175" fontId="2" fillId="3" borderId="105" applyNumberFormat="0" applyFont="0" applyAlignment="0">
      <protection locked="0"/>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4" fontId="44" fillId="43" borderId="106" applyNumberFormat="0" applyProtection="0">
      <alignment horizontal="left" vertical="center" indent="1"/>
    </xf>
    <xf numFmtId="4" fontId="44" fillId="5"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4" fontId="44" fillId="5" borderId="106" applyNumberFormat="0" applyProtection="0">
      <alignment horizontal="left" vertical="center" indent="1"/>
    </xf>
    <xf numFmtId="4" fontId="44"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6" applyNumberFormat="0" applyProtection="0">
      <alignment horizontal="left" vertical="center"/>
    </xf>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6" applyNumberFormat="0" applyProtection="0">
      <alignment horizontal="left" vertical="center"/>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5">
      <alignment horizontal="right"/>
    </xf>
    <xf numFmtId="0" fontId="2" fillId="0" borderId="105">
      <alignment horizontal="right"/>
    </xf>
    <xf numFmtId="0" fontId="2" fillId="31" borderId="108" applyNumberFormat="0" applyFont="0" applyAlignment="0" applyProtection="0"/>
    <xf numFmtId="4" fontId="2" fillId="0" borderId="105"/>
    <xf numFmtId="4" fontId="2" fillId="0" borderId="105"/>
    <xf numFmtId="4" fontId="6" fillId="5" borderId="106" applyNumberFormat="0" applyProtection="0">
      <alignment horizontal="righ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175" fontId="2" fillId="3" borderId="105" applyNumberFormat="0" applyFont="0" applyAlignment="0">
      <protection locked="0"/>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43" borderId="106" applyNumberFormat="0" applyProtection="0">
      <alignment horizontal="left" vertical="center" indent="1"/>
    </xf>
    <xf numFmtId="0" fontId="2" fillId="43" borderId="106" applyNumberFormat="0" applyProtection="0">
      <alignment horizontal="left" vertical="center" indent="1"/>
    </xf>
    <xf numFmtId="0" fontId="2" fillId="44" borderId="106" applyNumberFormat="0" applyProtection="0">
      <alignment horizontal="left" vertical="center" indent="1"/>
    </xf>
    <xf numFmtId="0" fontId="2" fillId="44" borderId="106" applyNumberFormat="0" applyProtection="0">
      <alignment horizontal="left" vertical="center" indent="1"/>
    </xf>
    <xf numFmtId="0" fontId="2" fillId="27" borderId="106" applyNumberFormat="0" applyProtection="0">
      <alignment horizontal="left" vertical="center" indent="1"/>
    </xf>
    <xf numFmtId="0" fontId="2" fillId="27" borderId="106" applyNumberFormat="0" applyProtection="0">
      <alignment horizontal="left" vertical="center" indent="1"/>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0" borderId="106" applyNumberFormat="0" applyProtection="0">
      <alignment horizontal="left" vertical="center"/>
    </xf>
    <xf numFmtId="0" fontId="2" fillId="4" borderId="106" applyNumberFormat="0" applyProtection="0">
      <alignment horizontal="left" vertical="center" indent="1"/>
    </xf>
    <xf numFmtId="0" fontId="2" fillId="4" borderId="106" applyNumberFormat="0" applyProtection="0">
      <alignment horizontal="left" vertical="center" indent="1"/>
    </xf>
    <xf numFmtId="0" fontId="2" fillId="0" borderId="105">
      <alignment horizontal="right"/>
    </xf>
    <xf numFmtId="0" fontId="2" fillId="0" borderId="105">
      <alignment horizontal="right"/>
    </xf>
    <xf numFmtId="0" fontId="2" fillId="0" borderId="105"/>
    <xf numFmtId="0" fontId="2" fillId="31" borderId="108" applyNumberFormat="0" applyFont="0" applyAlignment="0" applyProtection="0"/>
    <xf numFmtId="4" fontId="2" fillId="0" borderId="105"/>
    <xf numFmtId="4" fontId="2" fillId="0" borderId="105"/>
    <xf numFmtId="0" fontId="2" fillId="4" borderId="106" applyNumberFormat="0" applyProtection="0">
      <alignment horizontal="left" vertical="center" indent="1"/>
    </xf>
    <xf numFmtId="175" fontId="2" fillId="3" borderId="105" applyNumberFormat="0" applyFont="0" applyAlignment="0">
      <protection locked="0"/>
    </xf>
    <xf numFmtId="0" fontId="2" fillId="4"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6" fillId="0" borderId="106" applyNumberFormat="0" applyProtection="0">
      <alignment horizontal="right" vertical="center"/>
    </xf>
    <xf numFmtId="0" fontId="2" fillId="0" borderId="106" applyNumberFormat="0" applyProtection="0">
      <alignment horizontal="left" vertical="center"/>
    </xf>
    <xf numFmtId="175" fontId="2" fillId="3" borderId="105" applyNumberFormat="0" applyFont="0" applyAlignment="0">
      <protection locked="0"/>
    </xf>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106" applyNumberFormat="0" applyAlignment="0" applyProtection="0"/>
    <xf numFmtId="4" fontId="6" fillId="5" borderId="106" applyNumberFormat="0" applyProtection="0">
      <alignment horizontal="left" vertical="center" indent="1"/>
    </xf>
    <xf numFmtId="4" fontId="44" fillId="5" borderId="106" applyNumberFormat="0" applyProtection="0">
      <alignment horizontal="left" vertical="center" indent="1"/>
    </xf>
    <xf numFmtId="4" fontId="6" fillId="43" borderId="106" applyNumberFormat="0" applyProtection="0">
      <alignment horizontal="left" vertical="center" indent="1"/>
    </xf>
    <xf numFmtId="4" fontId="44" fillId="43" borderId="106"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63" applyNumberFormat="0" applyFont="0" applyAlignment="0">
      <protection locked="0"/>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0"/>
    <xf numFmtId="4" fontId="6" fillId="0" borderId="67" applyNumberFormat="0" applyProtection="0">
      <alignment horizontal="right" vertical="center"/>
    </xf>
    <xf numFmtId="4" fontId="6" fillId="3" borderId="67" applyNumberFormat="0" applyProtection="0">
      <alignment vertical="center"/>
    </xf>
    <xf numFmtId="0" fontId="2" fillId="4" borderId="67" applyNumberFormat="0" applyProtection="0">
      <alignment horizontal="left" vertical="center" indent="1"/>
    </xf>
    <xf numFmtId="0" fontId="1" fillId="0" borderId="0"/>
    <xf numFmtId="0" fontId="2" fillId="0" borderId="0"/>
    <xf numFmtId="0" fontId="2" fillId="0" borderId="67" applyNumberFormat="0" applyProtection="0">
      <alignment horizontal="left" vertical="center"/>
    </xf>
    <xf numFmtId="4" fontId="6" fillId="5" borderId="67" applyNumberFormat="0" applyProtection="0">
      <alignment horizontal="right" vertical="center"/>
    </xf>
    <xf numFmtId="43" fontId="1" fillId="0" borderId="0" applyFont="0" applyFill="0" applyBorder="0" applyAlignment="0" applyProtection="0"/>
    <xf numFmtId="0" fontId="20" fillId="24" borderId="107" applyNumberFormat="0" applyAlignment="0" applyProtection="0"/>
    <xf numFmtId="0" fontId="29" fillId="0" borderId="66">
      <alignment horizontal="left" vertical="center"/>
    </xf>
    <xf numFmtId="176" fontId="36" fillId="0" borderId="0"/>
    <xf numFmtId="0" fontId="3" fillId="31" borderId="108" applyNumberFormat="0" applyFont="0" applyAlignment="0" applyProtection="0"/>
    <xf numFmtId="0" fontId="38" fillId="24" borderId="67" applyNumberFormat="0" applyAlignment="0" applyProtection="0"/>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4" fontId="6" fillId="5" borderId="68"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41" fillId="5" borderId="67" applyNumberFormat="0" applyProtection="0">
      <alignment horizontal="righ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50" fillId="0" borderId="70" applyNumberFormat="0" applyFill="0" applyAlignment="0" applyProtection="0"/>
    <xf numFmtId="0" fontId="52" fillId="11" borderId="107" applyNumberFormat="0" applyAlignment="0" applyProtection="0"/>
    <xf numFmtId="0" fontId="38" fillId="24" borderId="67" applyNumberFormat="0" applyAlignment="0" applyProtection="0"/>
    <xf numFmtId="0" fontId="20" fillId="24" borderId="107" applyNumberFormat="0" applyAlignment="0" applyProtection="0"/>
    <xf numFmtId="0" fontId="50" fillId="0" borderId="70" applyNumberFormat="0" applyFill="0" applyAlignment="0" applyProtection="0"/>
    <xf numFmtId="0" fontId="49" fillId="0" borderId="0" applyNumberFormat="0" applyFill="0" applyBorder="0" applyAlignment="0" applyProtection="0"/>
    <xf numFmtId="0" fontId="3" fillId="31" borderId="108" applyNumberFormat="0" applyFont="0" applyAlignment="0" applyProtection="0"/>
    <xf numFmtId="164" fontId="2" fillId="0" borderId="0" applyFont="0" applyFill="0" applyBorder="0" applyAlignment="0" applyProtection="0"/>
    <xf numFmtId="0" fontId="1" fillId="0" borderId="0"/>
    <xf numFmtId="0" fontId="3" fillId="0" borderId="0"/>
    <xf numFmtId="0" fontId="2" fillId="0" borderId="67" applyNumberFormat="0" applyProtection="0">
      <alignment horizontal="left" vertical="center"/>
    </xf>
    <xf numFmtId="0" fontId="1" fillId="0" borderId="0"/>
    <xf numFmtId="0" fontId="1" fillId="0" borderId="0"/>
    <xf numFmtId="0" fontId="1" fillId="0" borderId="0"/>
    <xf numFmtId="0" fontId="63" fillId="6" borderId="0" applyNumberFormat="0" applyBorder="0" applyAlignment="0" applyProtection="0"/>
    <xf numFmtId="0" fontId="63" fillId="13" borderId="0" applyNumberFormat="0" applyBorder="0" applyAlignment="0" applyProtection="0"/>
    <xf numFmtId="0" fontId="63" fillId="31" borderId="0" applyNumberFormat="0" applyBorder="0" applyAlignment="0" applyProtection="0"/>
    <xf numFmtId="0" fontId="63" fillId="49"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25" borderId="0" applyNumberFormat="0" applyBorder="0" applyAlignment="0" applyProtection="0"/>
    <xf numFmtId="0" fontId="63" fillId="13" borderId="0" applyNumberFormat="0" applyBorder="0" applyAlignment="0" applyProtection="0"/>
    <xf numFmtId="0" fontId="63" fillId="22"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11" borderId="0" applyNumberFormat="0" applyBorder="0" applyAlignment="0" applyProtection="0"/>
    <xf numFmtId="0" fontId="29" fillId="0" borderId="66">
      <alignment horizontal="left" vertical="center"/>
    </xf>
    <xf numFmtId="0" fontId="38" fillId="24" borderId="67" applyNumberFormat="0" applyAlignment="0" applyProtection="0"/>
    <xf numFmtId="0" fontId="2" fillId="4" borderId="67" applyNumberFormat="0" applyProtection="0">
      <alignment horizontal="left" vertical="center" indent="1"/>
    </xf>
    <xf numFmtId="4" fontId="41" fillId="5" borderId="67" applyNumberFormat="0" applyProtection="0">
      <alignment horizontal="right" vertical="center"/>
    </xf>
    <xf numFmtId="4" fontId="6" fillId="29"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38" borderId="67" applyNumberFormat="0" applyProtection="0">
      <alignment horizontal="right" vertical="center"/>
    </xf>
    <xf numFmtId="4" fontId="6" fillId="33" borderId="67" applyNumberFormat="0" applyProtection="0">
      <alignment horizontal="right" vertical="center"/>
    </xf>
    <xf numFmtId="4" fontId="6" fillId="3" borderId="67" applyNumberFormat="0" applyProtection="0">
      <alignment horizontal="left" vertical="center" indent="1"/>
    </xf>
    <xf numFmtId="4" fontId="6" fillId="3" borderId="67" applyNumberFormat="0" applyProtection="0">
      <alignment vertical="center"/>
    </xf>
    <xf numFmtId="0" fontId="2" fillId="43"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4" fontId="6" fillId="0" borderId="67" applyNumberFormat="0" applyProtection="0">
      <alignment horizontal="right" vertical="center"/>
    </xf>
    <xf numFmtId="4" fontId="6" fillId="0" borderId="67" applyNumberFormat="0" applyProtection="0">
      <alignment horizontal="right" vertical="center"/>
    </xf>
    <xf numFmtId="4" fontId="41" fillId="3" borderId="67" applyNumberFormat="0" applyProtection="0">
      <alignment vertical="center"/>
    </xf>
    <xf numFmtId="4" fontId="6" fillId="40" borderId="67" applyNumberFormat="0" applyProtection="0">
      <alignment horizontal="right" vertical="center"/>
    </xf>
    <xf numFmtId="4" fontId="44" fillId="5"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41" fillId="29" borderId="67" applyNumberFormat="0" applyProtection="0">
      <alignmen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38" fillId="24" borderId="67" applyNumberFormat="0" applyAlignment="0" applyProtection="0"/>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4" fontId="6" fillId="37" borderId="67" applyNumberFormat="0" applyProtection="0">
      <alignment horizontal="right" vertical="center"/>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4" fontId="6" fillId="5" borderId="68" applyNumberFormat="0" applyProtection="0">
      <alignment horizontal="left" vertical="center" indent="1"/>
    </xf>
    <xf numFmtId="0" fontId="2" fillId="4" borderId="67" applyNumberFormat="0" applyProtection="0">
      <alignment horizontal="left" vertical="center" indent="1"/>
    </xf>
    <xf numFmtId="0" fontId="38" fillId="24" borderId="67" applyNumberFormat="0" applyAlignment="0" applyProtection="0"/>
    <xf numFmtId="0" fontId="2" fillId="43" borderId="67" applyNumberFormat="0" applyProtection="0">
      <alignment horizontal="left" vertical="center" indent="1"/>
    </xf>
    <xf numFmtId="0" fontId="76" fillId="49" borderId="67" applyNumberFormat="0" applyAlignment="0" applyProtection="0"/>
    <xf numFmtId="4" fontId="6" fillId="34" borderId="67" applyNumberFormat="0" applyProtection="0">
      <alignment horizontal="right" vertical="center"/>
    </xf>
    <xf numFmtId="4" fontId="6" fillId="5" borderId="67" applyNumberFormat="0" applyProtection="0">
      <alignment horizontal="right" vertical="center"/>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3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4" fontId="6" fillId="39" borderId="67" applyNumberFormat="0" applyProtection="0">
      <alignment horizontal="right" vertical="center"/>
    </xf>
    <xf numFmtId="4" fontId="6" fillId="43"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0" fontId="2" fillId="0" borderId="67" applyNumberFormat="0" applyProtection="0">
      <alignment horizontal="left" vertical="center"/>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4" fontId="42" fillId="41" borderId="67" applyNumberFormat="0" applyProtection="0">
      <alignment horizontal="left" vertical="center" indent="1"/>
    </xf>
    <xf numFmtId="4" fontId="6" fillId="32" borderId="67" applyNumberFormat="0" applyProtection="0">
      <alignment horizontal="right" vertical="center"/>
    </xf>
    <xf numFmtId="0" fontId="38" fillId="24" borderId="67" applyNumberFormat="0" applyAlignment="0" applyProtection="0"/>
    <xf numFmtId="4" fontId="46" fillId="5" borderId="67" applyNumberFormat="0" applyProtection="0">
      <alignment horizontal="right" vertical="center"/>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4" fontId="6" fillId="3" borderId="67" applyNumberFormat="0" applyProtection="0">
      <alignment vertical="center"/>
    </xf>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5" borderId="67" applyNumberFormat="0" applyProtection="0">
      <alignment horizontal="right" vertical="center"/>
    </xf>
    <xf numFmtId="4" fontId="6" fillId="0" borderId="67" applyNumberFormat="0" applyProtection="0">
      <alignment horizontal="right" vertical="center"/>
    </xf>
    <xf numFmtId="4" fontId="6" fillId="0" borderId="67" applyNumberFormat="0" applyProtection="0">
      <alignment horizontal="right" vertical="center"/>
    </xf>
    <xf numFmtId="4" fontId="41"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29" fillId="0" borderId="66">
      <alignment horizontal="left" vertical="center"/>
    </xf>
    <xf numFmtId="0" fontId="38" fillId="24" borderId="67" applyNumberFormat="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38" fillId="24" borderId="67" applyNumberFormat="0" applyAlignment="0" applyProtection="0"/>
    <xf numFmtId="0" fontId="2" fillId="44" borderId="67" applyNumberFormat="0" applyProtection="0">
      <alignment horizontal="left" vertical="center" indent="1"/>
    </xf>
    <xf numFmtId="4" fontId="6" fillId="0" borderId="67" applyNumberFormat="0" applyProtection="0">
      <alignment horizontal="right" vertical="center"/>
    </xf>
    <xf numFmtId="0" fontId="2" fillId="44" borderId="67" applyNumberFormat="0" applyProtection="0">
      <alignment horizontal="left" vertical="center" indent="1"/>
    </xf>
    <xf numFmtId="4" fontId="6" fillId="36" borderId="67" applyNumberFormat="0" applyProtection="0">
      <alignment horizontal="right" vertical="center"/>
    </xf>
    <xf numFmtId="4" fontId="6" fillId="5" borderId="67" applyNumberFormat="0" applyProtection="0">
      <alignment horizontal="righ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8" applyNumberFormat="0" applyProtection="0">
      <alignment horizontal="left" vertical="center" indent="1"/>
    </xf>
    <xf numFmtId="4" fontId="6" fillId="5" borderId="68" applyNumberFormat="0" applyProtection="0">
      <alignment horizontal="left" vertical="center" indent="1"/>
    </xf>
    <xf numFmtId="0" fontId="29" fillId="0" borderId="66">
      <alignment horizontal="left" vertical="center"/>
    </xf>
    <xf numFmtId="4" fontId="6" fillId="0" borderId="67" applyNumberFormat="0" applyProtection="0">
      <alignment horizontal="right" vertical="center"/>
    </xf>
    <xf numFmtId="4" fontId="6" fillId="3" borderId="67" applyNumberFormat="0" applyProtection="0">
      <alignment vertical="center"/>
    </xf>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38" fillId="24" borderId="67" applyNumberFormat="0" applyAlignment="0" applyProtection="0"/>
    <xf numFmtId="0" fontId="2" fillId="4" borderId="67" applyNumberFormat="0" applyProtection="0">
      <alignment horizontal="left" vertical="center" indent="1"/>
    </xf>
    <xf numFmtId="0" fontId="38" fillId="24" borderId="67" applyNumberFormat="0" applyAlignment="0" applyProtection="0"/>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4" fontId="6" fillId="29" borderId="67" applyNumberFormat="0" applyProtection="0">
      <alignment vertical="center"/>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8" borderId="67" applyNumberFormat="0" applyProtection="0">
      <alignment horizontal="right" vertical="center"/>
    </xf>
    <xf numFmtId="4" fontId="6" fillId="34" borderId="67" applyNumberFormat="0" applyProtection="0">
      <alignment horizontal="right" vertical="center"/>
    </xf>
    <xf numFmtId="4" fontId="6" fillId="3"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4" fontId="6" fillId="5" borderId="68"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0" borderId="67" applyNumberFormat="0" applyProtection="0">
      <alignment horizontal="right" vertical="center"/>
    </xf>
    <xf numFmtId="4" fontId="41" fillId="5" borderId="67" applyNumberFormat="0" applyProtection="0">
      <alignment horizontal="righ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0" fontId="2" fillId="27"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6" fillId="3" borderId="67" applyNumberFormat="0" applyProtection="0">
      <alignment horizontal="left" vertical="center" indent="1"/>
    </xf>
    <xf numFmtId="0" fontId="38" fillId="24" borderId="67" applyNumberFormat="0" applyAlignment="0" applyProtection="0"/>
    <xf numFmtId="4" fontId="6" fillId="3" borderId="67" applyNumberFormat="0" applyProtection="0">
      <alignment vertical="center"/>
    </xf>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4" fontId="6" fillId="5" borderId="68"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5" borderId="67" applyNumberFormat="0" applyProtection="0">
      <alignment horizontal="right" vertical="center"/>
    </xf>
    <xf numFmtId="4" fontId="6" fillId="5" borderId="67" applyNumberFormat="0" applyProtection="0">
      <alignment horizontal="right" vertical="center"/>
    </xf>
    <xf numFmtId="4" fontId="41"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38" fillId="24" borderId="67" applyNumberFormat="0" applyAlignment="0" applyProtection="0"/>
    <xf numFmtId="4" fontId="44" fillId="5" borderId="67" applyNumberFormat="0" applyProtection="0">
      <alignment horizontal="left" vertical="center" indent="1"/>
    </xf>
    <xf numFmtId="4" fontId="44" fillId="43" borderId="67" applyNumberFormat="0" applyProtection="0">
      <alignment horizontal="left" vertical="center" indent="1"/>
    </xf>
    <xf numFmtId="4" fontId="6" fillId="0" borderId="67" applyNumberFormat="0" applyProtection="0">
      <alignment horizontal="righ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44" fillId="5"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4" fontId="42" fillId="41" borderId="67" applyNumberFormat="0" applyProtection="0">
      <alignment horizontal="left" vertical="center" indent="1"/>
    </xf>
    <xf numFmtId="4" fontId="6" fillId="37" borderId="67" applyNumberFormat="0" applyProtection="0">
      <alignment horizontal="right" vertical="center"/>
    </xf>
    <xf numFmtId="4" fontId="6" fillId="33" borderId="67" applyNumberFormat="0" applyProtection="0">
      <alignment horizontal="right" vertical="center"/>
    </xf>
    <xf numFmtId="0" fontId="2" fillId="4"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1" fillId="3" borderId="67" applyNumberFormat="0" applyProtection="0">
      <alignment vertical="center"/>
    </xf>
    <xf numFmtId="4" fontId="6" fillId="32" borderId="67" applyNumberFormat="0" applyProtection="0">
      <alignment horizontal="right" vertical="center"/>
    </xf>
    <xf numFmtId="4" fontId="6" fillId="36" borderId="67" applyNumberFormat="0" applyProtection="0">
      <alignment horizontal="right" vertical="center"/>
    </xf>
    <xf numFmtId="4" fontId="6" fillId="40" borderId="67" applyNumberFormat="0" applyProtection="0">
      <alignment horizontal="right" vertical="center"/>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4" fontId="6" fillId="0" borderId="67" applyNumberFormat="0" applyProtection="0">
      <alignment horizontal="right" vertical="center"/>
    </xf>
    <xf numFmtId="0" fontId="38" fillId="24" borderId="67" applyNumberFormat="0" applyAlignment="0" applyProtection="0"/>
    <xf numFmtId="4" fontId="44" fillId="43" borderId="67" applyNumberFormat="0" applyProtection="0">
      <alignment horizontal="left" vertical="center" indent="1"/>
    </xf>
    <xf numFmtId="4" fontId="6" fillId="3" borderId="67" applyNumberFormat="0" applyProtection="0">
      <alignment vertical="center"/>
    </xf>
    <xf numFmtId="0" fontId="2" fillId="4" borderId="67" applyNumberFormat="0" applyProtection="0">
      <alignment horizontal="left" vertical="center" indent="1"/>
    </xf>
    <xf numFmtId="4" fontId="6" fillId="35" borderId="67" applyNumberFormat="0" applyProtection="0">
      <alignment horizontal="right" vertical="center"/>
    </xf>
    <xf numFmtId="4" fontId="6" fillId="39" borderId="67" applyNumberFormat="0" applyProtection="0">
      <alignment horizontal="right" vertical="center"/>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4" fontId="41" fillId="5" borderId="67" applyNumberFormat="0" applyProtection="0">
      <alignment horizontal="right" vertical="center"/>
    </xf>
    <xf numFmtId="0" fontId="2" fillId="4" borderId="67" applyNumberFormat="0" applyProtection="0">
      <alignment horizontal="left" vertical="center" indent="1"/>
    </xf>
    <xf numFmtId="4" fontId="46" fillId="5" borderId="67" applyNumberFormat="0" applyProtection="0">
      <alignment horizontal="right" vertical="center"/>
    </xf>
    <xf numFmtId="4" fontId="44" fillId="43" borderId="67" applyNumberFormat="0" applyProtection="0">
      <alignment horizontal="left" vertical="center" indent="1"/>
    </xf>
    <xf numFmtId="0" fontId="38" fillId="24" borderId="67" applyNumberFormat="0" applyAlignment="0" applyProtection="0"/>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4" fontId="41" fillId="29" borderId="67" applyNumberFormat="0" applyProtection="0">
      <alignment vertical="center"/>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2" fillId="4" borderId="67" applyNumberFormat="0" applyProtection="0">
      <alignment horizontal="left" vertical="center" indent="1"/>
    </xf>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4" fontId="6" fillId="3" borderId="67" applyNumberFormat="0" applyProtection="0">
      <alignment vertical="center"/>
    </xf>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5" borderId="67" applyNumberFormat="0" applyProtection="0">
      <alignment horizontal="right" vertical="center"/>
    </xf>
    <xf numFmtId="4" fontId="6" fillId="0" borderId="67" applyNumberFormat="0" applyProtection="0">
      <alignment horizontal="right" vertical="center"/>
    </xf>
    <xf numFmtId="4" fontId="6" fillId="0" borderId="67" applyNumberFormat="0" applyProtection="0">
      <alignment horizontal="right" vertical="center"/>
    </xf>
    <xf numFmtId="4" fontId="41"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4" fontId="6" fillId="3" borderId="67" applyNumberFormat="0" applyProtection="0">
      <alignment vertical="center"/>
    </xf>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5" borderId="67" applyNumberFormat="0" applyProtection="0">
      <alignment horizontal="right" vertical="center"/>
    </xf>
    <xf numFmtId="4" fontId="6" fillId="0" borderId="67" applyNumberFormat="0" applyProtection="0">
      <alignment horizontal="right" vertical="center"/>
    </xf>
    <xf numFmtId="4" fontId="6" fillId="0" borderId="67" applyNumberFormat="0" applyProtection="0">
      <alignment horizontal="right" vertical="center"/>
    </xf>
    <xf numFmtId="4" fontId="41"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0" borderId="67" applyNumberFormat="0" applyProtection="0">
      <alignment horizontal="left" vertical="center"/>
    </xf>
    <xf numFmtId="0" fontId="38" fillId="24" borderId="67" applyNumberFormat="0" applyAlignment="0" applyProtection="0"/>
    <xf numFmtId="4" fontId="6" fillId="43"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9" fillId="0" borderId="66">
      <alignment horizontal="left" vertical="center"/>
    </xf>
    <xf numFmtId="0" fontId="38" fillId="24" borderId="67" applyNumberFormat="0" applyAlignment="0" applyProtection="0"/>
    <xf numFmtId="0" fontId="38" fillId="24" borderId="67" applyNumberFormat="0" applyAlignment="0" applyProtection="0"/>
    <xf numFmtId="4" fontId="4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2" fillId="41" borderId="67" applyNumberFormat="0" applyProtection="0">
      <alignment horizontal="left" vertical="center" indent="1"/>
    </xf>
    <xf numFmtId="4" fontId="6" fillId="34" borderId="67" applyNumberFormat="0" applyProtection="0">
      <alignment horizontal="right" vertical="center"/>
    </xf>
    <xf numFmtId="175" fontId="2" fillId="3" borderId="105" applyNumberFormat="0" applyFont="0" applyAlignment="0">
      <protection locked="0"/>
    </xf>
    <xf numFmtId="0" fontId="2" fillId="4" borderId="67" applyNumberFormat="0" applyProtection="0">
      <alignment horizontal="left" vertical="center" indent="1"/>
    </xf>
    <xf numFmtId="4" fontId="4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6" fillId="40" borderId="67" applyNumberFormat="0" applyProtection="0">
      <alignment horizontal="right" vertical="center"/>
    </xf>
    <xf numFmtId="4" fontId="6" fillId="39" borderId="67" applyNumberFormat="0" applyProtection="0">
      <alignment horizontal="right" vertical="center"/>
    </xf>
    <xf numFmtId="4" fontId="41" fillId="3" borderId="67" applyNumberFormat="0" applyProtection="0">
      <alignment vertical="center"/>
    </xf>
    <xf numFmtId="4" fontId="6" fillId="3" borderId="67" applyNumberFormat="0" applyProtection="0">
      <alignment vertical="center"/>
    </xf>
    <xf numFmtId="4" fontId="6" fillId="5" borderId="68" applyNumberFormat="0" applyProtection="0">
      <alignment horizontal="left" vertical="center" indent="1"/>
    </xf>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4" fontId="6" fillId="0" borderId="67" applyNumberFormat="0" applyProtection="0">
      <alignment horizontal="right" vertical="center"/>
    </xf>
    <xf numFmtId="0" fontId="2" fillId="4" borderId="67" applyNumberFormat="0" applyProtection="0">
      <alignment horizontal="left" vertical="center" indent="1"/>
    </xf>
    <xf numFmtId="0" fontId="2" fillId="0" borderId="67" applyNumberFormat="0" applyProtection="0">
      <alignment horizontal="left" vertical="center"/>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4" fontId="6" fillId="29" borderId="67" applyNumberFormat="0" applyProtection="0">
      <alignment horizontal="left" vertical="center" indent="1"/>
    </xf>
    <xf numFmtId="0" fontId="2" fillId="0" borderId="67" applyNumberFormat="0" applyProtection="0">
      <alignment horizontal="left" vertical="center"/>
    </xf>
    <xf numFmtId="0" fontId="38" fillId="24" borderId="67" applyNumberFormat="0" applyAlignment="0" applyProtection="0"/>
    <xf numFmtId="4" fontId="6" fillId="36" borderId="67" applyNumberFormat="0" applyProtection="0">
      <alignment horizontal="right" vertical="center"/>
    </xf>
    <xf numFmtId="0" fontId="2" fillId="4" borderId="67" applyNumberFormat="0" applyProtection="0">
      <alignment horizontal="left" vertical="center" indent="1"/>
    </xf>
    <xf numFmtId="4" fontId="41" fillId="5" borderId="67" applyNumberFormat="0" applyProtection="0">
      <alignment horizontal="right" vertical="center"/>
    </xf>
    <xf numFmtId="4" fontId="6" fillId="38" borderId="67" applyNumberFormat="0" applyProtection="0">
      <alignment horizontal="right" vertical="center"/>
    </xf>
    <xf numFmtId="4" fontId="6" fillId="37" borderId="67" applyNumberFormat="0" applyProtection="0">
      <alignment horizontal="right" vertical="center"/>
    </xf>
    <xf numFmtId="4" fontId="6" fillId="5" borderId="67" applyNumberFormat="0" applyProtection="0">
      <alignment horizontal="right" vertical="center"/>
    </xf>
    <xf numFmtId="4" fontId="6" fillId="0" borderId="67" applyNumberFormat="0" applyProtection="0">
      <alignment horizontal="right" vertical="center"/>
    </xf>
    <xf numFmtId="0" fontId="38" fillId="24" borderId="67" applyNumberFormat="0" applyAlignment="0" applyProtection="0"/>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4" fontId="6" fillId="5" borderId="67" applyNumberFormat="0" applyProtection="0">
      <alignment horizontal="right" vertical="center"/>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3" borderId="67" applyNumberFormat="0" applyProtection="0">
      <alignment horizontal="left" vertical="center" indent="1"/>
    </xf>
    <xf numFmtId="0" fontId="2" fillId="27" borderId="67" applyNumberFormat="0" applyProtection="0">
      <alignment horizontal="left" vertical="center" indent="1"/>
    </xf>
    <xf numFmtId="0" fontId="2" fillId="0" borderId="67" applyNumberFormat="0" applyProtection="0">
      <alignment horizontal="left" vertical="center"/>
    </xf>
    <xf numFmtId="0" fontId="76" fillId="49" borderId="67" applyNumberFormat="0" applyAlignment="0" applyProtection="0"/>
    <xf numFmtId="4" fontId="44" fillId="43"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right" vertical="center"/>
    </xf>
    <xf numFmtId="4" fontId="41" fillId="29" borderId="67" applyNumberFormat="0" applyProtection="0">
      <alignment vertical="center"/>
    </xf>
    <xf numFmtId="0" fontId="2" fillId="4" borderId="67" applyNumberFormat="0" applyProtection="0">
      <alignment horizontal="left" vertical="center" indent="1"/>
    </xf>
    <xf numFmtId="4" fontId="44" fillId="5" borderId="67" applyNumberFormat="0" applyProtection="0">
      <alignment horizontal="left" vertical="center" indent="1"/>
    </xf>
    <xf numFmtId="4" fontId="6" fillId="40" borderId="67" applyNumberFormat="0" applyProtection="0">
      <alignment horizontal="right" vertical="center"/>
    </xf>
    <xf numFmtId="4" fontId="6" fillId="33" borderId="67" applyNumberFormat="0" applyProtection="0">
      <alignment horizontal="right" vertical="center"/>
    </xf>
    <xf numFmtId="0" fontId="2" fillId="4" borderId="67" applyNumberFormat="0" applyProtection="0">
      <alignment horizontal="left" vertical="center" indent="1"/>
    </xf>
    <xf numFmtId="4" fontId="6" fillId="3" borderId="67" applyNumberFormat="0" applyProtection="0">
      <alignment horizontal="left" vertical="center" indent="1"/>
    </xf>
    <xf numFmtId="4" fontId="41" fillId="3" borderId="67" applyNumberFormat="0" applyProtection="0">
      <alignment vertical="center"/>
    </xf>
    <xf numFmtId="4" fontId="6" fillId="29"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6" fillId="33" borderId="67" applyNumberFormat="0" applyProtection="0">
      <alignment horizontal="right" vertical="center"/>
    </xf>
    <xf numFmtId="0" fontId="2" fillId="0" borderId="67" applyNumberFormat="0" applyProtection="0">
      <alignment horizontal="left" vertical="center"/>
    </xf>
    <xf numFmtId="0" fontId="2" fillId="27" borderId="67" applyNumberFormat="0" applyProtection="0">
      <alignment horizontal="left" vertical="center" indent="1"/>
    </xf>
    <xf numFmtId="0" fontId="2" fillId="27" borderId="67" applyNumberFormat="0" applyProtection="0">
      <alignment horizontal="left" vertical="center" indent="1"/>
    </xf>
    <xf numFmtId="4" fontId="6" fillId="35" borderId="67" applyNumberFormat="0" applyProtection="0">
      <alignment horizontal="right" vertical="center"/>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4" borderId="67" applyNumberFormat="0" applyProtection="0">
      <alignment horizontal="right" vertical="center"/>
    </xf>
    <xf numFmtId="0" fontId="2" fillId="4" borderId="67" applyNumberFormat="0" applyProtection="0">
      <alignment horizontal="left" vertical="center" indent="1"/>
    </xf>
    <xf numFmtId="4" fontId="41" fillId="3" borderId="67" applyNumberFormat="0" applyProtection="0">
      <alignment vertical="center"/>
    </xf>
    <xf numFmtId="4" fontId="44" fillId="5" borderId="67" applyNumberFormat="0" applyProtection="0">
      <alignment horizontal="left" vertical="center" indent="1"/>
    </xf>
    <xf numFmtId="0" fontId="2" fillId="4" borderId="67" applyNumberFormat="0" applyProtection="0">
      <alignment horizontal="left" vertical="center" indent="1"/>
    </xf>
    <xf numFmtId="4" fontId="6" fillId="3" borderId="67" applyNumberFormat="0" applyProtection="0">
      <alignment vertical="center"/>
    </xf>
    <xf numFmtId="0" fontId="2" fillId="43"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4" fontId="6" fillId="33" borderId="67" applyNumberFormat="0" applyProtection="0">
      <alignment horizontal="right" vertical="center"/>
    </xf>
    <xf numFmtId="0" fontId="2" fillId="4" borderId="67" applyNumberFormat="0" applyProtection="0">
      <alignment horizontal="left" vertical="center" indent="1"/>
    </xf>
    <xf numFmtId="4" fontId="6" fillId="38" borderId="67" applyNumberFormat="0" applyProtection="0">
      <alignment horizontal="right" vertical="center"/>
    </xf>
    <xf numFmtId="0" fontId="2" fillId="44" borderId="67" applyNumberFormat="0" applyProtection="0">
      <alignment horizontal="left" vertical="center" indent="1"/>
    </xf>
    <xf numFmtId="4" fontId="6" fillId="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6" fillId="3" borderId="67" applyNumberFormat="0" applyProtection="0">
      <alignment horizontal="left" vertical="center" indent="1"/>
    </xf>
    <xf numFmtId="4" fontId="6" fillId="37" borderId="67" applyNumberFormat="0" applyProtection="0">
      <alignment horizontal="right" vertical="center"/>
    </xf>
    <xf numFmtId="0" fontId="2" fillId="44" borderId="67" applyNumberFormat="0" applyProtection="0">
      <alignment horizontal="left" vertical="center" indent="1"/>
    </xf>
    <xf numFmtId="4" fontId="6" fillId="29" borderId="67" applyNumberFormat="0" applyProtection="0">
      <alignment vertical="center"/>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4" fontId="6" fillId="0" borderId="67" applyNumberFormat="0" applyProtection="0">
      <alignment horizontal="right" vertical="center"/>
    </xf>
    <xf numFmtId="4" fontId="6" fillId="40" borderId="67" applyNumberFormat="0" applyProtection="0">
      <alignment horizontal="right" vertical="center"/>
    </xf>
    <xf numFmtId="4" fontId="6" fillId="0" borderId="67" applyNumberFormat="0" applyProtection="0">
      <alignment horizontal="right" vertical="center"/>
    </xf>
    <xf numFmtId="0" fontId="2" fillId="27" borderId="67" applyNumberFormat="0" applyProtection="0">
      <alignment horizontal="left" vertical="center" indent="1"/>
    </xf>
    <xf numFmtId="4" fontId="6" fillId="29"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4" fontId="6" fillId="29" borderId="67" applyNumberFormat="0" applyProtection="0">
      <alignment horizontal="left" vertical="center" indent="1"/>
    </xf>
    <xf numFmtId="4" fontId="6" fillId="29" borderId="67" applyNumberFormat="0" applyProtection="0">
      <alignment vertical="center"/>
    </xf>
    <xf numFmtId="4" fontId="44" fillId="5" borderId="67" applyNumberFormat="0" applyProtection="0">
      <alignment horizontal="left" vertical="center" indent="1"/>
    </xf>
    <xf numFmtId="4" fontId="6" fillId="32" borderId="67" applyNumberFormat="0" applyProtection="0">
      <alignment horizontal="right" vertical="center"/>
    </xf>
    <xf numFmtId="0" fontId="2" fillId="4" borderId="67" applyNumberFormat="0" applyProtection="0">
      <alignment horizontal="left" vertical="center" indent="1"/>
    </xf>
    <xf numFmtId="4" fontId="6" fillId="3" borderId="67" applyNumberFormat="0" applyProtection="0">
      <alignment horizontal="left" vertical="center" indent="1"/>
    </xf>
    <xf numFmtId="4" fontId="6" fillId="3" borderId="67" applyNumberFormat="0" applyProtection="0">
      <alignment vertical="center"/>
    </xf>
    <xf numFmtId="4" fontId="6" fillId="0" borderId="67" applyNumberFormat="0" applyProtection="0">
      <alignment horizontal="right" vertical="center"/>
    </xf>
    <xf numFmtId="4" fontId="41" fillId="29" borderId="67" applyNumberFormat="0" applyProtection="0">
      <alignmen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4" fontId="6" fillId="32" borderId="67" applyNumberFormat="0" applyProtection="0">
      <alignment horizontal="right" vertical="center"/>
    </xf>
    <xf numFmtId="4" fontId="44" fillId="43" borderId="67" applyNumberFormat="0" applyProtection="0">
      <alignment horizontal="left" vertical="center" indent="1"/>
    </xf>
    <xf numFmtId="4" fontId="6" fillId="5" borderId="67" applyNumberFormat="0" applyProtection="0">
      <alignment horizontal="right" vertical="center"/>
    </xf>
    <xf numFmtId="0" fontId="2" fillId="0" borderId="67" applyNumberFormat="0" applyProtection="0">
      <alignment horizontal="left" vertical="center"/>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50" fillId="0" borderId="70" applyNumberFormat="0" applyFill="0" applyAlignment="0" applyProtection="0"/>
    <xf numFmtId="4" fontId="6" fillId="43" borderId="67" applyNumberFormat="0" applyProtection="0">
      <alignment horizontal="left" vertical="center" indent="1"/>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4" fontId="6" fillId="3" borderId="67" applyNumberFormat="0" applyProtection="0">
      <alignment vertical="center"/>
    </xf>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5" borderId="67" applyNumberFormat="0" applyProtection="0">
      <alignment horizontal="right" vertical="center"/>
    </xf>
    <xf numFmtId="4" fontId="6" fillId="0" borderId="67" applyNumberFormat="0" applyProtection="0">
      <alignment horizontal="right" vertical="center"/>
    </xf>
    <xf numFmtId="4" fontId="6" fillId="0" borderId="67" applyNumberFormat="0" applyProtection="0">
      <alignment horizontal="right" vertical="center"/>
    </xf>
    <xf numFmtId="4" fontId="41"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 fillId="0" borderId="105">
      <alignment horizontal="right"/>
    </xf>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4" fontId="2" fillId="0" borderId="105"/>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175" fontId="2" fillId="3" borderId="105" applyNumberFormat="0" applyFont="0" applyAlignment="0">
      <protection locked="0"/>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175" fontId="2" fillId="3" borderId="105" applyNumberFormat="0" applyFont="0" applyAlignment="0">
      <protection locked="0"/>
    </xf>
    <xf numFmtId="0" fontId="2" fillId="4" borderId="67" applyNumberFormat="0" applyProtection="0">
      <alignment horizontal="left" vertical="center" indent="1"/>
    </xf>
    <xf numFmtId="0" fontId="2" fillId="4" borderId="67" applyNumberFormat="0" applyProtection="0">
      <alignment horizontal="left" vertical="center" indent="1"/>
    </xf>
    <xf numFmtId="175" fontId="2" fillId="3" borderId="105" applyNumberFormat="0" applyFont="0" applyAlignment="0">
      <protection locked="0"/>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67" applyNumberFormat="0" applyProtection="0">
      <alignment horizontal="left" vertical="center"/>
    </xf>
    <xf numFmtId="4" fontId="6" fillId="5" borderId="67" applyNumberFormat="0" applyProtection="0">
      <alignment horizontal="right" vertical="center"/>
    </xf>
    <xf numFmtId="0" fontId="2" fillId="0" borderId="105">
      <alignment horizontal="right"/>
    </xf>
    <xf numFmtId="0" fontId="2" fillId="0" borderId="105">
      <alignment horizontal="right"/>
    </xf>
    <xf numFmtId="0" fontId="20" fillId="24" borderId="107" applyNumberFormat="0" applyAlignment="0" applyProtection="0"/>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0" fontId="3" fillId="31" borderId="108" applyNumberFormat="0" applyFont="0" applyAlignment="0" applyProtection="0"/>
    <xf numFmtId="0" fontId="38" fillId="24" borderId="67" applyNumberFormat="0" applyAlignment="0" applyProtection="0"/>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105">
      <alignment horizontal="right"/>
    </xf>
    <xf numFmtId="0" fontId="2" fillId="0" borderId="105">
      <alignment horizontal="right"/>
    </xf>
    <xf numFmtId="0" fontId="2" fillId="0" borderId="105"/>
    <xf numFmtId="0" fontId="2" fillId="31" borderId="108" applyNumberFormat="0" applyFont="0" applyAlignment="0" applyProtection="0"/>
    <xf numFmtId="4" fontId="2" fillId="0" borderId="105"/>
    <xf numFmtId="4" fontId="2" fillId="0" borderId="105"/>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175" fontId="2" fillId="3" borderId="105" applyNumberFormat="0" applyFont="0" applyAlignment="0">
      <protection locked="0"/>
    </xf>
    <xf numFmtId="175" fontId="2" fillId="3" borderId="105" applyNumberFormat="0" applyFont="0" applyAlignment="0">
      <protection locked="0"/>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105">
      <alignment horizontal="right"/>
    </xf>
    <xf numFmtId="0" fontId="2" fillId="0" borderId="105">
      <alignment horizontal="right"/>
    </xf>
    <xf numFmtId="0" fontId="2" fillId="0" borderId="105"/>
    <xf numFmtId="0" fontId="2" fillId="31" borderId="108" applyNumberFormat="0" applyFont="0" applyAlignment="0" applyProtection="0"/>
    <xf numFmtId="4" fontId="2" fillId="0" borderId="105"/>
    <xf numFmtId="4" fontId="2" fillId="0" borderId="105"/>
    <xf numFmtId="0" fontId="2" fillId="4" borderId="67"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0" fontId="2" fillId="4" borderId="67"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0" fontId="29" fillId="0" borderId="66">
      <alignment horizontal="left" vertical="center"/>
    </xf>
    <xf numFmtId="175" fontId="2" fillId="3" borderId="105" applyNumberFormat="0" applyFont="0" applyAlignment="0">
      <protection locked="0"/>
    </xf>
    <xf numFmtId="175" fontId="2" fillId="3" borderId="105" applyNumberFormat="0" applyFont="0" applyAlignment="0">
      <protection locked="0"/>
    </xf>
    <xf numFmtId="4" fontId="6" fillId="0" borderId="67" applyNumberFormat="0" applyProtection="0">
      <alignment horizontal="right" vertical="center"/>
    </xf>
    <xf numFmtId="0" fontId="2" fillId="0" borderId="67" applyNumberFormat="0" applyProtection="0">
      <alignment horizontal="left" vertical="center"/>
    </xf>
    <xf numFmtId="175" fontId="2" fillId="3" borderId="105" applyNumberFormat="0" applyFont="0" applyAlignment="0">
      <protection locked="0"/>
    </xf>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80" fillId="0" borderId="102" applyNumberFormat="0" applyFill="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38" fillId="24" borderId="67" applyNumberFormat="0" applyAlignment="0" applyProtection="0"/>
    <xf numFmtId="4" fontId="6" fillId="36" borderId="67" applyNumberFormat="0" applyProtection="0">
      <alignment horizontal="right" vertical="center"/>
    </xf>
    <xf numFmtId="0" fontId="2" fillId="27" borderId="67" applyNumberFormat="0" applyProtection="0">
      <alignment horizontal="left" vertical="center" indent="1"/>
    </xf>
    <xf numFmtId="0" fontId="38" fillId="24" borderId="67" applyNumberFormat="0" applyAlignment="0" applyProtection="0"/>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4" fontId="6" fillId="3" borderId="67" applyNumberFormat="0" applyProtection="0">
      <alignment horizontal="left" vertical="center" indent="1"/>
    </xf>
    <xf numFmtId="4" fontId="6" fillId="5" borderId="67" applyNumberFormat="0" applyProtection="0">
      <alignment horizontal="right" vertical="center"/>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38" fillId="24" borderId="67" applyNumberFormat="0" applyAlignment="0" applyProtection="0"/>
    <xf numFmtId="0" fontId="2" fillId="44" borderId="67" applyNumberFormat="0" applyProtection="0">
      <alignment horizontal="left" vertical="center" indent="1"/>
    </xf>
    <xf numFmtId="0" fontId="2" fillId="43" borderId="67" applyNumberFormat="0" applyProtection="0">
      <alignment horizontal="left" vertical="center" indent="1"/>
    </xf>
    <xf numFmtId="4" fontId="41" fillId="5" borderId="67" applyNumberFormat="0" applyProtection="0">
      <alignment horizontal="right" vertical="center"/>
    </xf>
    <xf numFmtId="0" fontId="29" fillId="0" borderId="66">
      <alignment horizontal="left" vertical="center"/>
    </xf>
    <xf numFmtId="4" fontId="6" fillId="0" borderId="67" applyNumberFormat="0" applyProtection="0">
      <alignment horizontal="right" vertical="center"/>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76" fillId="49" borderId="67" applyNumberFormat="0" applyAlignment="0" applyProtection="0"/>
    <xf numFmtId="4" fontId="6" fillId="35" borderId="67" applyNumberFormat="0" applyProtection="0">
      <alignment horizontal="right" vertical="center"/>
    </xf>
    <xf numFmtId="0" fontId="80" fillId="0" borderId="102" applyNumberFormat="0" applyFill="0" applyAlignment="0" applyProtection="0"/>
    <xf numFmtId="4" fontId="6" fillId="5" borderId="68" applyNumberFormat="0" applyProtection="0">
      <alignment horizontal="left" vertical="center" indent="1"/>
    </xf>
    <xf numFmtId="4" fontId="6" fillId="0" borderId="67" applyNumberFormat="0" applyProtection="0">
      <alignment horizontal="right" vertical="center"/>
    </xf>
    <xf numFmtId="0" fontId="80" fillId="0" borderId="102" applyNumberFormat="0" applyFill="0" applyAlignment="0" applyProtection="0"/>
    <xf numFmtId="0" fontId="2" fillId="4" borderId="67" applyNumberFormat="0" applyProtection="0">
      <alignment horizontal="left" vertical="center" indent="1"/>
    </xf>
    <xf numFmtId="4" fontId="41" fillId="29" borderId="67" applyNumberFormat="0" applyProtection="0">
      <alignment vertical="center"/>
    </xf>
    <xf numFmtId="0" fontId="2" fillId="4" borderId="67" applyNumberFormat="0" applyProtection="0">
      <alignment horizontal="left" vertical="center" indent="1"/>
    </xf>
    <xf numFmtId="0" fontId="38" fillId="24" borderId="67" applyNumberFormat="0" applyAlignment="0" applyProtection="0"/>
    <xf numFmtId="4" fontId="41" fillId="5" borderId="67" applyNumberFormat="0" applyProtection="0">
      <alignment horizontal="right" vertical="center"/>
    </xf>
    <xf numFmtId="0" fontId="2" fillId="4" borderId="67" applyNumberFormat="0" applyProtection="0">
      <alignment horizontal="left" vertical="center" indent="1"/>
    </xf>
    <xf numFmtId="4" fontId="6" fillId="0" borderId="67" applyNumberFormat="0" applyProtection="0">
      <alignment horizontal="right" vertical="center"/>
    </xf>
    <xf numFmtId="4" fontId="44" fillId="5" borderId="67" applyNumberFormat="0" applyProtection="0">
      <alignment horizontal="left" vertical="center" indent="1"/>
    </xf>
    <xf numFmtId="0" fontId="2" fillId="4" borderId="67" applyNumberFormat="0" applyProtection="0">
      <alignment horizontal="left" vertical="center" indent="1"/>
    </xf>
    <xf numFmtId="0" fontId="50" fillId="0" borderId="70" applyNumberFormat="0" applyFill="0" applyAlignment="0" applyProtection="0"/>
    <xf numFmtId="4" fontId="44" fillId="5" borderId="67" applyNumberFormat="0" applyProtection="0">
      <alignment horizontal="left" vertical="center" indent="1"/>
    </xf>
    <xf numFmtId="0" fontId="2" fillId="44" borderId="67" applyNumberFormat="0" applyProtection="0">
      <alignment horizontal="left" vertical="center" indent="1"/>
    </xf>
    <xf numFmtId="4" fontId="6" fillId="0" borderId="67" applyNumberFormat="0" applyProtection="0">
      <alignment horizontal="right" vertical="center"/>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 fillId="31" borderId="108" applyNumberFormat="0" applyFont="0" applyAlignment="0" applyProtection="0"/>
    <xf numFmtId="0" fontId="2" fillId="31" borderId="108" applyNumberFormat="0" applyFont="0" applyAlignment="0" applyProtection="0"/>
    <xf numFmtId="4" fontId="6" fillId="3" borderId="67" applyNumberFormat="0" applyProtection="0">
      <alignment horizontal="left" vertical="center" indent="1"/>
    </xf>
    <xf numFmtId="0" fontId="29" fillId="0" borderId="66">
      <alignment horizontal="left" vertical="center"/>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0" fillId="24" borderId="107" applyNumberFormat="0" applyAlignment="0" applyProtection="0"/>
    <xf numFmtId="0" fontId="20" fillId="24" borderId="107" applyNumberFormat="0" applyAlignment="0" applyProtection="0"/>
    <xf numFmtId="0" fontId="73" fillId="11" borderId="107" applyNumberFormat="0" applyAlignment="0" applyProtection="0"/>
    <xf numFmtId="0" fontId="73" fillId="11" borderId="107" applyNumberFormat="0" applyAlignment="0" applyProtection="0"/>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50" fillId="0" borderId="70" applyNumberFormat="0" applyFill="0" applyAlignment="0" applyProtection="0"/>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9" fillId="0" borderId="66">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1" fillId="29" borderId="67" applyNumberFormat="0" applyProtection="0">
      <alignment vertical="center"/>
    </xf>
    <xf numFmtId="0" fontId="2" fillId="27" borderId="67" applyNumberFormat="0" applyProtection="0">
      <alignment horizontal="left" vertical="center" indent="1"/>
    </xf>
    <xf numFmtId="0" fontId="2" fillId="43" borderId="67" applyNumberFormat="0" applyProtection="0">
      <alignment horizontal="left" vertical="center" indent="1"/>
    </xf>
    <xf numFmtId="4" fontId="6" fillId="39" borderId="67" applyNumberFormat="0" applyProtection="0">
      <alignment horizontal="right" vertical="center"/>
    </xf>
    <xf numFmtId="0" fontId="2" fillId="4" borderId="67" applyNumberFormat="0" applyProtection="0">
      <alignment horizontal="left" vertical="center" indent="1"/>
    </xf>
    <xf numFmtId="0" fontId="50" fillId="0" borderId="70" applyNumberFormat="0" applyFill="0" applyAlignment="0" applyProtection="0"/>
    <xf numFmtId="0" fontId="2" fillId="44" borderId="67" applyNumberFormat="0" applyProtection="0">
      <alignment horizontal="left" vertical="center" indent="1"/>
    </xf>
    <xf numFmtId="0" fontId="20" fillId="24" borderId="107" applyNumberFormat="0" applyAlignment="0" applyProtection="0"/>
    <xf numFmtId="0" fontId="3" fillId="31" borderId="108" applyNumberFormat="0" applyFont="0" applyAlignment="0" applyProtection="0"/>
    <xf numFmtId="0" fontId="2" fillId="4" borderId="67" applyNumberFormat="0" applyProtection="0">
      <alignment horizontal="left" vertical="center" indent="1"/>
    </xf>
    <xf numFmtId="4" fontId="44" fillId="43"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38" fillId="24" borderId="67" applyNumberFormat="0" applyAlignment="0" applyProtection="0"/>
    <xf numFmtId="0" fontId="2" fillId="27" borderId="67" applyNumberFormat="0" applyProtection="0">
      <alignment horizontal="left" vertical="center" indent="1"/>
    </xf>
    <xf numFmtId="0" fontId="2" fillId="44" borderId="67" applyNumberFormat="0" applyProtection="0">
      <alignment horizontal="left" vertical="center" indent="1"/>
    </xf>
    <xf numFmtId="0" fontId="66" fillId="49" borderId="107" applyNumberFormat="0" applyAlignment="0" applyProtection="0"/>
    <xf numFmtId="0" fontId="76" fillId="49" borderId="67" applyNumberFormat="0" applyAlignment="0" applyProtection="0"/>
    <xf numFmtId="4" fontId="6" fillId="43" borderId="67" applyNumberFormat="0" applyProtection="0">
      <alignment horizontal="left" vertical="center" indent="1"/>
    </xf>
    <xf numFmtId="4" fontId="41" fillId="5" borderId="67" applyNumberFormat="0" applyProtection="0">
      <alignment horizontal="right" vertical="center"/>
    </xf>
    <xf numFmtId="4" fontId="6" fillId="29" borderId="67" applyNumberFormat="0" applyProtection="0">
      <alignment vertical="center"/>
    </xf>
    <xf numFmtId="0" fontId="2" fillId="27" borderId="67" applyNumberFormat="0" applyProtection="0">
      <alignment horizontal="left" vertical="center" indent="1"/>
    </xf>
    <xf numFmtId="0" fontId="2" fillId="43" borderId="67" applyNumberFormat="0" applyProtection="0">
      <alignment horizontal="left" vertical="center" indent="1"/>
    </xf>
    <xf numFmtId="4" fontId="6" fillId="38" borderId="67" applyNumberFormat="0" applyProtection="0">
      <alignment horizontal="right" vertical="center"/>
    </xf>
    <xf numFmtId="4" fontId="6" fillId="3" borderId="67" applyNumberFormat="0" applyProtection="0">
      <alignment horizontal="left" vertical="center" indent="1"/>
    </xf>
    <xf numFmtId="0" fontId="38" fillId="24" borderId="67" applyNumberFormat="0" applyAlignment="0" applyProtection="0"/>
    <xf numFmtId="0" fontId="2" fillId="0" borderId="67" applyNumberFormat="0" applyProtection="0">
      <alignment horizontal="left" vertical="center"/>
    </xf>
    <xf numFmtId="0" fontId="22" fillId="31" borderId="107" applyNumberFormat="0" applyFont="0" applyAlignment="0" applyProtection="0"/>
    <xf numFmtId="4" fontId="44" fillId="5"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5" borderId="67" applyNumberFormat="0" applyProtection="0">
      <alignment horizontal="right" vertical="center"/>
    </xf>
    <xf numFmtId="4" fontId="6" fillId="3" borderId="67" applyNumberFormat="0" applyProtection="0">
      <alignment vertical="center"/>
    </xf>
    <xf numFmtId="0" fontId="2" fillId="4" borderId="67" applyNumberFormat="0" applyProtection="0">
      <alignment horizontal="left" vertical="center" indent="1"/>
    </xf>
    <xf numFmtId="0" fontId="29" fillId="0" borderId="66">
      <alignment horizontal="left" vertical="center"/>
    </xf>
    <xf numFmtId="4" fontId="6" fillId="5"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4" fontId="6" fillId="33" borderId="67" applyNumberFormat="0" applyProtection="0">
      <alignment horizontal="right" vertical="center"/>
    </xf>
    <xf numFmtId="0" fontId="52" fillId="11" borderId="107" applyNumberFormat="0" applyAlignment="0" applyProtection="0"/>
    <xf numFmtId="0" fontId="20" fillId="24" borderId="107" applyNumberFormat="0" applyAlignment="0" applyProtection="0"/>
    <xf numFmtId="0" fontId="50" fillId="0" borderId="70" applyNumberFormat="0" applyFill="0" applyAlignment="0" applyProtection="0"/>
    <xf numFmtId="0" fontId="2" fillId="4"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 fillId="27" borderId="67" applyNumberFormat="0" applyProtection="0">
      <alignment horizontal="left" vertical="center" indent="1"/>
    </xf>
    <xf numFmtId="4" fontId="6" fillId="38"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right" vertical="center"/>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4" borderId="67" applyNumberFormat="0" applyProtection="0">
      <alignment horizontal="right" vertical="center"/>
    </xf>
    <xf numFmtId="0" fontId="52" fillId="11" borderId="107" applyNumberFormat="0" applyAlignment="0" applyProtection="0"/>
    <xf numFmtId="0" fontId="38" fillId="24" borderId="67" applyNumberFormat="0" applyAlignment="0" applyProtection="0"/>
    <xf numFmtId="0" fontId="20" fillId="24" borderId="107" applyNumberFormat="0" applyAlignment="0" applyProtection="0"/>
    <xf numFmtId="0" fontId="20" fillId="24" borderId="107" applyNumberFormat="0" applyAlignment="0" applyProtection="0"/>
    <xf numFmtId="0" fontId="38" fillId="24" borderId="67" applyNumberFormat="0" applyAlignment="0" applyProtection="0"/>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52" fillId="11" borderId="107" applyNumberFormat="0" applyAlignment="0" applyProtection="0"/>
    <xf numFmtId="0" fontId="52" fillId="11" borderId="107" applyNumberFormat="0" applyAlignment="0" applyProtection="0"/>
    <xf numFmtId="4" fontId="44" fillId="43" borderId="67" applyNumberFormat="0" applyProtection="0">
      <alignment horizontal="left" vertical="center" indent="1"/>
    </xf>
    <xf numFmtId="0" fontId="3" fillId="31" borderId="108" applyNumberFormat="0" applyFont="0" applyAlignment="0" applyProtection="0"/>
    <xf numFmtId="0" fontId="3" fillId="31" borderId="108" applyNumberFormat="0" applyFont="0" applyAlignment="0" applyProtection="0"/>
    <xf numFmtId="0" fontId="20" fillId="24" borderId="107" applyNumberFormat="0" applyAlignment="0" applyProtection="0"/>
    <xf numFmtId="0" fontId="52" fillId="11" borderId="107" applyNumberFormat="0" applyAlignment="0" applyProtection="0"/>
    <xf numFmtId="0" fontId="2" fillId="0" borderId="67" applyNumberFormat="0" applyProtection="0">
      <alignment horizontal="left" vertical="center"/>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3" borderId="67" applyNumberFormat="0" applyProtection="0">
      <alignment horizontal="left" vertical="center" indent="1"/>
    </xf>
    <xf numFmtId="0" fontId="2" fillId="27" borderId="67" applyNumberFormat="0" applyProtection="0">
      <alignment horizontal="left" vertical="center" indent="1"/>
    </xf>
    <xf numFmtId="4" fontId="44" fillId="43" borderId="67" applyNumberFormat="0" applyProtection="0">
      <alignment horizontal="left" vertical="center" indent="1"/>
    </xf>
    <xf numFmtId="0" fontId="2" fillId="27" borderId="67" applyNumberFormat="0" applyProtection="0">
      <alignment horizontal="left" vertical="center" indent="1"/>
    </xf>
    <xf numFmtId="4" fontId="44" fillId="5" borderId="67" applyNumberFormat="0" applyProtection="0">
      <alignment horizontal="left" vertical="center" indent="1"/>
    </xf>
    <xf numFmtId="0" fontId="38" fillId="24" borderId="67" applyNumberFormat="0" applyAlignment="0" applyProtection="0"/>
    <xf numFmtId="0" fontId="2" fillId="4" borderId="67" applyNumberFormat="0" applyProtection="0">
      <alignment horizontal="left" vertical="center" indent="1"/>
    </xf>
    <xf numFmtId="0" fontId="2" fillId="4" borderId="67" applyNumberFormat="0" applyProtection="0">
      <alignment horizontal="left" vertical="center" indent="1"/>
    </xf>
    <xf numFmtId="0" fontId="80" fillId="0" borderId="102" applyNumberFormat="0" applyFill="0" applyAlignment="0" applyProtection="0"/>
    <xf numFmtId="4" fontId="6" fillId="5" borderId="67" applyNumberFormat="0" applyProtection="0">
      <alignment horizontal="left" vertical="center" indent="1"/>
    </xf>
    <xf numFmtId="0" fontId="2" fillId="27" borderId="67" applyNumberFormat="0" applyProtection="0">
      <alignment horizontal="left" vertical="center" indent="1"/>
    </xf>
    <xf numFmtId="4" fontId="6" fillId="5" borderId="67" applyNumberFormat="0" applyProtection="0">
      <alignment horizontal="right" vertical="center"/>
    </xf>
    <xf numFmtId="0" fontId="3" fillId="31" borderId="108" applyNumberFormat="0" applyFont="0" applyAlignment="0" applyProtection="0"/>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40" borderId="67" applyNumberFormat="0" applyProtection="0">
      <alignment horizontal="right" vertical="center"/>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52" fillId="11" borderId="107" applyNumberFormat="0" applyAlignment="0" applyProtection="0"/>
    <xf numFmtId="4" fontId="6" fillId="36"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7" borderId="67" applyNumberFormat="0" applyProtection="0">
      <alignment horizontal="right" vertical="center"/>
    </xf>
    <xf numFmtId="4" fontId="41" fillId="3" borderId="67" applyNumberFormat="0" applyProtection="0">
      <alignmen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42" fillId="41" borderId="67" applyNumberFormat="0" applyProtection="0">
      <alignment horizontal="left" vertical="center" indent="1"/>
    </xf>
    <xf numFmtId="4" fontId="6" fillId="5" borderId="68" applyNumberFormat="0" applyProtection="0">
      <alignment horizontal="left" vertical="center" indent="1"/>
    </xf>
    <xf numFmtId="0" fontId="52" fillId="11" borderId="107" applyNumberFormat="0" applyAlignment="0" applyProtection="0"/>
    <xf numFmtId="0" fontId="38" fillId="24" borderId="67" applyNumberFormat="0" applyAlignment="0" applyProtection="0"/>
    <xf numFmtId="0" fontId="20" fillId="24" borderId="107" applyNumberFormat="0" applyAlignment="0" applyProtection="0"/>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 fillId="44"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38" fillId="24" borderId="67" applyNumberForma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 fillId="31" borderId="108" applyNumberFormat="0" applyFont="0" applyAlignment="0" applyProtection="0"/>
    <xf numFmtId="0" fontId="2" fillId="31" borderId="108" applyNumberFormat="0" applyFont="0" applyAlignment="0" applyProtection="0"/>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4" fontId="41" fillId="29" borderId="67" applyNumberFormat="0" applyProtection="0">
      <alignment vertical="center"/>
    </xf>
    <xf numFmtId="0" fontId="76" fillId="49" borderId="67" applyNumberFormat="0" applyAlignment="0" applyProtection="0"/>
    <xf numFmtId="0" fontId="2" fillId="4" borderId="67" applyNumberFormat="0" applyProtection="0">
      <alignment horizontal="left" vertical="center" indent="1"/>
    </xf>
    <xf numFmtId="4" fontId="44" fillId="43" borderId="67" applyNumberFormat="0" applyProtection="0">
      <alignment horizontal="left" vertical="center" indent="1"/>
    </xf>
    <xf numFmtId="4" fontId="6" fillId="34" borderId="67" applyNumberFormat="0" applyProtection="0">
      <alignment horizontal="right" vertical="center"/>
    </xf>
    <xf numFmtId="0" fontId="2" fillId="4" borderId="67" applyNumberFormat="0" applyProtection="0">
      <alignment horizontal="left" vertical="center" indent="1"/>
    </xf>
    <xf numFmtId="4" fontId="6" fillId="3" borderId="67" applyNumberFormat="0" applyProtection="0">
      <alignment horizontal="left" vertical="center" indent="1"/>
    </xf>
    <xf numFmtId="0" fontId="2" fillId="44" borderId="67" applyNumberFormat="0" applyProtection="0">
      <alignment horizontal="left" vertical="center" indent="1"/>
    </xf>
    <xf numFmtId="0" fontId="76" fillId="49" borderId="67" applyNumberFormat="0" applyAlignment="0" applyProtection="0"/>
    <xf numFmtId="0" fontId="2" fillId="44" borderId="67" applyNumberFormat="0" applyProtection="0">
      <alignment horizontal="left" vertical="center" indent="1"/>
    </xf>
    <xf numFmtId="4" fontId="6" fillId="33" borderId="67" applyNumberFormat="0" applyProtection="0">
      <alignment horizontal="right" vertical="center"/>
    </xf>
    <xf numFmtId="4" fontId="6" fillId="3" borderId="67" applyNumberFormat="0" applyProtection="0">
      <alignment horizontal="left" vertical="center" indent="1"/>
    </xf>
    <xf numFmtId="4" fontId="6" fillId="3" borderId="67" applyNumberFormat="0" applyProtection="0">
      <alignment vertical="center"/>
    </xf>
    <xf numFmtId="0" fontId="2" fillId="44"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27" borderId="67" applyNumberFormat="0" applyProtection="0">
      <alignment horizontal="left" vertical="center" indent="1"/>
    </xf>
    <xf numFmtId="0" fontId="50" fillId="0" borderId="70" applyNumberFormat="0" applyFill="0" applyAlignment="0" applyProtection="0"/>
    <xf numFmtId="4" fontId="6" fillId="5" borderId="68"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0" borderId="67" applyNumberFormat="0" applyProtection="0">
      <alignment horizontal="left" vertical="center"/>
    </xf>
    <xf numFmtId="4" fontId="44" fillId="43" borderId="67" applyNumberFormat="0" applyProtection="0">
      <alignment horizontal="left" vertical="center" indent="1"/>
    </xf>
    <xf numFmtId="0" fontId="2" fillId="4" borderId="67" applyNumberFormat="0" applyProtection="0">
      <alignment horizontal="left" vertical="center" indent="1"/>
    </xf>
    <xf numFmtId="4" fontId="6" fillId="38" borderId="67" applyNumberFormat="0" applyProtection="0">
      <alignment horizontal="right" vertical="center"/>
    </xf>
    <xf numFmtId="0" fontId="38" fillId="24" borderId="67" applyNumberFormat="0" applyAlignment="0" applyProtection="0"/>
    <xf numFmtId="0" fontId="29" fillId="0" borderId="66">
      <alignment horizontal="left" vertical="center"/>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6" fillId="3" borderId="67" applyNumberFormat="0" applyProtection="0">
      <alignment horizontal="left" vertical="center" indent="1"/>
    </xf>
    <xf numFmtId="4" fontId="6" fillId="3" borderId="67" applyNumberFormat="0" applyProtection="0">
      <alignment vertical="center"/>
    </xf>
    <xf numFmtId="0" fontId="2" fillId="43"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 fillId="0" borderId="67" applyNumberFormat="0" applyProtection="0">
      <alignment horizontal="left" vertical="center"/>
    </xf>
    <xf numFmtId="4" fontId="6" fillId="0" borderId="67" applyNumberFormat="0" applyProtection="0">
      <alignment horizontal="right" vertical="center"/>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4" fontId="6" fillId="35" borderId="67" applyNumberFormat="0" applyProtection="0">
      <alignment horizontal="right" vertical="center"/>
    </xf>
    <xf numFmtId="0" fontId="2" fillId="4" borderId="67" applyNumberFormat="0" applyProtection="0">
      <alignment horizontal="left" vertical="center" indent="1"/>
    </xf>
    <xf numFmtId="4" fontId="44" fillId="43" borderId="67" applyNumberFormat="0" applyProtection="0">
      <alignment horizontal="left" vertical="center" indent="1"/>
    </xf>
    <xf numFmtId="0" fontId="38" fillId="24" borderId="67" applyNumberFormat="0" applyAlignment="0" applyProtection="0"/>
    <xf numFmtId="0" fontId="2" fillId="27" borderId="67" applyNumberFormat="0" applyProtection="0">
      <alignment horizontal="left" vertical="center" indent="1"/>
    </xf>
    <xf numFmtId="4" fontId="41" fillId="5"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4" fontId="6" fillId="0" borderId="67" applyNumberFormat="0" applyProtection="0">
      <alignment horizontal="right" vertical="center"/>
    </xf>
    <xf numFmtId="4" fontId="6" fillId="40" borderId="67" applyNumberFormat="0" applyProtection="0">
      <alignment horizontal="righ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4" fontId="6" fillId="37" borderId="67" applyNumberFormat="0" applyProtection="0">
      <alignment horizontal="righ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9" fillId="0" borderId="66">
      <alignment horizontal="left" vertical="center"/>
    </xf>
    <xf numFmtId="4" fontId="6" fillId="40" borderId="67" applyNumberFormat="0" applyProtection="0">
      <alignment horizontal="right" vertical="center"/>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0" fontId="2" fillId="4"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4" fontId="44" fillId="5" borderId="67" applyNumberFormat="0" applyProtection="0">
      <alignment horizontal="left" vertical="center" indent="1"/>
    </xf>
    <xf numFmtId="4" fontId="41" fillId="3" borderId="67" applyNumberFormat="0" applyProtection="0">
      <alignment vertical="center"/>
    </xf>
    <xf numFmtId="0" fontId="2" fillId="27"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4" fontId="6" fillId="33" borderId="67" applyNumberFormat="0" applyProtection="0">
      <alignment horizontal="right" vertical="center"/>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38" fillId="24" borderId="67" applyNumberFormat="0" applyAlignment="0" applyProtection="0"/>
    <xf numFmtId="0" fontId="2" fillId="4" borderId="67" applyNumberFormat="0" applyProtection="0">
      <alignment horizontal="left" vertical="center" indent="1"/>
    </xf>
    <xf numFmtId="0" fontId="2" fillId="43" borderId="67" applyNumberFormat="0" applyProtection="0">
      <alignment horizontal="left" vertical="center" indent="1"/>
    </xf>
    <xf numFmtId="4" fontId="6" fillId="0" borderId="67" applyNumberFormat="0" applyProtection="0">
      <alignment horizontal="right" vertical="center"/>
    </xf>
    <xf numFmtId="4" fontId="6" fillId="32" borderId="67" applyNumberFormat="0" applyProtection="0">
      <alignment horizontal="right" vertical="center"/>
    </xf>
    <xf numFmtId="0" fontId="2" fillId="43"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4" fontId="41" fillId="29" borderId="67" applyNumberFormat="0" applyProtection="0">
      <alignment vertical="center"/>
    </xf>
    <xf numFmtId="0" fontId="2" fillId="27"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0" fontId="2" fillId="4" borderId="67" applyNumberFormat="0" applyProtection="0">
      <alignment horizontal="left" vertical="center" indent="1"/>
    </xf>
    <xf numFmtId="4" fontId="41" fillId="5" borderId="67" applyNumberFormat="0" applyProtection="0">
      <alignment horizontal="right" vertical="center"/>
    </xf>
    <xf numFmtId="4" fontId="6" fillId="29"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38" borderId="67" applyNumberFormat="0" applyProtection="0">
      <alignment horizontal="right" vertical="center"/>
    </xf>
    <xf numFmtId="4" fontId="6" fillId="33" borderId="67" applyNumberFormat="0" applyProtection="0">
      <alignment horizontal="right" vertical="center"/>
    </xf>
    <xf numFmtId="4" fontId="6" fillId="3" borderId="67" applyNumberFormat="0" applyProtection="0">
      <alignment horizontal="left" vertical="center" indent="1"/>
    </xf>
    <xf numFmtId="4" fontId="6" fillId="3" borderId="67" applyNumberFormat="0" applyProtection="0">
      <alignment vertical="center"/>
    </xf>
    <xf numFmtId="0" fontId="2" fillId="43"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4" fontId="6" fillId="0" borderId="67" applyNumberFormat="0" applyProtection="0">
      <alignment horizontal="right" vertical="center"/>
    </xf>
    <xf numFmtId="4" fontId="6" fillId="0" borderId="67" applyNumberFormat="0" applyProtection="0">
      <alignment horizontal="right" vertical="center"/>
    </xf>
    <xf numFmtId="4" fontId="41" fillId="3" borderId="67" applyNumberFormat="0" applyProtection="0">
      <alignment vertical="center"/>
    </xf>
    <xf numFmtId="4" fontId="6" fillId="40" borderId="67" applyNumberFormat="0" applyProtection="0">
      <alignment horizontal="right" vertical="center"/>
    </xf>
    <xf numFmtId="4" fontId="44" fillId="5"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41" fillId="29" borderId="67" applyNumberFormat="0" applyProtection="0">
      <alignmen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38" fillId="24" borderId="67" applyNumberFormat="0" applyAlignment="0" applyProtection="0"/>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0" fontId="38" fillId="24" borderId="67" applyNumberFormat="0" applyAlignment="0" applyProtection="0"/>
    <xf numFmtId="4" fontId="6" fillId="29" borderId="67" applyNumberFormat="0" applyProtection="0">
      <alignment horizontal="left" vertical="center" indent="1"/>
    </xf>
    <xf numFmtId="0" fontId="2" fillId="27" borderId="67" applyNumberFormat="0" applyProtection="0">
      <alignment horizontal="left" vertical="center" indent="1"/>
    </xf>
    <xf numFmtId="4" fontId="6" fillId="43"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9" fillId="0" borderId="66">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4" fontId="6" fillId="37" borderId="67" applyNumberFormat="0" applyProtection="0">
      <alignment horizontal="right" vertical="center"/>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4" fontId="6" fillId="5" borderId="68" applyNumberFormat="0" applyProtection="0">
      <alignment horizontal="left" vertical="center" indent="1"/>
    </xf>
    <xf numFmtId="0" fontId="2" fillId="4" borderId="67" applyNumberFormat="0" applyProtection="0">
      <alignment horizontal="left" vertical="center" indent="1"/>
    </xf>
    <xf numFmtId="0" fontId="38" fillId="24" borderId="67" applyNumberFormat="0" applyAlignment="0" applyProtection="0"/>
    <xf numFmtId="0" fontId="2" fillId="43" borderId="67" applyNumberFormat="0" applyProtection="0">
      <alignment horizontal="left" vertical="center" indent="1"/>
    </xf>
    <xf numFmtId="0" fontId="76" fillId="49" borderId="67" applyNumberFormat="0" applyAlignment="0" applyProtection="0"/>
    <xf numFmtId="0" fontId="2" fillId="4" borderId="67" applyNumberFormat="0" applyProtection="0">
      <alignment horizontal="left" vertical="center" indent="1"/>
    </xf>
    <xf numFmtId="4" fontId="6" fillId="34" borderId="67" applyNumberFormat="0" applyProtection="0">
      <alignment horizontal="right" vertical="center"/>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3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4" fontId="6" fillId="39" borderId="67" applyNumberFormat="0" applyProtection="0">
      <alignment horizontal="right" vertical="center"/>
    </xf>
    <xf numFmtId="4" fontId="6" fillId="43"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0" fontId="2" fillId="0" borderId="67" applyNumberFormat="0" applyProtection="0">
      <alignment horizontal="left" vertical="center"/>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4" fontId="42" fillId="41" borderId="67" applyNumberFormat="0" applyProtection="0">
      <alignment horizontal="left" vertical="center" indent="1"/>
    </xf>
    <xf numFmtId="4" fontId="6" fillId="32" borderId="67" applyNumberFormat="0" applyProtection="0">
      <alignment horizontal="right" vertical="center"/>
    </xf>
    <xf numFmtId="0" fontId="38" fillId="24" borderId="67" applyNumberFormat="0" applyAlignment="0" applyProtection="0"/>
    <xf numFmtId="4" fontId="46" fillId="5" borderId="67" applyNumberFormat="0" applyProtection="0">
      <alignment horizontal="right" vertical="center"/>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4" fontId="6" fillId="38" borderId="67" applyNumberFormat="0" applyProtection="0">
      <alignment horizontal="right" vertical="center"/>
    </xf>
    <xf numFmtId="0" fontId="2" fillId="27"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4" fontId="6" fillId="34" borderId="67" applyNumberFormat="0" applyProtection="0">
      <alignment horizontal="right" vertical="center"/>
    </xf>
    <xf numFmtId="0" fontId="2" fillId="43" borderId="67" applyNumberFormat="0" applyProtection="0">
      <alignment horizontal="left" vertical="center" indent="1"/>
    </xf>
    <xf numFmtId="4" fontId="46" fillId="5" borderId="67" applyNumberFormat="0" applyProtection="0">
      <alignment horizontal="right" vertical="center"/>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right" vertical="center"/>
    </xf>
    <xf numFmtId="0" fontId="38" fillId="24" borderId="67" applyNumberFormat="0" applyAlignment="0" applyProtection="0"/>
    <xf numFmtId="4" fontId="6" fillId="29" borderId="67" applyNumberFormat="0" applyProtection="0">
      <alignment horizontal="left" vertical="center" indent="1"/>
    </xf>
    <xf numFmtId="4" fontId="41" fillId="5" borderId="67" applyNumberFormat="0" applyProtection="0">
      <alignment horizontal="right" vertical="center"/>
    </xf>
    <xf numFmtId="0" fontId="2" fillId="0" borderId="67" applyNumberFormat="0" applyProtection="0">
      <alignment horizontal="left" vertical="center"/>
    </xf>
    <xf numFmtId="0" fontId="2" fillId="27" borderId="67" applyNumberFormat="0" applyProtection="0">
      <alignment horizontal="left" vertical="center" indent="1"/>
    </xf>
    <xf numFmtId="0" fontId="2" fillId="4" borderId="67" applyNumberFormat="0" applyProtection="0">
      <alignment horizontal="left" vertical="center" indent="1"/>
    </xf>
    <xf numFmtId="4" fontId="41" fillId="3" borderId="67" applyNumberFormat="0" applyProtection="0">
      <alignment vertical="center"/>
    </xf>
    <xf numFmtId="0" fontId="2" fillId="4" borderId="67" applyNumberFormat="0" applyProtection="0">
      <alignment horizontal="left" vertical="center" indent="1"/>
    </xf>
    <xf numFmtId="0" fontId="2" fillId="0" borderId="67" applyNumberFormat="0" applyProtection="0">
      <alignment horizontal="left" vertical="center"/>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6" fillId="29" borderId="67" applyNumberFormat="0" applyProtection="0">
      <alignment vertical="center"/>
    </xf>
    <xf numFmtId="4" fontId="44" fillId="5"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0" fontId="2" fillId="43"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38" fillId="24" borderId="67" applyNumberFormat="0" applyAlignment="0" applyProtection="0"/>
    <xf numFmtId="0" fontId="2" fillId="44" borderId="67" applyNumberFormat="0" applyProtection="0">
      <alignment horizontal="left" vertical="center" indent="1"/>
    </xf>
    <xf numFmtId="4" fontId="6" fillId="0" borderId="67" applyNumberFormat="0" applyProtection="0">
      <alignment horizontal="right" vertical="center"/>
    </xf>
    <xf numFmtId="0" fontId="2" fillId="44" borderId="67" applyNumberFormat="0" applyProtection="0">
      <alignment horizontal="left" vertical="center" indent="1"/>
    </xf>
    <xf numFmtId="4" fontId="6" fillId="36" borderId="67" applyNumberFormat="0" applyProtection="0">
      <alignment horizontal="right" vertical="center"/>
    </xf>
    <xf numFmtId="4" fontId="6" fillId="5" borderId="67" applyNumberFormat="0" applyProtection="0">
      <alignment horizontal="righ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4" fontId="6" fillId="5" borderId="68"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1" fillId="29" borderId="67" applyNumberFormat="0" applyProtection="0">
      <alignment vertical="center"/>
    </xf>
    <xf numFmtId="0" fontId="2" fillId="27" borderId="67" applyNumberFormat="0" applyProtection="0">
      <alignment horizontal="left" vertical="center" indent="1"/>
    </xf>
    <xf numFmtId="0" fontId="2" fillId="43" borderId="67" applyNumberFormat="0" applyProtection="0">
      <alignment horizontal="left" vertical="center" indent="1"/>
    </xf>
    <xf numFmtId="4" fontId="6" fillId="39"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0" fontId="38" fillId="24" borderId="67" applyNumberFormat="0" applyAlignment="0" applyProtection="0"/>
    <xf numFmtId="0" fontId="2" fillId="27" borderId="67" applyNumberFormat="0" applyProtection="0">
      <alignment horizontal="left" vertical="center" indent="1"/>
    </xf>
    <xf numFmtId="0" fontId="2" fillId="44" borderId="67" applyNumberFormat="0" applyProtection="0">
      <alignment horizontal="left" vertical="center" indent="1"/>
    </xf>
    <xf numFmtId="0" fontId="76" fillId="49" borderId="67" applyNumberFormat="0" applyAlignment="0" applyProtection="0"/>
    <xf numFmtId="4" fontId="6" fillId="43" borderId="67" applyNumberFormat="0" applyProtection="0">
      <alignment horizontal="left" vertical="center" indent="1"/>
    </xf>
    <xf numFmtId="4" fontId="41" fillId="5" borderId="67" applyNumberFormat="0" applyProtection="0">
      <alignment horizontal="right" vertical="center"/>
    </xf>
    <xf numFmtId="4" fontId="6" fillId="29" borderId="67" applyNumberFormat="0" applyProtection="0">
      <alignment vertical="center"/>
    </xf>
    <xf numFmtId="0" fontId="2" fillId="27" borderId="67" applyNumberFormat="0" applyProtection="0">
      <alignment horizontal="left" vertical="center" indent="1"/>
    </xf>
    <xf numFmtId="0" fontId="2" fillId="43" borderId="67" applyNumberFormat="0" applyProtection="0">
      <alignment horizontal="left" vertical="center" indent="1"/>
    </xf>
    <xf numFmtId="4" fontId="6" fillId="38" borderId="67" applyNumberFormat="0" applyProtection="0">
      <alignment horizontal="right" vertical="center"/>
    </xf>
    <xf numFmtId="4" fontId="6" fillId="3" borderId="67" applyNumberFormat="0" applyProtection="0">
      <alignment horizontal="left" vertical="center" indent="1"/>
    </xf>
    <xf numFmtId="0" fontId="38" fillId="24" borderId="67" applyNumberFormat="0" applyAlignment="0" applyProtection="0"/>
    <xf numFmtId="0" fontId="2" fillId="0" borderId="67" applyNumberFormat="0" applyProtection="0">
      <alignment horizontal="left" vertical="center"/>
    </xf>
    <xf numFmtId="4" fontId="44" fillId="5"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5" borderId="67" applyNumberFormat="0" applyProtection="0">
      <alignment horizontal="right" vertical="center"/>
    </xf>
    <xf numFmtId="4" fontId="6" fillId="3" borderId="67" applyNumberFormat="0" applyProtection="0">
      <alignment vertical="center"/>
    </xf>
    <xf numFmtId="4" fontId="6" fillId="5"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4" fontId="6" fillId="33" borderId="67" applyNumberFormat="0" applyProtection="0">
      <alignment horizontal="right" vertical="center"/>
    </xf>
    <xf numFmtId="4" fontId="6" fillId="5" borderId="68"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4"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4" fontId="44" fillId="43"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40" borderId="67" applyNumberFormat="0" applyProtection="0">
      <alignment horizontal="right" vertical="center"/>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36"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7" borderId="67" applyNumberFormat="0" applyProtection="0">
      <alignment horizontal="right" vertical="center"/>
    </xf>
    <xf numFmtId="4" fontId="41" fillId="3" borderId="67" applyNumberFormat="0" applyProtection="0">
      <alignmen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42" fillId="41" borderId="67" applyNumberFormat="0" applyProtection="0">
      <alignment horizontal="left" vertical="center" indent="1"/>
    </xf>
    <xf numFmtId="4" fontId="6" fillId="5" borderId="68" applyNumberFormat="0" applyProtection="0">
      <alignment horizontal="left" vertical="center" indent="1"/>
    </xf>
    <xf numFmtId="0" fontId="38" fillId="24" borderId="67" applyNumberFormat="0" applyAlignment="0" applyProtection="0"/>
    <xf numFmtId="4" fontId="6" fillId="0" borderId="67" applyNumberFormat="0" applyProtection="0">
      <alignment horizontal="right" vertical="center"/>
    </xf>
    <xf numFmtId="4" fontId="6" fillId="3" borderId="67" applyNumberFormat="0" applyProtection="0">
      <alignment vertical="center"/>
    </xf>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0" fillId="24" borderId="107" applyNumberFormat="0" applyAlignment="0" applyProtection="0"/>
    <xf numFmtId="0" fontId="38" fillId="24" borderId="67" applyNumberFormat="0" applyAlignment="0" applyProtection="0"/>
    <xf numFmtId="0" fontId="2" fillId="4" borderId="67" applyNumberFormat="0" applyProtection="0">
      <alignment horizontal="left" vertical="center" indent="1"/>
    </xf>
    <xf numFmtId="0" fontId="38" fillId="24" borderId="67" applyNumberFormat="0" applyAlignment="0" applyProtection="0"/>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4" fontId="6" fillId="29" borderId="67" applyNumberFormat="0" applyProtection="0">
      <alignment vertical="center"/>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8" borderId="67" applyNumberFormat="0" applyProtection="0">
      <alignment horizontal="right" vertical="center"/>
    </xf>
    <xf numFmtId="4" fontId="6" fillId="34" borderId="67" applyNumberFormat="0" applyProtection="0">
      <alignment horizontal="right" vertical="center"/>
    </xf>
    <xf numFmtId="4" fontId="6" fillId="3" borderId="67" applyNumberFormat="0" applyProtection="0">
      <alignment horizontal="left" vertical="center" indent="1"/>
    </xf>
    <xf numFmtId="0" fontId="38" fillId="24" borderId="67" applyNumberFormat="0" applyAlignment="0" applyProtection="0"/>
    <xf numFmtId="0" fontId="20" fillId="24" borderId="107" applyNumberFormat="0" applyAlignment="0" applyProtection="0"/>
    <xf numFmtId="0" fontId="3" fillId="31" borderId="108" applyNumberFormat="0" applyFont="0" applyAlignment="0" applyProtection="0"/>
    <xf numFmtId="0" fontId="38" fillId="24" borderId="67" applyNumberFormat="0" applyAlignment="0" applyProtection="0"/>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0" borderId="67" applyNumberFormat="0" applyProtection="0">
      <alignment horizontal="right" vertical="center"/>
    </xf>
    <xf numFmtId="4" fontId="41" fillId="5" borderId="67" applyNumberFormat="0" applyProtection="0">
      <alignment horizontal="righ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 fillId="31" borderId="108" applyNumberFormat="0" applyFont="0" applyAlignment="0" applyProtection="0"/>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31" borderId="108" applyNumberFormat="0" applyFont="0" applyAlignment="0" applyProtection="0"/>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0" fontId="2" fillId="27"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3" fillId="31" borderId="108" applyNumberFormat="0" applyFont="0" applyAlignment="0" applyProtection="0"/>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80" fillId="0" borderId="102" applyNumberFormat="0" applyFill="0" applyAlignment="0" applyProtection="0"/>
    <xf numFmtId="0" fontId="2" fillId="44" borderId="67" applyNumberFormat="0" applyProtection="0">
      <alignment horizontal="left" vertical="center" indent="1"/>
    </xf>
    <xf numFmtId="0" fontId="52" fillId="11" borderId="107" applyNumberFormat="0" applyAlignment="0" applyProtection="0"/>
    <xf numFmtId="0" fontId="2" fillId="4" borderId="67" applyNumberFormat="0" applyProtection="0">
      <alignment horizontal="left" vertical="center" indent="1"/>
    </xf>
    <xf numFmtId="4" fontId="44" fillId="5" borderId="67" applyNumberFormat="0" applyProtection="0">
      <alignment horizontal="left" vertical="center" indent="1"/>
    </xf>
    <xf numFmtId="4" fontId="6" fillId="3" borderId="67" applyNumberFormat="0" applyProtection="0">
      <alignment horizontal="left" vertical="center" indent="1"/>
    </xf>
    <xf numFmtId="0" fontId="20" fillId="24" borderId="107" applyNumberFormat="0" applyAlignment="0" applyProtection="0"/>
    <xf numFmtId="0" fontId="38" fillId="24" borderId="67" applyNumberFormat="0" applyAlignment="0" applyProtection="0"/>
    <xf numFmtId="4" fontId="6" fillId="3" borderId="67" applyNumberFormat="0" applyProtection="0">
      <alignment vertical="center"/>
    </xf>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4" fontId="6" fillId="5" borderId="68"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5" borderId="67" applyNumberFormat="0" applyProtection="0">
      <alignment horizontal="right" vertical="center"/>
    </xf>
    <xf numFmtId="4" fontId="6" fillId="5" borderId="67" applyNumberFormat="0" applyProtection="0">
      <alignment horizontal="right" vertical="center"/>
    </xf>
    <xf numFmtId="4" fontId="41"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52" fillId="11" borderId="107" applyNumberFormat="0" applyAlignment="0" applyProtection="0"/>
    <xf numFmtId="0" fontId="38" fillId="24" borderId="67" applyNumberFormat="0" applyAlignment="0" applyProtection="0"/>
    <xf numFmtId="0" fontId="20" fillId="24" borderId="107" applyNumberFormat="0" applyAlignment="0" applyProtection="0"/>
    <xf numFmtId="0" fontId="2" fillId="0" borderId="105"/>
    <xf numFmtId="0" fontId="3" fillId="31" borderId="108" applyNumberFormat="0" applyFont="0" applyAlignment="0" applyProtection="0"/>
    <xf numFmtId="4" fontId="44" fillId="5" borderId="67" applyNumberFormat="0" applyProtection="0">
      <alignment horizontal="left" vertical="center" indent="1"/>
    </xf>
    <xf numFmtId="4" fontId="44" fillId="43" borderId="67" applyNumberFormat="0" applyProtection="0">
      <alignment horizontal="left" vertical="center" indent="1"/>
    </xf>
    <xf numFmtId="4" fontId="6" fillId="0" borderId="67" applyNumberFormat="0" applyProtection="0">
      <alignment horizontal="righ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44" fillId="5" borderId="67" applyNumberFormat="0" applyProtection="0">
      <alignment horizontal="left" vertical="center" indent="1"/>
    </xf>
    <xf numFmtId="0" fontId="2" fillId="4" borderId="67" applyNumberFormat="0" applyProtection="0">
      <alignment horizontal="left" vertical="center" indent="1"/>
    </xf>
    <xf numFmtId="0" fontId="20" fillId="24" borderId="107" applyNumberFormat="0" applyAlignment="0" applyProtection="0"/>
    <xf numFmtId="0" fontId="52" fillId="11" borderId="107" applyNumberFormat="0" applyAlignment="0" applyProtection="0"/>
    <xf numFmtId="4" fontId="6" fillId="0" borderId="67" applyNumberFormat="0" applyProtection="0">
      <alignment horizontal="right" vertical="center"/>
    </xf>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4" fontId="42" fillId="41" borderId="67" applyNumberFormat="0" applyProtection="0">
      <alignment horizontal="left" vertical="center" indent="1"/>
    </xf>
    <xf numFmtId="4" fontId="6" fillId="37" borderId="67" applyNumberFormat="0" applyProtection="0">
      <alignment horizontal="right" vertical="center"/>
    </xf>
    <xf numFmtId="4" fontId="6" fillId="33" borderId="67" applyNumberFormat="0" applyProtection="0">
      <alignment horizontal="right" vertical="center"/>
    </xf>
    <xf numFmtId="0" fontId="3" fillId="31" borderId="108" applyNumberFormat="0" applyFont="0" applyAlignment="0" applyProtection="0"/>
    <xf numFmtId="0" fontId="2" fillId="4"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0" fillId="24" borderId="107" applyNumberFormat="0" applyAlignment="0" applyProtection="0"/>
    <xf numFmtId="4" fontId="41" fillId="3" borderId="67" applyNumberFormat="0" applyProtection="0">
      <alignment vertical="center"/>
    </xf>
    <xf numFmtId="4" fontId="6" fillId="32" borderId="67" applyNumberFormat="0" applyProtection="0">
      <alignment horizontal="right" vertical="center"/>
    </xf>
    <xf numFmtId="4" fontId="6" fillId="36" borderId="67" applyNumberFormat="0" applyProtection="0">
      <alignment horizontal="right" vertical="center"/>
    </xf>
    <xf numFmtId="4" fontId="6" fillId="40" borderId="67" applyNumberFormat="0" applyProtection="0">
      <alignment horizontal="right" vertical="center"/>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4" fontId="6" fillId="0" borderId="67" applyNumberFormat="0" applyProtection="0">
      <alignment horizontal="right" vertical="center"/>
    </xf>
    <xf numFmtId="0" fontId="52" fillId="11" borderId="107" applyNumberFormat="0" applyAlignment="0" applyProtection="0"/>
    <xf numFmtId="0" fontId="38" fillId="24" borderId="67" applyNumberFormat="0" applyAlignment="0" applyProtection="0"/>
    <xf numFmtId="4" fontId="44" fillId="43" borderId="67" applyNumberFormat="0" applyProtection="0">
      <alignment horizontal="left" vertical="center" indent="1"/>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6" fillId="3" borderId="67" applyNumberFormat="0" applyProtection="0">
      <alignment vertical="center"/>
    </xf>
    <xf numFmtId="0" fontId="2" fillId="4" borderId="67" applyNumberFormat="0" applyProtection="0">
      <alignment horizontal="left" vertical="center" indent="1"/>
    </xf>
    <xf numFmtId="4" fontId="6" fillId="35" borderId="67" applyNumberFormat="0" applyProtection="0">
      <alignment horizontal="right" vertical="center"/>
    </xf>
    <xf numFmtId="4" fontId="6" fillId="39" borderId="67" applyNumberFormat="0" applyProtection="0">
      <alignment horizontal="right" vertical="center"/>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4" fontId="41" fillId="5" borderId="67" applyNumberFormat="0" applyProtection="0">
      <alignment horizontal="right" vertical="center"/>
    </xf>
    <xf numFmtId="0" fontId="2" fillId="4" borderId="67" applyNumberFormat="0" applyProtection="0">
      <alignment horizontal="left" vertical="center" indent="1"/>
    </xf>
    <xf numFmtId="4" fontId="46" fillId="5" borderId="67" applyNumberFormat="0" applyProtection="0">
      <alignment horizontal="right" vertical="center"/>
    </xf>
    <xf numFmtId="4" fontId="44" fillId="43" borderId="67" applyNumberFormat="0" applyProtection="0">
      <alignment horizontal="left" vertical="center" indent="1"/>
    </xf>
    <xf numFmtId="0" fontId="52" fillId="11" borderId="107" applyNumberFormat="0" applyAlignment="0" applyProtection="0"/>
    <xf numFmtId="0" fontId="38" fillId="24" borderId="67" applyNumberFormat="0" applyAlignment="0" applyProtection="0"/>
    <xf numFmtId="0" fontId="20" fillId="24" borderId="107" applyNumberForma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80" fillId="0" borderId="102" applyNumberFormat="0" applyFill="0" applyAlignment="0" applyProtection="0"/>
    <xf numFmtId="4" fontId="44" fillId="5" borderId="67" applyNumberFormat="0" applyProtection="0">
      <alignment horizontal="left" vertical="center" indent="1"/>
    </xf>
    <xf numFmtId="4" fontId="41" fillId="29" borderId="67" applyNumberFormat="0" applyProtection="0">
      <alignment vertical="center"/>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 fillId="4" borderId="67" applyNumberFormat="0" applyProtection="0">
      <alignment horizontal="left" vertical="center" indent="1"/>
    </xf>
    <xf numFmtId="0" fontId="20" fillId="24" borderId="107" applyNumberFormat="0" applyAlignment="0" applyProtection="0"/>
    <xf numFmtId="0" fontId="3" fillId="31" borderId="108" applyNumberFormat="0" applyFont="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80" fillId="0" borderId="102" applyNumberFormat="0" applyFill="0" applyAlignment="0" applyProtection="0"/>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4" fontId="6" fillId="3" borderId="67" applyNumberFormat="0" applyProtection="0">
      <alignment vertical="center"/>
    </xf>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5" borderId="67" applyNumberFormat="0" applyProtection="0">
      <alignment horizontal="right" vertical="center"/>
    </xf>
    <xf numFmtId="4" fontId="6" fillId="0" borderId="67" applyNumberFormat="0" applyProtection="0">
      <alignment horizontal="right" vertical="center"/>
    </xf>
    <xf numFmtId="4" fontId="6" fillId="0" borderId="67" applyNumberFormat="0" applyProtection="0">
      <alignment horizontal="right" vertical="center"/>
    </xf>
    <xf numFmtId="4" fontId="41"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 fillId="0" borderId="105">
      <alignment horizontal="right"/>
    </xf>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4" fontId="2" fillId="0" borderId="105"/>
    <xf numFmtId="0" fontId="20" fillId="24" borderId="107" applyNumberFormat="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3" fillId="31" borderId="108" applyNumberFormat="0" applyFont="0" applyAlignment="0" applyProtection="0"/>
    <xf numFmtId="0" fontId="38" fillId="24" borderId="67" applyNumberFormat="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105"/>
    <xf numFmtId="0" fontId="2" fillId="0" borderId="105"/>
    <xf numFmtId="0" fontId="3" fillId="2" borderId="105" applyNumberFormat="0" applyAlignment="0">
      <alignment horizontal="left"/>
    </xf>
    <xf numFmtId="0" fontId="3" fillId="2" borderId="105" applyNumberFormat="0" applyAlignment="0">
      <alignment horizontal="left"/>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175" fontId="2" fillId="3" borderId="105" applyNumberFormat="0" applyFont="0" applyAlignment="0">
      <protection locked="0"/>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175" fontId="2" fillId="3" borderId="105" applyNumberFormat="0" applyFont="0" applyAlignment="0">
      <protection locked="0"/>
    </xf>
    <xf numFmtId="0" fontId="2" fillId="4" borderId="67" applyNumberFormat="0" applyProtection="0">
      <alignment horizontal="left" vertical="center" indent="1"/>
    </xf>
    <xf numFmtId="0" fontId="2" fillId="4" borderId="67" applyNumberFormat="0" applyProtection="0">
      <alignment horizontal="left" vertical="center" indent="1"/>
    </xf>
    <xf numFmtId="175" fontId="2" fillId="3" borderId="105" applyNumberFormat="0" applyFont="0" applyAlignment="0">
      <protection locked="0"/>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105">
      <alignment horizontal="right"/>
    </xf>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0" fontId="3" fillId="31" borderId="108" applyNumberFormat="0" applyFont="0" applyAlignment="0" applyProtection="0"/>
    <xf numFmtId="4" fontId="2" fillId="0" borderId="105"/>
    <xf numFmtId="0" fontId="2" fillId="0" borderId="67" applyNumberFormat="0" applyProtection="0">
      <alignment horizontal="left" vertical="center"/>
    </xf>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105">
      <alignment horizontal="right"/>
    </xf>
    <xf numFmtId="0" fontId="2" fillId="0" borderId="105">
      <alignment horizontal="right"/>
    </xf>
    <xf numFmtId="0" fontId="2" fillId="31" borderId="108" applyNumberFormat="0" applyFont="0" applyAlignment="0" applyProtection="0"/>
    <xf numFmtId="4" fontId="2" fillId="0" borderId="105"/>
    <xf numFmtId="4" fontId="2" fillId="0" borderId="105"/>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175" fontId="2" fillId="3" borderId="105" applyNumberFormat="0" applyFont="0" applyAlignment="0">
      <protection locked="0"/>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105">
      <alignment horizontal="right"/>
    </xf>
    <xf numFmtId="0" fontId="2" fillId="0" borderId="105">
      <alignment horizontal="right"/>
    </xf>
    <xf numFmtId="0" fontId="2" fillId="0" borderId="105"/>
    <xf numFmtId="0" fontId="2" fillId="31" borderId="108" applyNumberFormat="0" applyFont="0" applyAlignment="0" applyProtection="0"/>
    <xf numFmtId="4" fontId="2" fillId="0" borderId="105"/>
    <xf numFmtId="4" fontId="2" fillId="0" borderId="105"/>
    <xf numFmtId="0" fontId="2" fillId="4" borderId="67" applyNumberFormat="0" applyProtection="0">
      <alignment horizontal="left" vertical="center" indent="1"/>
    </xf>
    <xf numFmtId="175" fontId="2" fillId="3" borderId="105" applyNumberFormat="0" applyFont="0" applyAlignment="0">
      <protection locked="0"/>
    </xf>
    <xf numFmtId="0" fontId="2" fillId="4" borderId="67"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6" fillId="0" borderId="67" applyNumberFormat="0" applyProtection="0">
      <alignment horizontal="right" vertical="center"/>
    </xf>
    <xf numFmtId="0" fontId="2" fillId="0" borderId="67" applyNumberFormat="0" applyProtection="0">
      <alignment horizontal="left" vertical="center"/>
    </xf>
    <xf numFmtId="175" fontId="2" fillId="3" borderId="105" applyNumberFormat="0" applyFont="0" applyAlignment="0">
      <protection locked="0"/>
    </xf>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9" borderId="67" applyNumberFormat="0" applyProtection="0">
      <alignment horizontal="right" vertical="center"/>
    </xf>
    <xf numFmtId="4" fontId="6" fillId="0" borderId="67" applyNumberFormat="0" applyProtection="0">
      <alignment horizontal="right" vertical="center"/>
    </xf>
    <xf numFmtId="0" fontId="2" fillId="0" borderId="67" applyNumberFormat="0" applyProtection="0">
      <alignment horizontal="left" vertical="center"/>
    </xf>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80" fillId="0" borderId="102" applyNumberFormat="0" applyFill="0" applyAlignment="0" applyProtection="0"/>
    <xf numFmtId="0" fontId="80" fillId="0" borderId="102" applyNumberFormat="0" applyFill="0" applyAlignment="0" applyProtection="0"/>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52" fillId="11" borderId="107" applyNumberFormat="0" applyAlignment="0" applyProtection="0"/>
    <xf numFmtId="0" fontId="52" fillId="11" borderId="107" applyNumberFormat="0" applyAlignment="0" applyProtection="0"/>
    <xf numFmtId="0" fontId="52" fillId="11" borderId="10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20" fillId="24" borderId="107" applyNumberFormat="0" applyAlignment="0" applyProtection="0"/>
    <xf numFmtId="0" fontId="20" fillId="24" borderId="107" applyNumberFormat="0" applyAlignment="0" applyProtection="0"/>
    <xf numFmtId="0" fontId="20" fillId="24" borderId="107" applyNumberFormat="0" applyAlignment="0" applyProtection="0"/>
    <xf numFmtId="0" fontId="2" fillId="0" borderId="105">
      <alignment horizontal="right"/>
    </xf>
    <xf numFmtId="0" fontId="2" fillId="0" borderId="105">
      <alignment horizontal="right"/>
    </xf>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105"/>
    <xf numFmtId="0" fontId="2" fillId="0" borderId="105"/>
    <xf numFmtId="0" fontId="3" fillId="2" borderId="105" applyNumberFormat="0" applyAlignment="0">
      <alignment horizontal="left"/>
    </xf>
    <xf numFmtId="0" fontId="3" fillId="2" borderId="105" applyNumberFormat="0" applyAlignment="0">
      <alignment horizontal="left"/>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175" fontId="2" fillId="3" borderId="105" applyNumberFormat="0" applyFont="0" applyAlignment="0">
      <protection locked="0"/>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175" fontId="2" fillId="3" borderId="105" applyNumberFormat="0" applyFont="0" applyAlignment="0">
      <protection locked="0"/>
    </xf>
    <xf numFmtId="0" fontId="2" fillId="4" borderId="67" applyNumberFormat="0" applyProtection="0">
      <alignment horizontal="left" vertical="center" indent="1"/>
    </xf>
    <xf numFmtId="0" fontId="2" fillId="4" borderId="67" applyNumberFormat="0" applyProtection="0">
      <alignment horizontal="left" vertical="center" indent="1"/>
    </xf>
    <xf numFmtId="175" fontId="2" fillId="3" borderId="105" applyNumberFormat="0" applyFont="0" applyAlignment="0">
      <protection locked="0"/>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105">
      <alignment horizontal="right"/>
    </xf>
    <xf numFmtId="4" fontId="2" fillId="0" borderId="105"/>
    <xf numFmtId="0" fontId="2" fillId="0" borderId="105">
      <alignment horizontal="right"/>
    </xf>
    <xf numFmtId="4" fontId="2" fillId="0" borderId="105"/>
    <xf numFmtId="0" fontId="2" fillId="0" borderId="105">
      <alignment horizontal="right"/>
    </xf>
    <xf numFmtId="4" fontId="2" fillId="0" borderId="105"/>
    <xf numFmtId="0" fontId="2" fillId="0" borderId="67" applyNumberFormat="0" applyProtection="0">
      <alignment horizontal="left" vertical="center"/>
    </xf>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105">
      <alignment horizontal="right"/>
    </xf>
    <xf numFmtId="0" fontId="2" fillId="0" borderId="105">
      <alignment horizontal="right"/>
    </xf>
    <xf numFmtId="4" fontId="2" fillId="0" borderId="105"/>
    <xf numFmtId="4" fontId="2" fillId="0" borderId="105"/>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175" fontId="2" fillId="3" borderId="105" applyNumberFormat="0" applyFont="0" applyAlignment="0">
      <protection locked="0"/>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105">
      <alignment horizontal="right"/>
    </xf>
    <xf numFmtId="0" fontId="2" fillId="0" borderId="105">
      <alignment horizontal="right"/>
    </xf>
    <xf numFmtId="0" fontId="2" fillId="0" borderId="105"/>
    <xf numFmtId="4" fontId="2" fillId="0" borderId="105"/>
    <xf numFmtId="4" fontId="2" fillId="0" borderId="105"/>
    <xf numFmtId="0" fontId="2" fillId="4" borderId="67" applyNumberFormat="0" applyProtection="0">
      <alignment horizontal="left" vertical="center" indent="1"/>
    </xf>
    <xf numFmtId="175" fontId="2" fillId="3" borderId="105" applyNumberFormat="0" applyFont="0" applyAlignment="0">
      <protection locked="0"/>
    </xf>
    <xf numFmtId="0" fontId="2" fillId="4" borderId="67"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6" fillId="0" borderId="67" applyNumberFormat="0" applyProtection="0">
      <alignment horizontal="right" vertical="center"/>
    </xf>
    <xf numFmtId="0" fontId="2" fillId="0" borderId="67" applyNumberFormat="0" applyProtection="0">
      <alignment horizontal="left" vertical="center"/>
    </xf>
    <xf numFmtId="175" fontId="2" fillId="3" borderId="105" applyNumberFormat="0" applyFont="0" applyAlignment="0">
      <protection locked="0"/>
    </xf>
    <xf numFmtId="0" fontId="66" fillId="49" borderId="107" applyNumberFormat="0" applyAlignment="0" applyProtection="0"/>
    <xf numFmtId="0" fontId="73" fillId="11" borderId="107" applyNumberFormat="0" applyAlignment="0" applyProtection="0"/>
    <xf numFmtId="0" fontId="73" fillId="11" borderId="107" applyNumberFormat="0" applyAlignment="0" applyProtection="0"/>
    <xf numFmtId="0" fontId="22" fillId="31" borderId="107" applyNumberFormat="0" applyFont="0" applyAlignment="0" applyProtection="0"/>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43" borderId="67" applyNumberFormat="0" applyProtection="0">
      <alignment horizontal="left" vertical="center" indent="1"/>
    </xf>
    <xf numFmtId="4" fontId="6" fillId="3" borderId="67" applyNumberFormat="0" applyProtection="0">
      <alignment vertical="center"/>
    </xf>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5" borderId="67" applyNumberFormat="0" applyProtection="0">
      <alignment horizontal="right" vertical="center"/>
    </xf>
    <xf numFmtId="4" fontId="6" fillId="0" borderId="67" applyNumberFormat="0" applyProtection="0">
      <alignment horizontal="right" vertical="center"/>
    </xf>
    <xf numFmtId="4" fontId="6" fillId="0" borderId="67" applyNumberFormat="0" applyProtection="0">
      <alignment horizontal="right" vertical="center"/>
    </xf>
    <xf numFmtId="4" fontId="41"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2" fillId="4" borderId="67" applyNumberFormat="0" applyProtection="0">
      <alignment horizontal="left" vertical="center" indent="1"/>
    </xf>
    <xf numFmtId="4" fontId="42" fillId="41" borderId="67" applyNumberFormat="0" applyProtection="0">
      <alignment horizontal="left" vertical="center" indent="1"/>
    </xf>
    <xf numFmtId="0" fontId="38" fillId="24" borderId="67" applyNumberFormat="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7" borderId="67" applyNumberFormat="0" applyProtection="0">
      <alignment horizontal="right" vertical="center"/>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38" fillId="24" borderId="67" applyNumberFormat="0" applyAlignment="0" applyProtection="0"/>
    <xf numFmtId="4" fontId="6" fillId="0" borderId="67" applyNumberFormat="0" applyProtection="0">
      <alignment horizontal="right" vertical="center"/>
    </xf>
    <xf numFmtId="0" fontId="2" fillId="0" borderId="67" applyNumberFormat="0" applyProtection="0">
      <alignment horizontal="left" vertical="center"/>
    </xf>
    <xf numFmtId="4" fontId="44" fillId="5" borderId="67" applyNumberFormat="0" applyProtection="0">
      <alignment horizontal="left" vertical="center" indent="1"/>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2" fillId="0" borderId="67" applyNumberFormat="0" applyProtection="0">
      <alignment horizontal="left" vertical="center"/>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9" fillId="0" borderId="66">
      <alignment horizontal="left" vertical="center"/>
    </xf>
    <xf numFmtId="4" fontId="6" fillId="5"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3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4" fontId="6" fillId="39" borderId="67" applyNumberFormat="0" applyProtection="0">
      <alignment horizontal="right" vertical="center"/>
    </xf>
    <xf numFmtId="4" fontId="6" fillId="43"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0" fontId="2" fillId="0" borderId="67" applyNumberFormat="0" applyProtection="0">
      <alignment horizontal="left" vertical="center"/>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4" fontId="6" fillId="39"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4" fontId="42" fillId="41" borderId="67" applyNumberFormat="0" applyProtection="0">
      <alignment horizontal="left" vertical="center" indent="1"/>
    </xf>
    <xf numFmtId="4" fontId="6" fillId="32" borderId="67" applyNumberFormat="0" applyProtection="0">
      <alignment horizontal="right" vertical="center"/>
    </xf>
    <xf numFmtId="0" fontId="38" fillId="24" borderId="67" applyNumberFormat="0" applyAlignment="0" applyProtection="0"/>
    <xf numFmtId="4" fontId="46" fillId="5" borderId="67" applyNumberFormat="0" applyProtection="0">
      <alignment horizontal="right" vertical="center"/>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9" fillId="0" borderId="66">
      <alignment horizontal="left" vertical="center"/>
    </xf>
    <xf numFmtId="4" fontId="44" fillId="5"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38" fillId="24" borderId="67" applyNumberFormat="0" applyAlignment="0" applyProtection="0"/>
    <xf numFmtId="0" fontId="2" fillId="44" borderId="67" applyNumberFormat="0" applyProtection="0">
      <alignment horizontal="left" vertical="center" indent="1"/>
    </xf>
    <xf numFmtId="4" fontId="6" fillId="0" borderId="67" applyNumberFormat="0" applyProtection="0">
      <alignment horizontal="right" vertical="center"/>
    </xf>
    <xf numFmtId="0" fontId="2" fillId="44" borderId="67" applyNumberFormat="0" applyProtection="0">
      <alignment horizontal="left" vertical="center" indent="1"/>
    </xf>
    <xf numFmtId="4" fontId="6" fillId="36" borderId="67" applyNumberFormat="0" applyProtection="0">
      <alignment horizontal="right" vertical="center"/>
    </xf>
    <xf numFmtId="4" fontId="6" fillId="5" borderId="67" applyNumberFormat="0" applyProtection="0">
      <alignment horizontal="righ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9" fillId="0" borderId="66">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9" fillId="0" borderId="66">
      <alignment horizontal="left" vertical="center"/>
    </xf>
    <xf numFmtId="4" fontId="6" fillId="5" borderId="68"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1" fillId="29" borderId="67" applyNumberFormat="0" applyProtection="0">
      <alignment vertical="center"/>
    </xf>
    <xf numFmtId="0" fontId="2" fillId="27" borderId="67" applyNumberFormat="0" applyProtection="0">
      <alignment horizontal="left" vertical="center" indent="1"/>
    </xf>
    <xf numFmtId="0" fontId="2" fillId="43" borderId="67" applyNumberFormat="0" applyProtection="0">
      <alignment horizontal="left" vertical="center" indent="1"/>
    </xf>
    <xf numFmtId="4" fontId="6" fillId="39"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0" fontId="38" fillId="24" borderId="67" applyNumberFormat="0" applyAlignment="0" applyProtection="0"/>
    <xf numFmtId="0" fontId="2" fillId="27" borderId="67" applyNumberFormat="0" applyProtection="0">
      <alignment horizontal="left" vertical="center" indent="1"/>
    </xf>
    <xf numFmtId="0" fontId="2" fillId="44" borderId="67" applyNumberFormat="0" applyProtection="0">
      <alignment horizontal="left" vertical="center" indent="1"/>
    </xf>
    <xf numFmtId="0" fontId="76" fillId="49" borderId="67" applyNumberFormat="0" applyAlignment="0" applyProtection="0"/>
    <xf numFmtId="4" fontId="6" fillId="43" borderId="67" applyNumberFormat="0" applyProtection="0">
      <alignment horizontal="left" vertical="center" indent="1"/>
    </xf>
    <xf numFmtId="4" fontId="41" fillId="5" borderId="67" applyNumberFormat="0" applyProtection="0">
      <alignment horizontal="right" vertical="center"/>
    </xf>
    <xf numFmtId="4" fontId="6" fillId="29" borderId="67" applyNumberFormat="0" applyProtection="0">
      <alignment vertical="center"/>
    </xf>
    <xf numFmtId="0" fontId="2" fillId="27" borderId="67" applyNumberFormat="0" applyProtection="0">
      <alignment horizontal="left" vertical="center" indent="1"/>
    </xf>
    <xf numFmtId="0" fontId="2" fillId="43" borderId="67" applyNumberFormat="0" applyProtection="0">
      <alignment horizontal="left" vertical="center" indent="1"/>
    </xf>
    <xf numFmtId="4" fontId="6" fillId="38" borderId="67" applyNumberFormat="0" applyProtection="0">
      <alignment horizontal="right" vertical="center"/>
    </xf>
    <xf numFmtId="4" fontId="6" fillId="3" borderId="67" applyNumberFormat="0" applyProtection="0">
      <alignment horizontal="left" vertical="center" indent="1"/>
    </xf>
    <xf numFmtId="0" fontId="38" fillId="24" borderId="67" applyNumberFormat="0" applyAlignment="0" applyProtection="0"/>
    <xf numFmtId="0" fontId="2" fillId="0" borderId="67" applyNumberFormat="0" applyProtection="0">
      <alignment horizontal="left" vertical="center"/>
    </xf>
    <xf numFmtId="4" fontId="44" fillId="5"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5" borderId="67" applyNumberFormat="0" applyProtection="0">
      <alignment horizontal="right" vertical="center"/>
    </xf>
    <xf numFmtId="4" fontId="6" fillId="3" borderId="67" applyNumberFormat="0" applyProtection="0">
      <alignment vertical="center"/>
    </xf>
    <xf numFmtId="0" fontId="29" fillId="0" borderId="66">
      <alignment horizontal="left" vertical="center"/>
    </xf>
    <xf numFmtId="4" fontId="6" fillId="5"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4" fontId="6" fillId="33" borderId="67" applyNumberFormat="0" applyProtection="0">
      <alignment horizontal="right" vertical="center"/>
    </xf>
    <xf numFmtId="4" fontId="6" fillId="5" borderId="68"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9" fillId="0" borderId="66">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4"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4" fontId="44" fillId="43"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40" borderId="67" applyNumberFormat="0" applyProtection="0">
      <alignment horizontal="right" vertical="center"/>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36"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7" borderId="67" applyNumberFormat="0" applyProtection="0">
      <alignment horizontal="right" vertical="center"/>
    </xf>
    <xf numFmtId="4" fontId="41" fillId="3" borderId="67" applyNumberFormat="0" applyProtection="0">
      <alignmen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42" fillId="41" borderId="67" applyNumberFormat="0" applyProtection="0">
      <alignment horizontal="left" vertical="center" indent="1"/>
    </xf>
    <xf numFmtId="0" fontId="38" fillId="24" borderId="67" applyNumberFormat="0" applyAlignment="0" applyProtection="0"/>
    <xf numFmtId="4" fontId="6" fillId="0" borderId="67" applyNumberFormat="0" applyProtection="0">
      <alignment horizontal="right" vertical="center"/>
    </xf>
    <xf numFmtId="4" fontId="6" fillId="3" borderId="67" applyNumberFormat="0" applyProtection="0">
      <alignment vertical="center"/>
    </xf>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38" fillId="24" borderId="67" applyNumberFormat="0" applyAlignment="0" applyProtection="0"/>
    <xf numFmtId="0" fontId="2" fillId="4" borderId="67" applyNumberFormat="0" applyProtection="0">
      <alignment horizontal="left" vertical="center" indent="1"/>
    </xf>
    <xf numFmtId="0" fontId="38" fillId="24" borderId="67" applyNumberFormat="0" applyAlignment="0" applyProtection="0"/>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4" fontId="6" fillId="29" borderId="67" applyNumberFormat="0" applyProtection="0">
      <alignment vertical="center"/>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8" borderId="67" applyNumberFormat="0" applyProtection="0">
      <alignment horizontal="right" vertical="center"/>
    </xf>
    <xf numFmtId="4" fontId="6" fillId="34" borderId="67" applyNumberFormat="0" applyProtection="0">
      <alignment horizontal="right" vertical="center"/>
    </xf>
    <xf numFmtId="4" fontId="6" fillId="3" borderId="67" applyNumberFormat="0" applyProtection="0">
      <alignment horizontal="left" vertical="center" indent="1"/>
    </xf>
    <xf numFmtId="0" fontId="38" fillId="24" borderId="67" applyNumberFormat="0" applyAlignment="0" applyProtection="0"/>
    <xf numFmtId="0" fontId="29" fillId="0" borderId="66">
      <alignment horizontal="left" vertical="center"/>
    </xf>
    <xf numFmtId="0" fontId="38" fillId="24" borderId="67" applyNumberFormat="0" applyAlignment="0" applyProtection="0"/>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0" borderId="67" applyNumberFormat="0" applyProtection="0">
      <alignment horizontal="right" vertical="center"/>
    </xf>
    <xf numFmtId="4" fontId="41" fillId="5" borderId="67" applyNumberFormat="0" applyProtection="0">
      <alignment horizontal="righ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0" fontId="2" fillId="27"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4" fontId="6" fillId="37" borderId="67" applyNumberFormat="0" applyProtection="0">
      <alignment horizontal="right" vertical="center"/>
    </xf>
    <xf numFmtId="0" fontId="2" fillId="4" borderId="67" applyNumberFormat="0" applyProtection="0">
      <alignment horizontal="left" vertical="center" indent="1"/>
    </xf>
    <xf numFmtId="4" fontId="44" fillId="5" borderId="67" applyNumberFormat="0" applyProtection="0">
      <alignment horizontal="left" vertical="center" indent="1"/>
    </xf>
    <xf numFmtId="4" fontId="6" fillId="3" borderId="67" applyNumberFormat="0" applyProtection="0">
      <alignment horizontal="left" vertical="center" indent="1"/>
    </xf>
    <xf numFmtId="0" fontId="29" fillId="0" borderId="66">
      <alignment horizontal="left" vertical="center"/>
    </xf>
    <xf numFmtId="0" fontId="38" fillId="24" borderId="67" applyNumberFormat="0" applyAlignment="0" applyProtection="0"/>
    <xf numFmtId="4" fontId="6" fillId="3" borderId="67" applyNumberFormat="0" applyProtection="0">
      <alignment vertical="center"/>
    </xf>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5" borderId="67" applyNumberFormat="0" applyProtection="0">
      <alignment horizontal="right" vertical="center"/>
    </xf>
    <xf numFmtId="4" fontId="6" fillId="5" borderId="67" applyNumberFormat="0" applyProtection="0">
      <alignment horizontal="right" vertical="center"/>
    </xf>
    <xf numFmtId="4" fontId="41"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38" fillId="24" borderId="67" applyNumberFormat="0" applyAlignment="0" applyProtection="0"/>
    <xf numFmtId="4" fontId="44" fillId="5" borderId="67" applyNumberFormat="0" applyProtection="0">
      <alignment horizontal="left" vertical="center" indent="1"/>
    </xf>
    <xf numFmtId="4" fontId="44" fillId="43" borderId="67" applyNumberFormat="0" applyProtection="0">
      <alignment horizontal="left" vertical="center" indent="1"/>
    </xf>
    <xf numFmtId="4" fontId="6" fillId="0" borderId="67" applyNumberFormat="0" applyProtection="0">
      <alignment horizontal="righ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44" fillId="5"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4" fontId="42" fillId="41" borderId="67" applyNumberFormat="0" applyProtection="0">
      <alignment horizontal="left" vertical="center" indent="1"/>
    </xf>
    <xf numFmtId="4" fontId="6" fillId="37" borderId="67" applyNumberFormat="0" applyProtection="0">
      <alignment horizontal="right" vertical="center"/>
    </xf>
    <xf numFmtId="4" fontId="6" fillId="33" borderId="67" applyNumberFormat="0" applyProtection="0">
      <alignment horizontal="right" vertical="center"/>
    </xf>
    <xf numFmtId="0" fontId="2" fillId="4"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1" fillId="3" borderId="67" applyNumberFormat="0" applyProtection="0">
      <alignment vertical="center"/>
    </xf>
    <xf numFmtId="4" fontId="6" fillId="32" borderId="67" applyNumberFormat="0" applyProtection="0">
      <alignment horizontal="right" vertical="center"/>
    </xf>
    <xf numFmtId="4" fontId="6" fillId="36" borderId="67" applyNumberFormat="0" applyProtection="0">
      <alignment horizontal="right" vertical="center"/>
    </xf>
    <xf numFmtId="4" fontId="6" fillId="40" borderId="67" applyNumberFormat="0" applyProtection="0">
      <alignment horizontal="right" vertical="center"/>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4" fontId="6" fillId="0" borderId="67" applyNumberFormat="0" applyProtection="0">
      <alignment horizontal="right" vertical="center"/>
    </xf>
    <xf numFmtId="0" fontId="38" fillId="24" borderId="67" applyNumberFormat="0" applyAlignment="0" applyProtection="0"/>
    <xf numFmtId="4" fontId="44" fillId="43" borderId="67" applyNumberFormat="0" applyProtection="0">
      <alignment horizontal="left" vertical="center" indent="1"/>
    </xf>
    <xf numFmtId="4" fontId="6" fillId="3" borderId="67" applyNumberFormat="0" applyProtection="0">
      <alignment vertical="center"/>
    </xf>
    <xf numFmtId="0" fontId="2" fillId="4" borderId="67" applyNumberFormat="0" applyProtection="0">
      <alignment horizontal="left" vertical="center" indent="1"/>
    </xf>
    <xf numFmtId="4" fontId="6" fillId="35" borderId="67" applyNumberFormat="0" applyProtection="0">
      <alignment horizontal="right" vertical="center"/>
    </xf>
    <xf numFmtId="4" fontId="6" fillId="39" borderId="67" applyNumberFormat="0" applyProtection="0">
      <alignment horizontal="right" vertical="center"/>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4" fontId="41" fillId="5" borderId="67" applyNumberFormat="0" applyProtection="0">
      <alignment horizontal="right" vertical="center"/>
    </xf>
    <xf numFmtId="0" fontId="2" fillId="4" borderId="67" applyNumberFormat="0" applyProtection="0">
      <alignment horizontal="left" vertical="center" indent="1"/>
    </xf>
    <xf numFmtId="4" fontId="46" fillId="5" borderId="67" applyNumberFormat="0" applyProtection="0">
      <alignment horizontal="right" vertical="center"/>
    </xf>
    <xf numFmtId="4" fontId="44" fillId="43" borderId="67" applyNumberFormat="0" applyProtection="0">
      <alignment horizontal="left" vertical="center" indent="1"/>
    </xf>
    <xf numFmtId="0" fontId="38" fillId="24" borderId="67" applyNumberFormat="0" applyAlignment="0" applyProtection="0"/>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9" fillId="0" borderId="66">
      <alignment horizontal="left" vertical="center"/>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4" fontId="41" fillId="29" borderId="67" applyNumberFormat="0" applyProtection="0">
      <alignment vertical="center"/>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29" fillId="0" borderId="66">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38" fillId="24" borderId="67" applyNumberFormat="0" applyAlignment="0" applyProtection="0"/>
    <xf numFmtId="4" fontId="6" fillId="3" borderId="67" applyNumberFormat="0" applyProtection="0">
      <alignment horizontal="left" vertical="center" indent="1"/>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4" fontId="6" fillId="3" borderId="67" applyNumberFormat="0" applyProtection="0">
      <alignment vertical="center"/>
    </xf>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5" borderId="67" applyNumberFormat="0" applyProtection="0">
      <alignment horizontal="right" vertical="center"/>
    </xf>
    <xf numFmtId="4" fontId="6" fillId="0" borderId="67" applyNumberFormat="0" applyProtection="0">
      <alignment horizontal="right" vertical="center"/>
    </xf>
    <xf numFmtId="4" fontId="6" fillId="0" borderId="67" applyNumberFormat="0" applyProtection="0">
      <alignment horizontal="right" vertical="center"/>
    </xf>
    <xf numFmtId="4" fontId="41"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9" fillId="0" borderId="66">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9" fillId="0" borderId="66">
      <alignment horizontal="left" vertical="center"/>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4" fontId="6" fillId="3" borderId="67" applyNumberFormat="0" applyProtection="0">
      <alignment vertical="center"/>
    </xf>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5" borderId="67" applyNumberFormat="0" applyProtection="0">
      <alignment horizontal="right" vertical="center"/>
    </xf>
    <xf numFmtId="4" fontId="6" fillId="0" borderId="67" applyNumberFormat="0" applyProtection="0">
      <alignment horizontal="right" vertical="center"/>
    </xf>
    <xf numFmtId="4" fontId="6" fillId="0" borderId="67" applyNumberFormat="0" applyProtection="0">
      <alignment horizontal="right" vertical="center"/>
    </xf>
    <xf numFmtId="4" fontId="41"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9" fillId="0" borderId="66">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38" fillId="24" borderId="67" applyNumberFormat="0" applyAlignment="0" applyProtection="0"/>
    <xf numFmtId="0" fontId="2" fillId="44" borderId="67" applyNumberFormat="0" applyProtection="0">
      <alignment horizontal="left" vertical="center" indent="1"/>
    </xf>
    <xf numFmtId="4" fontId="6" fillId="0" borderId="67" applyNumberFormat="0" applyProtection="0">
      <alignment horizontal="right" vertical="center"/>
    </xf>
    <xf numFmtId="0" fontId="2" fillId="44" borderId="67" applyNumberFormat="0" applyProtection="0">
      <alignment horizontal="left" vertical="center" indent="1"/>
    </xf>
    <xf numFmtId="4" fontId="6" fillId="36" borderId="67" applyNumberFormat="0" applyProtection="0">
      <alignment horizontal="right" vertical="center"/>
    </xf>
    <xf numFmtId="4" fontId="6" fillId="5" borderId="67" applyNumberFormat="0" applyProtection="0">
      <alignment horizontal="righ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1" fillId="29" borderId="67" applyNumberFormat="0" applyProtection="0">
      <alignment vertical="center"/>
    </xf>
    <xf numFmtId="0" fontId="2" fillId="27" borderId="67" applyNumberFormat="0" applyProtection="0">
      <alignment horizontal="left" vertical="center" indent="1"/>
    </xf>
    <xf numFmtId="0" fontId="2" fillId="43" borderId="67" applyNumberFormat="0" applyProtection="0">
      <alignment horizontal="left" vertical="center" indent="1"/>
    </xf>
    <xf numFmtId="4" fontId="6" fillId="39"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0" fontId="38" fillId="24" borderId="67" applyNumberFormat="0" applyAlignment="0" applyProtection="0"/>
    <xf numFmtId="0" fontId="2" fillId="27" borderId="67" applyNumberFormat="0" applyProtection="0">
      <alignment horizontal="left" vertical="center" indent="1"/>
    </xf>
    <xf numFmtId="0" fontId="2" fillId="44" borderId="67" applyNumberFormat="0" applyProtection="0">
      <alignment horizontal="left" vertical="center" indent="1"/>
    </xf>
    <xf numFmtId="0" fontId="76" fillId="49" borderId="67" applyNumberFormat="0" applyAlignment="0" applyProtection="0"/>
    <xf numFmtId="4" fontId="6" fillId="43" borderId="67" applyNumberFormat="0" applyProtection="0">
      <alignment horizontal="left" vertical="center" indent="1"/>
    </xf>
    <xf numFmtId="4" fontId="41" fillId="5" borderId="67" applyNumberFormat="0" applyProtection="0">
      <alignment horizontal="right" vertical="center"/>
    </xf>
    <xf numFmtId="4" fontId="6" fillId="29" borderId="67" applyNumberFormat="0" applyProtection="0">
      <alignment vertical="center"/>
    </xf>
    <xf numFmtId="0" fontId="2" fillId="27" borderId="67" applyNumberFormat="0" applyProtection="0">
      <alignment horizontal="left" vertical="center" indent="1"/>
    </xf>
    <xf numFmtId="0" fontId="2" fillId="43" borderId="67" applyNumberFormat="0" applyProtection="0">
      <alignment horizontal="left" vertical="center" indent="1"/>
    </xf>
    <xf numFmtId="4" fontId="6" fillId="38" borderId="67" applyNumberFormat="0" applyProtection="0">
      <alignment horizontal="right" vertical="center"/>
    </xf>
    <xf numFmtId="4" fontId="6" fillId="3" borderId="67" applyNumberFormat="0" applyProtection="0">
      <alignment horizontal="left" vertical="center" indent="1"/>
    </xf>
    <xf numFmtId="0" fontId="38" fillId="24" borderId="67" applyNumberFormat="0" applyAlignment="0" applyProtection="0"/>
    <xf numFmtId="0" fontId="2" fillId="0" borderId="67" applyNumberFormat="0" applyProtection="0">
      <alignment horizontal="left" vertical="center"/>
    </xf>
    <xf numFmtId="4" fontId="44" fillId="5"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5" borderId="67" applyNumberFormat="0" applyProtection="0">
      <alignment horizontal="right" vertical="center"/>
    </xf>
    <xf numFmtId="4" fontId="6" fillId="3" borderId="67" applyNumberFormat="0" applyProtection="0">
      <alignment vertical="center"/>
    </xf>
    <xf numFmtId="4" fontId="6" fillId="5"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4" fontId="6" fillId="33" borderId="67" applyNumberFormat="0" applyProtection="0">
      <alignment horizontal="righ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4"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4" fontId="44" fillId="43"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40" borderId="67" applyNumberFormat="0" applyProtection="0">
      <alignment horizontal="right" vertical="center"/>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36"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7" borderId="67" applyNumberFormat="0" applyProtection="0">
      <alignment horizontal="right" vertical="center"/>
    </xf>
    <xf numFmtId="4" fontId="41" fillId="3" borderId="67" applyNumberFormat="0" applyProtection="0">
      <alignmen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42" fillId="41" borderId="67" applyNumberFormat="0" applyProtection="0">
      <alignment horizontal="left" vertical="center" indent="1"/>
    </xf>
    <xf numFmtId="0" fontId="38" fillId="24" borderId="67" applyNumberFormat="0" applyAlignment="0" applyProtection="0"/>
    <xf numFmtId="4" fontId="6" fillId="0" borderId="67" applyNumberFormat="0" applyProtection="0">
      <alignment horizontal="right" vertical="center"/>
    </xf>
    <xf numFmtId="4" fontId="6" fillId="3" borderId="67" applyNumberFormat="0" applyProtection="0">
      <alignment vertical="center"/>
    </xf>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38" fillId="24" borderId="67" applyNumberFormat="0" applyAlignment="0" applyProtection="0"/>
    <xf numFmtId="0" fontId="2" fillId="4" borderId="67" applyNumberFormat="0" applyProtection="0">
      <alignment horizontal="left" vertical="center" indent="1"/>
    </xf>
    <xf numFmtId="0" fontId="38" fillId="24" borderId="67" applyNumberFormat="0" applyAlignment="0" applyProtection="0"/>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4" fontId="6" fillId="29" borderId="67" applyNumberFormat="0" applyProtection="0">
      <alignment vertical="center"/>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8" borderId="67" applyNumberFormat="0" applyProtection="0">
      <alignment horizontal="right" vertical="center"/>
    </xf>
    <xf numFmtId="4" fontId="6" fillId="34" borderId="67" applyNumberFormat="0" applyProtection="0">
      <alignment horizontal="right" vertical="center"/>
    </xf>
    <xf numFmtId="4" fontId="6" fillId="3"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0" borderId="67" applyNumberFormat="0" applyProtection="0">
      <alignment horizontal="right" vertical="center"/>
    </xf>
    <xf numFmtId="4" fontId="41" fillId="5" borderId="67" applyNumberFormat="0" applyProtection="0">
      <alignment horizontal="righ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0" fontId="2" fillId="27"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6" fillId="3" borderId="67" applyNumberFormat="0" applyProtection="0">
      <alignment horizontal="left" vertical="center" indent="1"/>
    </xf>
    <xf numFmtId="0" fontId="38" fillId="24" borderId="67" applyNumberFormat="0" applyAlignment="0" applyProtection="0"/>
    <xf numFmtId="4" fontId="6" fillId="3" borderId="67" applyNumberFormat="0" applyProtection="0">
      <alignment vertical="center"/>
    </xf>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5" borderId="67" applyNumberFormat="0" applyProtection="0">
      <alignment horizontal="right" vertical="center"/>
    </xf>
    <xf numFmtId="4" fontId="6" fillId="5" borderId="67" applyNumberFormat="0" applyProtection="0">
      <alignment horizontal="right" vertical="center"/>
    </xf>
    <xf numFmtId="4" fontId="41"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38" fillId="24" borderId="67" applyNumberFormat="0" applyAlignment="0" applyProtection="0"/>
    <xf numFmtId="4" fontId="44" fillId="5" borderId="67" applyNumberFormat="0" applyProtection="0">
      <alignment horizontal="left" vertical="center" indent="1"/>
    </xf>
    <xf numFmtId="4" fontId="44" fillId="43" borderId="67" applyNumberFormat="0" applyProtection="0">
      <alignment horizontal="left" vertical="center" indent="1"/>
    </xf>
    <xf numFmtId="4" fontId="6" fillId="0" borderId="67" applyNumberFormat="0" applyProtection="0">
      <alignment horizontal="righ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44" fillId="5"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4" fontId="42" fillId="41" borderId="67" applyNumberFormat="0" applyProtection="0">
      <alignment horizontal="left" vertical="center" indent="1"/>
    </xf>
    <xf numFmtId="4" fontId="6" fillId="37" borderId="67" applyNumberFormat="0" applyProtection="0">
      <alignment horizontal="right" vertical="center"/>
    </xf>
    <xf numFmtId="4" fontId="6" fillId="33" borderId="67" applyNumberFormat="0" applyProtection="0">
      <alignment horizontal="right" vertical="center"/>
    </xf>
    <xf numFmtId="0" fontId="2" fillId="4"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1" fillId="3" borderId="67" applyNumberFormat="0" applyProtection="0">
      <alignment vertical="center"/>
    </xf>
    <xf numFmtId="4" fontId="6" fillId="32" borderId="67" applyNumberFormat="0" applyProtection="0">
      <alignment horizontal="right" vertical="center"/>
    </xf>
    <xf numFmtId="4" fontId="6" fillId="36" borderId="67" applyNumberFormat="0" applyProtection="0">
      <alignment horizontal="right" vertical="center"/>
    </xf>
    <xf numFmtId="4" fontId="6" fillId="40" borderId="67" applyNumberFormat="0" applyProtection="0">
      <alignment horizontal="right" vertical="center"/>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4" fontId="6" fillId="0" borderId="67" applyNumberFormat="0" applyProtection="0">
      <alignment horizontal="right" vertical="center"/>
    </xf>
    <xf numFmtId="0" fontId="38" fillId="24" borderId="67" applyNumberFormat="0" applyAlignment="0" applyProtection="0"/>
    <xf numFmtId="4" fontId="44" fillId="43" borderId="67" applyNumberFormat="0" applyProtection="0">
      <alignment horizontal="left" vertical="center" indent="1"/>
    </xf>
    <xf numFmtId="4" fontId="6" fillId="3" borderId="67" applyNumberFormat="0" applyProtection="0">
      <alignment vertical="center"/>
    </xf>
    <xf numFmtId="0" fontId="2" fillId="4" borderId="67" applyNumberFormat="0" applyProtection="0">
      <alignment horizontal="left" vertical="center" indent="1"/>
    </xf>
    <xf numFmtId="4" fontId="6" fillId="35" borderId="67" applyNumberFormat="0" applyProtection="0">
      <alignment horizontal="right" vertical="center"/>
    </xf>
    <xf numFmtId="4" fontId="6" fillId="39" borderId="67" applyNumberFormat="0" applyProtection="0">
      <alignment horizontal="right" vertical="center"/>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4" fontId="41" fillId="5" borderId="67" applyNumberFormat="0" applyProtection="0">
      <alignment horizontal="right" vertical="center"/>
    </xf>
    <xf numFmtId="0" fontId="2" fillId="4" borderId="67" applyNumberFormat="0" applyProtection="0">
      <alignment horizontal="left" vertical="center" indent="1"/>
    </xf>
    <xf numFmtId="4" fontId="46" fillId="5" borderId="67" applyNumberFormat="0" applyProtection="0">
      <alignment horizontal="right" vertical="center"/>
    </xf>
    <xf numFmtId="4" fontId="44" fillId="43" borderId="67" applyNumberFormat="0" applyProtection="0">
      <alignment horizontal="left" vertical="center" indent="1"/>
    </xf>
    <xf numFmtId="0" fontId="38" fillId="24" borderId="67" applyNumberFormat="0" applyAlignment="0" applyProtection="0"/>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4" fontId="41" fillId="29" borderId="67" applyNumberFormat="0" applyProtection="0">
      <alignment vertical="center"/>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2" fillId="4" borderId="67" applyNumberFormat="0" applyProtection="0">
      <alignment horizontal="left" vertical="center" indent="1"/>
    </xf>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4" fontId="6" fillId="3" borderId="67" applyNumberFormat="0" applyProtection="0">
      <alignment vertical="center"/>
    </xf>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5" borderId="67" applyNumberFormat="0" applyProtection="0">
      <alignment horizontal="right" vertical="center"/>
    </xf>
    <xf numFmtId="4" fontId="6" fillId="0" borderId="67" applyNumberFormat="0" applyProtection="0">
      <alignment horizontal="right" vertical="center"/>
    </xf>
    <xf numFmtId="4" fontId="6" fillId="0" borderId="67" applyNumberFormat="0" applyProtection="0">
      <alignment horizontal="right" vertical="center"/>
    </xf>
    <xf numFmtId="4" fontId="41"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4" fontId="6" fillId="3" borderId="67" applyNumberFormat="0" applyProtection="0">
      <alignment vertical="center"/>
    </xf>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5" borderId="67" applyNumberFormat="0" applyProtection="0">
      <alignment horizontal="right" vertical="center"/>
    </xf>
    <xf numFmtId="4" fontId="6" fillId="0" borderId="67" applyNumberFormat="0" applyProtection="0">
      <alignment horizontal="right" vertical="center"/>
    </xf>
    <xf numFmtId="4" fontId="6" fillId="0" borderId="67" applyNumberFormat="0" applyProtection="0">
      <alignment horizontal="right" vertical="center"/>
    </xf>
    <xf numFmtId="4" fontId="41"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50" fillId="0" borderId="70" applyNumberFormat="0" applyFill="0" applyAlignment="0" applyProtection="0"/>
    <xf numFmtId="0" fontId="2" fillId="4" borderId="67" applyNumberFormat="0" applyProtection="0">
      <alignment horizontal="left" vertical="center" indent="1"/>
    </xf>
    <xf numFmtId="0" fontId="38" fillId="24" borderId="67" applyNumberFormat="0" applyAlignment="0" applyProtection="0"/>
    <xf numFmtId="0" fontId="2" fillId="43" borderId="67" applyNumberFormat="0" applyProtection="0">
      <alignment horizontal="left" vertical="center" indent="1"/>
    </xf>
    <xf numFmtId="0" fontId="76" fillId="49" borderId="67" applyNumberFormat="0" applyAlignment="0" applyProtection="0"/>
    <xf numFmtId="4" fontId="6" fillId="34" borderId="67" applyNumberFormat="0" applyProtection="0">
      <alignment horizontal="right" vertical="center"/>
    </xf>
    <xf numFmtId="4" fontId="6" fillId="5" borderId="67" applyNumberFormat="0" applyProtection="0">
      <alignment horizontal="right" vertical="center"/>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3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4" fontId="6" fillId="39" borderId="67" applyNumberFormat="0" applyProtection="0">
      <alignment horizontal="right" vertical="center"/>
    </xf>
    <xf numFmtId="4" fontId="6" fillId="43"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0" fontId="2" fillId="0" borderId="67" applyNumberFormat="0" applyProtection="0">
      <alignment horizontal="left" vertical="center"/>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4" fontId="42" fillId="41" borderId="67" applyNumberFormat="0" applyProtection="0">
      <alignment horizontal="left" vertical="center" indent="1"/>
    </xf>
    <xf numFmtId="4" fontId="6" fillId="32" borderId="67" applyNumberFormat="0" applyProtection="0">
      <alignment horizontal="right" vertical="center"/>
    </xf>
    <xf numFmtId="0" fontId="38" fillId="24" borderId="67" applyNumberFormat="0" applyAlignment="0" applyProtection="0"/>
    <xf numFmtId="4" fontId="46" fillId="5" borderId="67" applyNumberFormat="0" applyProtection="0">
      <alignment horizontal="right" vertical="center"/>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38" fillId="24" borderId="67" applyNumberFormat="0" applyAlignment="0" applyProtection="0"/>
    <xf numFmtId="0" fontId="2" fillId="44" borderId="67" applyNumberFormat="0" applyProtection="0">
      <alignment horizontal="left" vertical="center" indent="1"/>
    </xf>
    <xf numFmtId="4" fontId="6" fillId="0" borderId="67" applyNumberFormat="0" applyProtection="0">
      <alignment horizontal="right" vertical="center"/>
    </xf>
    <xf numFmtId="0" fontId="2" fillId="44" borderId="67" applyNumberFormat="0" applyProtection="0">
      <alignment horizontal="left" vertical="center" indent="1"/>
    </xf>
    <xf numFmtId="4" fontId="6" fillId="36" borderId="67" applyNumberFormat="0" applyProtection="0">
      <alignment horizontal="right" vertical="center"/>
    </xf>
    <xf numFmtId="0" fontId="50" fillId="0" borderId="70" applyNumberFormat="0" applyFill="0" applyAlignment="0" applyProtection="0"/>
    <xf numFmtId="0" fontId="50" fillId="0" borderId="70" applyNumberFormat="0" applyFill="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50" fillId="0" borderId="70" applyNumberFormat="0" applyFill="0" applyAlignment="0" applyProtection="0"/>
    <xf numFmtId="0" fontId="29" fillId="0" borderId="66">
      <alignment horizontal="left" vertical="center"/>
    </xf>
    <xf numFmtId="0" fontId="50" fillId="0" borderId="70" applyNumberFormat="0" applyFill="0" applyAlignment="0" applyProtection="0"/>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9" fillId="0" borderId="66">
      <alignment horizontal="left" vertical="center"/>
    </xf>
    <xf numFmtId="4" fontId="6" fillId="5" borderId="68"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50" fillId="0" borderId="70" applyNumberFormat="0" applyFill="0" applyAlignment="0" applyProtection="0"/>
    <xf numFmtId="4" fontId="4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1" fillId="29" borderId="67" applyNumberFormat="0" applyProtection="0">
      <alignment vertical="center"/>
    </xf>
    <xf numFmtId="0" fontId="2" fillId="27" borderId="67" applyNumberFormat="0" applyProtection="0">
      <alignment horizontal="left" vertical="center" indent="1"/>
    </xf>
    <xf numFmtId="0" fontId="2" fillId="43" borderId="67" applyNumberFormat="0" applyProtection="0">
      <alignment horizontal="left" vertical="center" indent="1"/>
    </xf>
    <xf numFmtId="4" fontId="6" fillId="39"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0" fontId="38" fillId="24" borderId="67" applyNumberFormat="0" applyAlignment="0" applyProtection="0"/>
    <xf numFmtId="0" fontId="2" fillId="27" borderId="67" applyNumberFormat="0" applyProtection="0">
      <alignment horizontal="left" vertical="center" indent="1"/>
    </xf>
    <xf numFmtId="0" fontId="2" fillId="44" borderId="67" applyNumberFormat="0" applyProtection="0">
      <alignment horizontal="left" vertical="center" indent="1"/>
    </xf>
    <xf numFmtId="0" fontId="76" fillId="49" borderId="67" applyNumberFormat="0" applyAlignment="0" applyProtection="0"/>
    <xf numFmtId="4" fontId="6" fillId="43" borderId="67" applyNumberFormat="0" applyProtection="0">
      <alignment horizontal="left" vertical="center" indent="1"/>
    </xf>
    <xf numFmtId="4" fontId="41" fillId="5" borderId="67" applyNumberFormat="0" applyProtection="0">
      <alignment horizontal="right" vertical="center"/>
    </xf>
    <xf numFmtId="4" fontId="6" fillId="29" borderId="67" applyNumberFormat="0" applyProtection="0">
      <alignment vertical="center"/>
    </xf>
    <xf numFmtId="0" fontId="2" fillId="27" borderId="67" applyNumberFormat="0" applyProtection="0">
      <alignment horizontal="left" vertical="center" indent="1"/>
    </xf>
    <xf numFmtId="0" fontId="2" fillId="43" borderId="67" applyNumberFormat="0" applyProtection="0">
      <alignment horizontal="left" vertical="center" indent="1"/>
    </xf>
    <xf numFmtId="4" fontId="6" fillId="38" borderId="67" applyNumberFormat="0" applyProtection="0">
      <alignment horizontal="right" vertical="center"/>
    </xf>
    <xf numFmtId="4" fontId="6" fillId="3" borderId="67" applyNumberFormat="0" applyProtection="0">
      <alignment horizontal="left" vertical="center" indent="1"/>
    </xf>
    <xf numFmtId="0" fontId="38" fillId="24" borderId="67" applyNumberFormat="0" applyAlignment="0" applyProtection="0"/>
    <xf numFmtId="0" fontId="2" fillId="0" borderId="67" applyNumberFormat="0" applyProtection="0">
      <alignment horizontal="left" vertical="center"/>
    </xf>
    <xf numFmtId="4" fontId="44" fillId="5"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5" borderId="67" applyNumberFormat="0" applyProtection="0">
      <alignment horizontal="right" vertical="center"/>
    </xf>
    <xf numFmtId="4" fontId="6" fillId="3" borderId="67" applyNumberFormat="0" applyProtection="0">
      <alignment vertical="center"/>
    </xf>
    <xf numFmtId="0" fontId="29" fillId="0" borderId="66">
      <alignment horizontal="left" vertical="center"/>
    </xf>
    <xf numFmtId="4" fontId="6" fillId="5"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4" fontId="6" fillId="33" borderId="67" applyNumberFormat="0" applyProtection="0">
      <alignment horizontal="right" vertical="center"/>
    </xf>
    <xf numFmtId="0" fontId="50" fillId="0" borderId="70" applyNumberFormat="0" applyFill="0" applyAlignment="0" applyProtection="0"/>
    <xf numFmtId="0" fontId="2" fillId="4"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9" fillId="0" borderId="66">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4"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0" fontId="50" fillId="0" borderId="70" applyNumberFormat="0" applyFill="0" applyAlignment="0" applyProtection="0"/>
    <xf numFmtId="4" fontId="44" fillId="43" borderId="67" applyNumberFormat="0" applyProtection="0">
      <alignment horizontal="left" vertical="center" indent="1"/>
    </xf>
    <xf numFmtId="0" fontId="50" fillId="0" borderId="70" applyNumberFormat="0" applyFill="0" applyAlignment="0" applyProtection="0"/>
    <xf numFmtId="0" fontId="2" fillId="0" borderId="67" applyNumberFormat="0" applyProtection="0">
      <alignment horizontal="left" vertical="center"/>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40" borderId="67" applyNumberFormat="0" applyProtection="0">
      <alignment horizontal="right" vertical="center"/>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36"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7" borderId="67" applyNumberFormat="0" applyProtection="0">
      <alignment horizontal="right" vertical="center"/>
    </xf>
    <xf numFmtId="4" fontId="41" fillId="3" borderId="67" applyNumberFormat="0" applyProtection="0">
      <alignmen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50" fillId="0" borderId="70" applyNumberFormat="0" applyFill="0" applyAlignment="0" applyProtection="0"/>
    <xf numFmtId="4" fontId="42" fillId="41" borderId="67" applyNumberFormat="0" applyProtection="0">
      <alignment horizontal="left" vertical="center" indent="1"/>
    </xf>
    <xf numFmtId="4" fontId="6" fillId="5" borderId="68" applyNumberFormat="0" applyProtection="0">
      <alignment horizontal="left" vertical="center" indent="1"/>
    </xf>
    <xf numFmtId="0" fontId="38" fillId="24" borderId="67" applyNumberFormat="0" applyAlignment="0" applyProtection="0"/>
    <xf numFmtId="4" fontId="41" fillId="29" borderId="67" applyNumberFormat="0" applyProtection="0">
      <alignment vertical="center"/>
    </xf>
    <xf numFmtId="0" fontId="76" fillId="49" borderId="67" applyNumberFormat="0" applyAlignment="0" applyProtection="0"/>
    <xf numFmtId="0" fontId="2" fillId="4" borderId="67" applyNumberFormat="0" applyProtection="0">
      <alignment horizontal="left" vertical="center" indent="1"/>
    </xf>
    <xf numFmtId="4" fontId="44" fillId="43" borderId="67" applyNumberFormat="0" applyProtection="0">
      <alignment horizontal="left" vertical="center" indent="1"/>
    </xf>
    <xf numFmtId="4" fontId="6" fillId="34" borderId="67" applyNumberFormat="0" applyProtection="0">
      <alignment horizontal="right" vertical="center"/>
    </xf>
    <xf numFmtId="0" fontId="2" fillId="4" borderId="67" applyNumberFormat="0" applyProtection="0">
      <alignment horizontal="left" vertical="center" indent="1"/>
    </xf>
    <xf numFmtId="4" fontId="6" fillId="3" borderId="67" applyNumberFormat="0" applyProtection="0">
      <alignment horizontal="left" vertical="center" indent="1"/>
    </xf>
    <xf numFmtId="0" fontId="2" fillId="44" borderId="67" applyNumberFormat="0" applyProtection="0">
      <alignment horizontal="left" vertical="center" indent="1"/>
    </xf>
    <xf numFmtId="0" fontId="76" fillId="49" borderId="67" applyNumberFormat="0" applyAlignment="0" applyProtection="0"/>
    <xf numFmtId="0" fontId="2" fillId="44" borderId="67" applyNumberFormat="0" applyProtection="0">
      <alignment horizontal="left" vertical="center" indent="1"/>
    </xf>
    <xf numFmtId="4" fontId="6" fillId="33" borderId="67" applyNumberFormat="0" applyProtection="0">
      <alignment horizontal="right" vertical="center"/>
    </xf>
    <xf numFmtId="4" fontId="6" fillId="3" borderId="67" applyNumberFormat="0" applyProtection="0">
      <alignment horizontal="left" vertical="center" indent="1"/>
    </xf>
    <xf numFmtId="4" fontId="6" fillId="3" borderId="67" applyNumberFormat="0" applyProtection="0">
      <alignment vertical="center"/>
    </xf>
    <xf numFmtId="0" fontId="2" fillId="44"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27" borderId="67" applyNumberFormat="0" applyProtection="0">
      <alignment horizontal="left" vertical="center" indent="1"/>
    </xf>
    <xf numFmtId="4" fontId="6" fillId="5" borderId="68"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0" borderId="67" applyNumberFormat="0" applyProtection="0">
      <alignment horizontal="left" vertical="center"/>
    </xf>
    <xf numFmtId="4" fontId="44" fillId="43" borderId="67" applyNumberFormat="0" applyProtection="0">
      <alignment horizontal="left" vertical="center" indent="1"/>
    </xf>
    <xf numFmtId="0" fontId="2" fillId="4" borderId="67" applyNumberFormat="0" applyProtection="0">
      <alignment horizontal="left" vertical="center" indent="1"/>
    </xf>
    <xf numFmtId="4" fontId="6" fillId="38" borderId="67" applyNumberFormat="0" applyProtection="0">
      <alignment horizontal="right" vertical="center"/>
    </xf>
    <xf numFmtId="0" fontId="38" fillId="24" borderId="67" applyNumberFormat="0" applyAlignment="0" applyProtection="0"/>
    <xf numFmtId="0" fontId="29" fillId="0" borderId="66">
      <alignment horizontal="left" vertical="center"/>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6" fillId="3" borderId="67" applyNumberFormat="0" applyProtection="0">
      <alignment horizontal="left" vertical="center" indent="1"/>
    </xf>
    <xf numFmtId="4" fontId="6" fillId="3" borderId="67" applyNumberFormat="0" applyProtection="0">
      <alignment vertical="center"/>
    </xf>
    <xf numFmtId="0" fontId="2" fillId="43"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 fillId="0" borderId="67" applyNumberFormat="0" applyProtection="0">
      <alignment horizontal="left" vertical="center"/>
    </xf>
    <xf numFmtId="4" fontId="6" fillId="0" borderId="67" applyNumberFormat="0" applyProtection="0">
      <alignment horizontal="right" vertical="center"/>
    </xf>
    <xf numFmtId="4" fontId="44" fillId="5" borderId="67" applyNumberFormat="0" applyProtection="0">
      <alignment horizontal="left" vertical="center" indent="1"/>
    </xf>
    <xf numFmtId="0" fontId="2" fillId="4" borderId="67" applyNumberFormat="0" applyProtection="0">
      <alignment horizontal="left" vertical="center" indent="1"/>
    </xf>
    <xf numFmtId="0" fontId="50" fillId="0" borderId="70" applyNumberFormat="0" applyFill="0" applyAlignment="0" applyProtection="0"/>
    <xf numFmtId="0" fontId="2" fillId="0" borderId="67" applyNumberFormat="0" applyProtection="0">
      <alignment horizontal="left" vertical="center"/>
    </xf>
    <xf numFmtId="4" fontId="6" fillId="35" borderId="67" applyNumberFormat="0" applyProtection="0">
      <alignment horizontal="right" vertical="center"/>
    </xf>
    <xf numFmtId="0" fontId="2" fillId="4" borderId="67" applyNumberFormat="0" applyProtection="0">
      <alignment horizontal="left" vertical="center" indent="1"/>
    </xf>
    <xf numFmtId="4" fontId="44" fillId="43" borderId="67" applyNumberFormat="0" applyProtection="0">
      <alignment horizontal="left" vertical="center" indent="1"/>
    </xf>
    <xf numFmtId="0" fontId="38" fillId="24" borderId="67" applyNumberFormat="0" applyAlignment="0" applyProtection="0"/>
    <xf numFmtId="0" fontId="2" fillId="27" borderId="67" applyNumberFormat="0" applyProtection="0">
      <alignment horizontal="left" vertical="center" indent="1"/>
    </xf>
    <xf numFmtId="4" fontId="41" fillId="5"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4" fontId="6" fillId="0" borderId="67" applyNumberFormat="0" applyProtection="0">
      <alignment horizontal="right" vertical="center"/>
    </xf>
    <xf numFmtId="4" fontId="6" fillId="40" borderId="67" applyNumberFormat="0" applyProtection="0">
      <alignment horizontal="righ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4" fontId="6" fillId="37" borderId="67" applyNumberFormat="0" applyProtection="0">
      <alignment horizontal="righ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9" fillId="0" borderId="66">
      <alignment horizontal="left" vertical="center"/>
    </xf>
    <xf numFmtId="4" fontId="6" fillId="40" borderId="67" applyNumberFormat="0" applyProtection="0">
      <alignment horizontal="right" vertical="center"/>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0" fontId="2" fillId="4"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4" fontId="44" fillId="5" borderId="67" applyNumberFormat="0" applyProtection="0">
      <alignment horizontal="left" vertical="center" indent="1"/>
    </xf>
    <xf numFmtId="4" fontId="41" fillId="3" borderId="67" applyNumberFormat="0" applyProtection="0">
      <alignment vertical="center"/>
    </xf>
    <xf numFmtId="0" fontId="2" fillId="27"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4" fontId="6" fillId="33" borderId="67" applyNumberFormat="0" applyProtection="0">
      <alignment horizontal="right" vertical="center"/>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38" fillId="24" borderId="67" applyNumberFormat="0" applyAlignment="0" applyProtection="0"/>
    <xf numFmtId="0" fontId="2" fillId="4" borderId="67" applyNumberFormat="0" applyProtection="0">
      <alignment horizontal="left" vertical="center" indent="1"/>
    </xf>
    <xf numFmtId="0" fontId="2" fillId="43" borderId="67" applyNumberFormat="0" applyProtection="0">
      <alignment horizontal="left" vertical="center" indent="1"/>
    </xf>
    <xf numFmtId="4" fontId="6" fillId="0" borderId="67" applyNumberFormat="0" applyProtection="0">
      <alignment horizontal="right" vertical="center"/>
    </xf>
    <xf numFmtId="4" fontId="6" fillId="32" borderId="67" applyNumberFormat="0" applyProtection="0">
      <alignment horizontal="right" vertical="center"/>
    </xf>
    <xf numFmtId="0" fontId="2" fillId="43"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4" fontId="41" fillId="29" borderId="67" applyNumberFormat="0" applyProtection="0">
      <alignment vertical="center"/>
    </xf>
    <xf numFmtId="0" fontId="2" fillId="27"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0" fontId="2" fillId="4" borderId="67" applyNumberFormat="0" applyProtection="0">
      <alignment horizontal="left" vertical="center" indent="1"/>
    </xf>
    <xf numFmtId="4" fontId="41" fillId="5" borderId="67" applyNumberFormat="0" applyProtection="0">
      <alignment horizontal="right" vertical="center"/>
    </xf>
    <xf numFmtId="4" fontId="6" fillId="29"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38" borderId="67" applyNumberFormat="0" applyProtection="0">
      <alignment horizontal="right" vertical="center"/>
    </xf>
    <xf numFmtId="4" fontId="6" fillId="33" borderId="67" applyNumberFormat="0" applyProtection="0">
      <alignment horizontal="right" vertical="center"/>
    </xf>
    <xf numFmtId="4" fontId="6" fillId="3" borderId="67" applyNumberFormat="0" applyProtection="0">
      <alignment horizontal="left" vertical="center" indent="1"/>
    </xf>
    <xf numFmtId="4" fontId="6" fillId="3" borderId="67" applyNumberFormat="0" applyProtection="0">
      <alignment vertical="center"/>
    </xf>
    <xf numFmtId="0" fontId="2" fillId="43"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4" fontId="6" fillId="0" borderId="67" applyNumberFormat="0" applyProtection="0">
      <alignment horizontal="right" vertical="center"/>
    </xf>
    <xf numFmtId="4" fontId="6" fillId="0" borderId="67" applyNumberFormat="0" applyProtection="0">
      <alignment horizontal="right" vertical="center"/>
    </xf>
    <xf numFmtId="4" fontId="41" fillId="3" borderId="67" applyNumberFormat="0" applyProtection="0">
      <alignment vertical="center"/>
    </xf>
    <xf numFmtId="4" fontId="6" fillId="40" borderId="67" applyNumberFormat="0" applyProtection="0">
      <alignment horizontal="right" vertical="center"/>
    </xf>
    <xf numFmtId="4" fontId="44" fillId="5"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41" fillId="29" borderId="67" applyNumberFormat="0" applyProtection="0">
      <alignmen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38" fillId="24" borderId="67" applyNumberFormat="0" applyAlignment="0" applyProtection="0"/>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0" fontId="38" fillId="24" borderId="67" applyNumberFormat="0" applyAlignment="0" applyProtection="0"/>
    <xf numFmtId="4" fontId="6" fillId="29" borderId="67" applyNumberFormat="0" applyProtection="0">
      <alignment horizontal="left" vertical="center" indent="1"/>
    </xf>
    <xf numFmtId="0" fontId="2" fillId="27" borderId="67" applyNumberFormat="0" applyProtection="0">
      <alignment horizontal="left" vertical="center" indent="1"/>
    </xf>
    <xf numFmtId="4" fontId="6" fillId="43"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9" fillId="0" borderId="66">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4" fontId="6" fillId="37" borderId="67" applyNumberFormat="0" applyProtection="0">
      <alignment horizontal="right" vertical="center"/>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50" fillId="0" borderId="70" applyNumberFormat="0" applyFill="0" applyAlignment="0" applyProtection="0"/>
    <xf numFmtId="4" fontId="6" fillId="5" borderId="68" applyNumberFormat="0" applyProtection="0">
      <alignment horizontal="left" vertical="center" indent="1"/>
    </xf>
    <xf numFmtId="0" fontId="2" fillId="4" borderId="67" applyNumberFormat="0" applyProtection="0">
      <alignment horizontal="left" vertical="center" indent="1"/>
    </xf>
    <xf numFmtId="0" fontId="38" fillId="24" borderId="67" applyNumberFormat="0" applyAlignment="0" applyProtection="0"/>
    <xf numFmtId="0" fontId="2" fillId="43" borderId="67" applyNumberFormat="0" applyProtection="0">
      <alignment horizontal="left" vertical="center" indent="1"/>
    </xf>
    <xf numFmtId="0" fontId="76" fillId="49" borderId="67" applyNumberFormat="0" applyAlignment="0" applyProtection="0"/>
    <xf numFmtId="0" fontId="2" fillId="4" borderId="67" applyNumberFormat="0" applyProtection="0">
      <alignment horizontal="left" vertical="center" indent="1"/>
    </xf>
    <xf numFmtId="4" fontId="6" fillId="34" borderId="67" applyNumberFormat="0" applyProtection="0">
      <alignment horizontal="right" vertical="center"/>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3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4" fontId="6" fillId="39" borderId="67" applyNumberFormat="0" applyProtection="0">
      <alignment horizontal="right" vertical="center"/>
    </xf>
    <xf numFmtId="4" fontId="6" fillId="43"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0" fontId="2" fillId="0" borderId="67" applyNumberFormat="0" applyProtection="0">
      <alignment horizontal="left" vertical="center"/>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4" fontId="42" fillId="41" borderId="67" applyNumberFormat="0" applyProtection="0">
      <alignment horizontal="left" vertical="center" indent="1"/>
    </xf>
    <xf numFmtId="4" fontId="6" fillId="32" borderId="67" applyNumberFormat="0" applyProtection="0">
      <alignment horizontal="right" vertical="center"/>
    </xf>
    <xf numFmtId="0" fontId="38" fillId="24" borderId="67" applyNumberFormat="0" applyAlignment="0" applyProtection="0"/>
    <xf numFmtId="4" fontId="46" fillId="5" borderId="67" applyNumberFormat="0" applyProtection="0">
      <alignment horizontal="right" vertical="center"/>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4" fontId="6" fillId="38" borderId="67" applyNumberFormat="0" applyProtection="0">
      <alignment horizontal="right" vertical="center"/>
    </xf>
    <xf numFmtId="0" fontId="2" fillId="27"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4" fontId="6" fillId="34" borderId="67" applyNumberFormat="0" applyProtection="0">
      <alignment horizontal="right" vertical="center"/>
    </xf>
    <xf numFmtId="0" fontId="2" fillId="43" borderId="67" applyNumberFormat="0" applyProtection="0">
      <alignment horizontal="left" vertical="center" indent="1"/>
    </xf>
    <xf numFmtId="4" fontId="46" fillId="5" borderId="67" applyNumberFormat="0" applyProtection="0">
      <alignment horizontal="right" vertical="center"/>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right" vertical="center"/>
    </xf>
    <xf numFmtId="0" fontId="38" fillId="24" borderId="67" applyNumberFormat="0" applyAlignment="0" applyProtection="0"/>
    <xf numFmtId="4" fontId="6" fillId="29" borderId="67" applyNumberFormat="0" applyProtection="0">
      <alignment horizontal="left" vertical="center" indent="1"/>
    </xf>
    <xf numFmtId="4" fontId="41" fillId="5" borderId="67" applyNumberFormat="0" applyProtection="0">
      <alignment horizontal="right" vertical="center"/>
    </xf>
    <xf numFmtId="0" fontId="2" fillId="0" borderId="67" applyNumberFormat="0" applyProtection="0">
      <alignment horizontal="left" vertical="center"/>
    </xf>
    <xf numFmtId="0" fontId="2" fillId="27" borderId="67" applyNumberFormat="0" applyProtection="0">
      <alignment horizontal="left" vertical="center" indent="1"/>
    </xf>
    <xf numFmtId="0" fontId="2" fillId="4" borderId="67" applyNumberFormat="0" applyProtection="0">
      <alignment horizontal="left" vertical="center" indent="1"/>
    </xf>
    <xf numFmtId="4" fontId="41" fillId="3" borderId="67" applyNumberFormat="0" applyProtection="0">
      <alignment vertical="center"/>
    </xf>
    <xf numFmtId="0" fontId="2" fillId="4" borderId="67" applyNumberFormat="0" applyProtection="0">
      <alignment horizontal="left" vertical="center" indent="1"/>
    </xf>
    <xf numFmtId="0" fontId="2" fillId="0" borderId="67" applyNumberFormat="0" applyProtection="0">
      <alignment horizontal="left" vertical="center"/>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6" fillId="29" borderId="67" applyNumberFormat="0" applyProtection="0">
      <alignment vertical="center"/>
    </xf>
    <xf numFmtId="4" fontId="44" fillId="5"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0" fontId="2" fillId="43"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38" fillId="24" borderId="67" applyNumberFormat="0" applyAlignment="0" applyProtection="0"/>
    <xf numFmtId="0" fontId="2" fillId="44" borderId="67" applyNumberFormat="0" applyProtection="0">
      <alignment horizontal="left" vertical="center" indent="1"/>
    </xf>
    <xf numFmtId="4" fontId="6" fillId="0" borderId="67" applyNumberFormat="0" applyProtection="0">
      <alignment horizontal="right" vertical="center"/>
    </xf>
    <xf numFmtId="0" fontId="2" fillId="44" borderId="67" applyNumberFormat="0" applyProtection="0">
      <alignment horizontal="left" vertical="center" indent="1"/>
    </xf>
    <xf numFmtId="4" fontId="6" fillId="36" borderId="67" applyNumberFormat="0" applyProtection="0">
      <alignment horizontal="right" vertical="center"/>
    </xf>
    <xf numFmtId="0" fontId="50" fillId="0" borderId="70" applyNumberFormat="0" applyFill="0" applyAlignment="0" applyProtection="0"/>
    <xf numFmtId="0" fontId="50" fillId="0" borderId="70" applyNumberFormat="0" applyFill="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50" fillId="0" borderId="70" applyNumberFormat="0" applyFill="0" applyAlignment="0" applyProtection="0"/>
    <xf numFmtId="0" fontId="50" fillId="0" borderId="70" applyNumberFormat="0" applyFill="0" applyAlignment="0" applyProtection="0"/>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4" fontId="6" fillId="5" borderId="68"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50" fillId="0" borderId="70" applyNumberFormat="0" applyFill="0" applyAlignment="0" applyProtection="0"/>
    <xf numFmtId="4" fontId="4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1" fillId="29" borderId="67" applyNumberFormat="0" applyProtection="0">
      <alignment vertical="center"/>
    </xf>
    <xf numFmtId="0" fontId="2" fillId="27" borderId="67" applyNumberFormat="0" applyProtection="0">
      <alignment horizontal="left" vertical="center" indent="1"/>
    </xf>
    <xf numFmtId="0" fontId="2" fillId="43" borderId="67" applyNumberFormat="0" applyProtection="0">
      <alignment horizontal="left" vertical="center" indent="1"/>
    </xf>
    <xf numFmtId="4" fontId="6" fillId="39"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0" fontId="38" fillId="24" borderId="67" applyNumberFormat="0" applyAlignment="0" applyProtection="0"/>
    <xf numFmtId="0" fontId="2" fillId="27" borderId="67" applyNumberFormat="0" applyProtection="0">
      <alignment horizontal="left" vertical="center" indent="1"/>
    </xf>
    <xf numFmtId="0" fontId="2" fillId="44" borderId="67" applyNumberFormat="0" applyProtection="0">
      <alignment horizontal="left" vertical="center" indent="1"/>
    </xf>
    <xf numFmtId="0" fontId="76" fillId="49" borderId="67" applyNumberFormat="0" applyAlignment="0" applyProtection="0"/>
    <xf numFmtId="4" fontId="6" fillId="43" borderId="67" applyNumberFormat="0" applyProtection="0">
      <alignment horizontal="left" vertical="center" indent="1"/>
    </xf>
    <xf numFmtId="4" fontId="41" fillId="5" borderId="67" applyNumberFormat="0" applyProtection="0">
      <alignment horizontal="right" vertical="center"/>
    </xf>
    <xf numFmtId="4" fontId="6" fillId="29" borderId="67" applyNumberFormat="0" applyProtection="0">
      <alignment vertical="center"/>
    </xf>
    <xf numFmtId="0" fontId="2" fillId="27" borderId="67" applyNumberFormat="0" applyProtection="0">
      <alignment horizontal="left" vertical="center" indent="1"/>
    </xf>
    <xf numFmtId="0" fontId="2" fillId="43" borderId="67" applyNumberFormat="0" applyProtection="0">
      <alignment horizontal="left" vertical="center" indent="1"/>
    </xf>
    <xf numFmtId="4" fontId="6" fillId="38" borderId="67" applyNumberFormat="0" applyProtection="0">
      <alignment horizontal="right" vertical="center"/>
    </xf>
    <xf numFmtId="4" fontId="6" fillId="3" borderId="67" applyNumberFormat="0" applyProtection="0">
      <alignment horizontal="left" vertical="center" indent="1"/>
    </xf>
    <xf numFmtId="0" fontId="38" fillId="24" borderId="67" applyNumberFormat="0" applyAlignment="0" applyProtection="0"/>
    <xf numFmtId="0" fontId="2" fillId="0" borderId="67" applyNumberFormat="0" applyProtection="0">
      <alignment horizontal="left" vertical="center"/>
    </xf>
    <xf numFmtId="4" fontId="44" fillId="5"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5" borderId="67" applyNumberFormat="0" applyProtection="0">
      <alignment horizontal="right" vertical="center"/>
    </xf>
    <xf numFmtId="4" fontId="6" fillId="3" borderId="67" applyNumberFormat="0" applyProtection="0">
      <alignment vertical="center"/>
    </xf>
    <xf numFmtId="4" fontId="6" fillId="5"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4" fontId="6" fillId="33" borderId="67" applyNumberFormat="0" applyProtection="0">
      <alignment horizontal="right" vertical="center"/>
    </xf>
    <xf numFmtId="0" fontId="50" fillId="0" borderId="70" applyNumberFormat="0" applyFill="0" applyAlignment="0" applyProtection="0"/>
    <xf numFmtId="4" fontId="6" fillId="5" borderId="68"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4"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0" fontId="50" fillId="0" borderId="70" applyNumberFormat="0" applyFill="0" applyAlignment="0" applyProtection="0"/>
    <xf numFmtId="4" fontId="44" fillId="43" borderId="67" applyNumberFormat="0" applyProtection="0">
      <alignment horizontal="left" vertical="center" indent="1"/>
    </xf>
    <xf numFmtId="0" fontId="50" fillId="0" borderId="70" applyNumberFormat="0" applyFill="0" applyAlignment="0" applyProtection="0"/>
    <xf numFmtId="0" fontId="2" fillId="0" borderId="67" applyNumberFormat="0" applyProtection="0">
      <alignment horizontal="left" vertical="center"/>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40" borderId="67" applyNumberFormat="0" applyProtection="0">
      <alignment horizontal="right" vertical="center"/>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36"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7" borderId="67" applyNumberFormat="0" applyProtection="0">
      <alignment horizontal="right" vertical="center"/>
    </xf>
    <xf numFmtId="4" fontId="41" fillId="3" borderId="67" applyNumberFormat="0" applyProtection="0">
      <alignmen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50" fillId="0" borderId="70" applyNumberFormat="0" applyFill="0" applyAlignment="0" applyProtection="0"/>
    <xf numFmtId="4" fontId="42" fillId="41" borderId="67" applyNumberFormat="0" applyProtection="0">
      <alignment horizontal="left" vertical="center" indent="1"/>
    </xf>
    <xf numFmtId="4" fontId="6" fillId="5" borderId="68" applyNumberFormat="0" applyProtection="0">
      <alignment horizontal="left" vertical="center" indent="1"/>
    </xf>
    <xf numFmtId="0" fontId="38" fillId="24" borderId="67" applyNumberFormat="0" applyAlignment="0" applyProtection="0"/>
    <xf numFmtId="4" fontId="6" fillId="0" borderId="67" applyNumberFormat="0" applyProtection="0">
      <alignment horizontal="right" vertical="center"/>
    </xf>
    <xf numFmtId="4" fontId="6" fillId="3" borderId="67" applyNumberFormat="0" applyProtection="0">
      <alignment vertical="center"/>
    </xf>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50" fillId="0" borderId="70" applyNumberFormat="0" applyFill="0" applyAlignment="0" applyProtection="0"/>
    <xf numFmtId="0" fontId="38" fillId="24" borderId="67" applyNumberFormat="0" applyAlignment="0" applyProtection="0"/>
    <xf numFmtId="0" fontId="2" fillId="4" borderId="67" applyNumberFormat="0" applyProtection="0">
      <alignment horizontal="left" vertical="center" indent="1"/>
    </xf>
    <xf numFmtId="0" fontId="50" fillId="0" borderId="70" applyNumberFormat="0" applyFill="0" applyAlignment="0" applyProtection="0"/>
    <xf numFmtId="0" fontId="38" fillId="24" borderId="67" applyNumberFormat="0" applyAlignment="0" applyProtection="0"/>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4" fontId="6" fillId="29" borderId="67" applyNumberFormat="0" applyProtection="0">
      <alignment vertical="center"/>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8" borderId="67" applyNumberFormat="0" applyProtection="0">
      <alignment horizontal="right" vertical="center"/>
    </xf>
    <xf numFmtId="4" fontId="6" fillId="34" borderId="67" applyNumberFormat="0" applyProtection="0">
      <alignment horizontal="right" vertical="center"/>
    </xf>
    <xf numFmtId="4" fontId="6" fillId="3"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0" borderId="67" applyNumberFormat="0" applyProtection="0">
      <alignment horizontal="right" vertical="center"/>
    </xf>
    <xf numFmtId="4" fontId="41" fillId="5" borderId="67" applyNumberFormat="0" applyProtection="0">
      <alignment horizontal="righ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50" fillId="0" borderId="70" applyNumberFormat="0" applyFill="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0" fontId="2" fillId="27"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50" fillId="0" borderId="70" applyNumberFormat="0" applyFill="0" applyAlignment="0" applyProtection="0"/>
    <xf numFmtId="0" fontId="2" fillId="4" borderId="67" applyNumberFormat="0" applyProtection="0">
      <alignment horizontal="left" vertical="center" indent="1"/>
    </xf>
    <xf numFmtId="4" fontId="44" fillId="5" borderId="67" applyNumberFormat="0" applyProtection="0">
      <alignment horizontal="left" vertical="center" indent="1"/>
    </xf>
    <xf numFmtId="4" fontId="6" fillId="3" borderId="67" applyNumberFormat="0" applyProtection="0">
      <alignment horizontal="left" vertical="center" indent="1"/>
    </xf>
    <xf numFmtId="0" fontId="38" fillId="24" borderId="67" applyNumberFormat="0" applyAlignment="0" applyProtection="0"/>
    <xf numFmtId="4" fontId="6" fillId="3" borderId="67" applyNumberFormat="0" applyProtection="0">
      <alignment vertical="center"/>
    </xf>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4" fontId="6" fillId="5" borderId="68"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5" borderId="67" applyNumberFormat="0" applyProtection="0">
      <alignment horizontal="right" vertical="center"/>
    </xf>
    <xf numFmtId="4" fontId="6" fillId="5" borderId="67" applyNumberFormat="0" applyProtection="0">
      <alignment horizontal="right" vertical="center"/>
    </xf>
    <xf numFmtId="4" fontId="41"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50" fillId="0" borderId="70" applyNumberFormat="0" applyFill="0" applyAlignment="0" applyProtection="0"/>
    <xf numFmtId="0" fontId="38" fillId="24" borderId="67" applyNumberFormat="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4" fontId="44" fillId="5" borderId="67" applyNumberFormat="0" applyProtection="0">
      <alignment horizontal="left" vertical="center" indent="1"/>
    </xf>
    <xf numFmtId="4" fontId="44" fillId="43" borderId="67" applyNumberFormat="0" applyProtection="0">
      <alignment horizontal="left" vertical="center" indent="1"/>
    </xf>
    <xf numFmtId="4" fontId="6" fillId="0" borderId="67" applyNumberFormat="0" applyProtection="0">
      <alignment horizontal="righ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4" fontId="44" fillId="5"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4" fontId="42" fillId="41" borderId="67" applyNumberFormat="0" applyProtection="0">
      <alignment horizontal="left" vertical="center" indent="1"/>
    </xf>
    <xf numFmtId="4" fontId="6" fillId="37" borderId="67" applyNumberFormat="0" applyProtection="0">
      <alignment horizontal="right" vertical="center"/>
    </xf>
    <xf numFmtId="4" fontId="6" fillId="33" borderId="67" applyNumberFormat="0" applyProtection="0">
      <alignment horizontal="right" vertical="center"/>
    </xf>
    <xf numFmtId="0" fontId="2" fillId="4"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1" fillId="3" borderId="67" applyNumberFormat="0" applyProtection="0">
      <alignment vertical="center"/>
    </xf>
    <xf numFmtId="4" fontId="6" fillId="32" borderId="67" applyNumberFormat="0" applyProtection="0">
      <alignment horizontal="right" vertical="center"/>
    </xf>
    <xf numFmtId="4" fontId="6" fillId="36" borderId="67" applyNumberFormat="0" applyProtection="0">
      <alignment horizontal="right" vertical="center"/>
    </xf>
    <xf numFmtId="4" fontId="6" fillId="40" borderId="67" applyNumberFormat="0" applyProtection="0">
      <alignment horizontal="right" vertical="center"/>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50" fillId="0" borderId="70" applyNumberFormat="0" applyFill="0" applyAlignment="0" applyProtection="0"/>
    <xf numFmtId="4" fontId="6" fillId="0" borderId="67" applyNumberFormat="0" applyProtection="0">
      <alignment horizontal="right" vertical="center"/>
    </xf>
    <xf numFmtId="0" fontId="38" fillId="24" borderId="67" applyNumberFormat="0" applyAlignment="0" applyProtection="0"/>
    <xf numFmtId="0" fontId="50" fillId="0" borderId="70" applyNumberFormat="0" applyFill="0" applyAlignment="0" applyProtection="0"/>
    <xf numFmtId="4" fontId="44" fillId="43" borderId="67" applyNumberFormat="0" applyProtection="0">
      <alignment horizontal="left" vertical="center" indent="1"/>
    </xf>
    <xf numFmtId="4" fontId="6" fillId="3" borderId="67" applyNumberFormat="0" applyProtection="0">
      <alignment vertical="center"/>
    </xf>
    <xf numFmtId="0" fontId="2" fillId="4" borderId="67" applyNumberFormat="0" applyProtection="0">
      <alignment horizontal="left" vertical="center" indent="1"/>
    </xf>
    <xf numFmtId="4" fontId="6" fillId="35" borderId="67" applyNumberFormat="0" applyProtection="0">
      <alignment horizontal="right" vertical="center"/>
    </xf>
    <xf numFmtId="4" fontId="6" fillId="39" borderId="67" applyNumberFormat="0" applyProtection="0">
      <alignment horizontal="right" vertical="center"/>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4" fontId="41" fillId="5" borderId="67" applyNumberFormat="0" applyProtection="0">
      <alignment horizontal="right" vertical="center"/>
    </xf>
    <xf numFmtId="0" fontId="2" fillId="4" borderId="67" applyNumberFormat="0" applyProtection="0">
      <alignment horizontal="left" vertical="center" indent="1"/>
    </xf>
    <xf numFmtId="4" fontId="46" fillId="5" borderId="67" applyNumberFormat="0" applyProtection="0">
      <alignment horizontal="right" vertical="center"/>
    </xf>
    <xf numFmtId="0" fontId="50" fillId="0" borderId="70" applyNumberFormat="0" applyFill="0" applyAlignment="0" applyProtection="0"/>
    <xf numFmtId="4" fontId="44" fillId="43" borderId="67" applyNumberFormat="0" applyProtection="0">
      <alignment horizontal="left" vertical="center" indent="1"/>
    </xf>
    <xf numFmtId="0" fontId="38" fillId="24" borderId="67" applyNumberFormat="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50" fillId="0" borderId="70" applyNumberFormat="0" applyFill="0" applyAlignment="0" applyProtection="0"/>
    <xf numFmtId="4" fontId="6" fillId="0" borderId="67" applyNumberFormat="0" applyProtection="0">
      <alignment horizontal="right" vertical="center"/>
    </xf>
    <xf numFmtId="0" fontId="2" fillId="0" borderId="67" applyNumberFormat="0" applyProtection="0">
      <alignment horizontal="left" vertical="center"/>
    </xf>
    <xf numFmtId="0" fontId="50" fillId="0" borderId="70" applyNumberFormat="0" applyFill="0" applyAlignment="0" applyProtection="0"/>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4" fontId="41" fillId="29" borderId="67" applyNumberFormat="0" applyProtection="0">
      <alignment vertical="center"/>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2" fillId="4" borderId="67" applyNumberFormat="0" applyProtection="0">
      <alignment horizontal="left" vertical="center" indent="1"/>
    </xf>
    <xf numFmtId="0" fontId="50" fillId="0" borderId="70" applyNumberFormat="0" applyFill="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4" fontId="6" fillId="3" borderId="67" applyNumberFormat="0" applyProtection="0">
      <alignment vertical="center"/>
    </xf>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5" borderId="67" applyNumberFormat="0" applyProtection="0">
      <alignment horizontal="right" vertical="center"/>
    </xf>
    <xf numFmtId="4" fontId="6" fillId="0" borderId="67" applyNumberFormat="0" applyProtection="0">
      <alignment horizontal="right" vertical="center"/>
    </xf>
    <xf numFmtId="4" fontId="6" fillId="0" borderId="67" applyNumberFormat="0" applyProtection="0">
      <alignment horizontal="right" vertical="center"/>
    </xf>
    <xf numFmtId="4" fontId="41"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50" fillId="0" borderId="70" applyNumberFormat="0" applyFill="0" applyAlignment="0" applyProtection="0"/>
    <xf numFmtId="4" fontId="6" fillId="0" borderId="67" applyNumberFormat="0" applyProtection="0">
      <alignment horizontal="right" vertical="center"/>
    </xf>
    <xf numFmtId="0" fontId="2" fillId="0" borderId="67" applyNumberFormat="0" applyProtection="0">
      <alignment horizontal="left" vertical="center"/>
    </xf>
    <xf numFmtId="0" fontId="50" fillId="0" borderId="70" applyNumberFormat="0" applyFill="0" applyAlignment="0" applyProtection="0"/>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4" fontId="6" fillId="3" borderId="67" applyNumberFormat="0" applyProtection="0">
      <alignment vertical="center"/>
    </xf>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5" borderId="67" applyNumberFormat="0" applyProtection="0">
      <alignment horizontal="right" vertical="center"/>
    </xf>
    <xf numFmtId="4" fontId="6" fillId="0" borderId="67" applyNumberFormat="0" applyProtection="0">
      <alignment horizontal="right" vertical="center"/>
    </xf>
    <xf numFmtId="4" fontId="6" fillId="0" borderId="67" applyNumberFormat="0" applyProtection="0">
      <alignment horizontal="right" vertical="center"/>
    </xf>
    <xf numFmtId="4" fontId="41"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3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4" fontId="6" fillId="39" borderId="67" applyNumberFormat="0" applyProtection="0">
      <alignment horizontal="right" vertical="center"/>
    </xf>
    <xf numFmtId="4" fontId="6" fillId="43"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0" fontId="2" fillId="0" borderId="67" applyNumberFormat="0" applyProtection="0">
      <alignment horizontal="left" vertical="center"/>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4" fontId="6" fillId="39"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4" fontId="42" fillId="41" borderId="67" applyNumberFormat="0" applyProtection="0">
      <alignment horizontal="left" vertical="center" indent="1"/>
    </xf>
    <xf numFmtId="4" fontId="6" fillId="32" borderId="67" applyNumberFormat="0" applyProtection="0">
      <alignment horizontal="right" vertical="center"/>
    </xf>
    <xf numFmtId="0" fontId="38" fillId="24" borderId="67" applyNumberFormat="0" applyAlignment="0" applyProtection="0"/>
    <xf numFmtId="4" fontId="46" fillId="5" borderId="67" applyNumberFormat="0" applyProtection="0">
      <alignment horizontal="right" vertical="center"/>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9" fillId="0" borderId="66">
      <alignment horizontal="left" vertical="center"/>
    </xf>
    <xf numFmtId="0" fontId="50" fillId="0" borderId="70" applyNumberFormat="0" applyFill="0" applyAlignment="0" applyProtection="0"/>
    <xf numFmtId="4" fontId="44" fillId="5"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38" fillId="24" borderId="67" applyNumberFormat="0" applyAlignment="0" applyProtection="0"/>
    <xf numFmtId="0" fontId="2" fillId="44" borderId="67" applyNumberFormat="0" applyProtection="0">
      <alignment horizontal="left" vertical="center" indent="1"/>
    </xf>
    <xf numFmtId="4" fontId="6" fillId="0" borderId="67" applyNumberFormat="0" applyProtection="0">
      <alignment horizontal="right" vertical="center"/>
    </xf>
    <xf numFmtId="0" fontId="2" fillId="44" borderId="67" applyNumberFormat="0" applyProtection="0">
      <alignment horizontal="left" vertical="center" indent="1"/>
    </xf>
    <xf numFmtId="4" fontId="6" fillId="36" borderId="67" applyNumberFormat="0" applyProtection="0">
      <alignment horizontal="right" vertical="center"/>
    </xf>
    <xf numFmtId="0" fontId="50" fillId="0" borderId="70" applyNumberFormat="0" applyFill="0" applyAlignment="0" applyProtection="0"/>
    <xf numFmtId="0" fontId="50" fillId="0" borderId="70" applyNumberFormat="0" applyFill="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50" fillId="0" borderId="70" applyNumberFormat="0" applyFill="0" applyAlignment="0" applyProtection="0"/>
    <xf numFmtId="0" fontId="29" fillId="0" borderId="66">
      <alignment horizontal="left" vertical="center"/>
    </xf>
    <xf numFmtId="0" fontId="50" fillId="0" borderId="70" applyNumberFormat="0" applyFill="0" applyAlignment="0" applyProtection="0"/>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9" fillId="0" borderId="66">
      <alignment horizontal="left" vertical="center"/>
    </xf>
    <xf numFmtId="4" fontId="6" fillId="5" borderId="68"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50" fillId="0" borderId="70" applyNumberFormat="0" applyFill="0" applyAlignment="0" applyProtection="0"/>
    <xf numFmtId="4" fontId="4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1" fillId="29" borderId="67" applyNumberFormat="0" applyProtection="0">
      <alignment vertical="center"/>
    </xf>
    <xf numFmtId="0" fontId="2" fillId="27" borderId="67" applyNumberFormat="0" applyProtection="0">
      <alignment horizontal="left" vertical="center" indent="1"/>
    </xf>
    <xf numFmtId="0" fontId="2" fillId="43" borderId="67" applyNumberFormat="0" applyProtection="0">
      <alignment horizontal="left" vertical="center" indent="1"/>
    </xf>
    <xf numFmtId="4" fontId="6" fillId="39"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0" fontId="38" fillId="24" borderId="67" applyNumberFormat="0" applyAlignment="0" applyProtection="0"/>
    <xf numFmtId="0" fontId="2" fillId="27" borderId="67" applyNumberFormat="0" applyProtection="0">
      <alignment horizontal="left" vertical="center" indent="1"/>
    </xf>
    <xf numFmtId="0" fontId="2" fillId="44" borderId="67" applyNumberFormat="0" applyProtection="0">
      <alignment horizontal="left" vertical="center" indent="1"/>
    </xf>
    <xf numFmtId="0" fontId="76" fillId="49" borderId="67" applyNumberFormat="0" applyAlignment="0" applyProtection="0"/>
    <xf numFmtId="4" fontId="6" fillId="43" borderId="67" applyNumberFormat="0" applyProtection="0">
      <alignment horizontal="left" vertical="center" indent="1"/>
    </xf>
    <xf numFmtId="4" fontId="41" fillId="5" borderId="67" applyNumberFormat="0" applyProtection="0">
      <alignment horizontal="right" vertical="center"/>
    </xf>
    <xf numFmtId="4" fontId="6" fillId="29" borderId="67" applyNumberFormat="0" applyProtection="0">
      <alignment vertical="center"/>
    </xf>
    <xf numFmtId="0" fontId="2" fillId="27" borderId="67" applyNumberFormat="0" applyProtection="0">
      <alignment horizontal="left" vertical="center" indent="1"/>
    </xf>
    <xf numFmtId="0" fontId="2" fillId="43" borderId="67" applyNumberFormat="0" applyProtection="0">
      <alignment horizontal="left" vertical="center" indent="1"/>
    </xf>
    <xf numFmtId="4" fontId="6" fillId="38" borderId="67" applyNumberFormat="0" applyProtection="0">
      <alignment horizontal="right" vertical="center"/>
    </xf>
    <xf numFmtId="4" fontId="6" fillId="3" borderId="67" applyNumberFormat="0" applyProtection="0">
      <alignment horizontal="left" vertical="center" indent="1"/>
    </xf>
    <xf numFmtId="0" fontId="38" fillId="24" borderId="67" applyNumberFormat="0" applyAlignment="0" applyProtection="0"/>
    <xf numFmtId="0" fontId="2" fillId="0" borderId="67" applyNumberFormat="0" applyProtection="0">
      <alignment horizontal="left" vertical="center"/>
    </xf>
    <xf numFmtId="4" fontId="44" fillId="5"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5" borderId="67" applyNumberFormat="0" applyProtection="0">
      <alignment horizontal="right" vertical="center"/>
    </xf>
    <xf numFmtId="4" fontId="6" fillId="3" borderId="67" applyNumberFormat="0" applyProtection="0">
      <alignment vertical="center"/>
    </xf>
    <xf numFmtId="0" fontId="29" fillId="0" borderId="66">
      <alignment horizontal="left" vertical="center"/>
    </xf>
    <xf numFmtId="4" fontId="6" fillId="5"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4" fontId="6" fillId="33" borderId="67" applyNumberFormat="0" applyProtection="0">
      <alignment horizontal="right" vertical="center"/>
    </xf>
    <xf numFmtId="0" fontId="50" fillId="0" borderId="70" applyNumberFormat="0" applyFill="0" applyAlignment="0" applyProtection="0"/>
    <xf numFmtId="4" fontId="6" fillId="5" borderId="68"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9" fillId="0" borderId="66">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4"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0" fontId="50" fillId="0" borderId="70" applyNumberFormat="0" applyFill="0" applyAlignment="0" applyProtection="0"/>
    <xf numFmtId="4" fontId="44" fillId="43" borderId="67" applyNumberFormat="0" applyProtection="0">
      <alignment horizontal="left" vertical="center" indent="1"/>
    </xf>
    <xf numFmtId="0" fontId="50" fillId="0" borderId="70" applyNumberFormat="0" applyFill="0" applyAlignment="0" applyProtection="0"/>
    <xf numFmtId="0" fontId="2" fillId="0" borderId="67" applyNumberFormat="0" applyProtection="0">
      <alignment horizontal="left" vertical="center"/>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40" borderId="67" applyNumberFormat="0" applyProtection="0">
      <alignment horizontal="right" vertical="center"/>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36"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7" borderId="67" applyNumberFormat="0" applyProtection="0">
      <alignment horizontal="right" vertical="center"/>
    </xf>
    <xf numFmtId="4" fontId="41" fillId="3" borderId="67" applyNumberFormat="0" applyProtection="0">
      <alignmen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50" fillId="0" borderId="70" applyNumberFormat="0" applyFill="0" applyAlignment="0" applyProtection="0"/>
    <xf numFmtId="4" fontId="42" fillId="41" borderId="67" applyNumberFormat="0" applyProtection="0">
      <alignment horizontal="left" vertical="center" indent="1"/>
    </xf>
    <xf numFmtId="0" fontId="38" fillId="24" borderId="67" applyNumberFormat="0" applyAlignment="0" applyProtection="0"/>
    <xf numFmtId="4" fontId="6" fillId="0" borderId="67" applyNumberFormat="0" applyProtection="0">
      <alignment horizontal="right" vertical="center"/>
    </xf>
    <xf numFmtId="4" fontId="6" fillId="3" borderId="67" applyNumberFormat="0" applyProtection="0">
      <alignment vertical="center"/>
    </xf>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50" fillId="0" borderId="70" applyNumberFormat="0" applyFill="0" applyAlignment="0" applyProtection="0"/>
    <xf numFmtId="0" fontId="38" fillId="24" borderId="67" applyNumberFormat="0" applyAlignment="0" applyProtection="0"/>
    <xf numFmtId="0" fontId="2" fillId="4" borderId="67" applyNumberFormat="0" applyProtection="0">
      <alignment horizontal="left" vertical="center" indent="1"/>
    </xf>
    <xf numFmtId="0" fontId="50" fillId="0" borderId="70" applyNumberFormat="0" applyFill="0" applyAlignment="0" applyProtection="0"/>
    <xf numFmtId="0" fontId="38" fillId="24" borderId="67" applyNumberFormat="0" applyAlignment="0" applyProtection="0"/>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4" fontId="6" fillId="29" borderId="67" applyNumberFormat="0" applyProtection="0">
      <alignment vertical="center"/>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8" borderId="67" applyNumberFormat="0" applyProtection="0">
      <alignment horizontal="right" vertical="center"/>
    </xf>
    <xf numFmtId="4" fontId="6" fillId="34" borderId="67" applyNumberFormat="0" applyProtection="0">
      <alignment horizontal="right" vertical="center"/>
    </xf>
    <xf numFmtId="4" fontId="6" fillId="3" borderId="67" applyNumberFormat="0" applyProtection="0">
      <alignment horizontal="left" vertical="center" indent="1"/>
    </xf>
    <xf numFmtId="0" fontId="38" fillId="24" borderId="67" applyNumberFormat="0" applyAlignment="0" applyProtection="0"/>
    <xf numFmtId="0" fontId="29" fillId="0" borderId="66">
      <alignment horizontal="left" vertical="center"/>
    </xf>
    <xf numFmtId="0" fontId="38" fillId="24" borderId="67" applyNumberFormat="0" applyAlignment="0" applyProtection="0"/>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0" borderId="67" applyNumberFormat="0" applyProtection="0">
      <alignment horizontal="right" vertical="center"/>
    </xf>
    <xf numFmtId="4" fontId="41" fillId="5" borderId="67" applyNumberFormat="0" applyProtection="0">
      <alignment horizontal="righ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50" fillId="0" borderId="70" applyNumberFormat="0" applyFill="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0" fontId="2" fillId="27"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4" fontId="6" fillId="37" borderId="67" applyNumberFormat="0" applyProtection="0">
      <alignment horizontal="right" vertical="center"/>
    </xf>
    <xf numFmtId="0" fontId="50" fillId="0" borderId="70" applyNumberFormat="0" applyFill="0" applyAlignment="0" applyProtection="0"/>
    <xf numFmtId="0" fontId="2" fillId="4" borderId="67" applyNumberFormat="0" applyProtection="0">
      <alignment horizontal="left" vertical="center" indent="1"/>
    </xf>
    <xf numFmtId="4" fontId="44" fillId="5" borderId="67" applyNumberFormat="0" applyProtection="0">
      <alignment horizontal="left" vertical="center" indent="1"/>
    </xf>
    <xf numFmtId="4" fontId="6" fillId="3" borderId="67" applyNumberFormat="0" applyProtection="0">
      <alignment horizontal="left" vertical="center" indent="1"/>
    </xf>
    <xf numFmtId="0" fontId="29" fillId="0" borderId="66">
      <alignment horizontal="left" vertical="center"/>
    </xf>
    <xf numFmtId="0" fontId="38" fillId="24" borderId="67" applyNumberFormat="0" applyAlignment="0" applyProtection="0"/>
    <xf numFmtId="4" fontId="6" fillId="3" borderId="67" applyNumberFormat="0" applyProtection="0">
      <alignment vertical="center"/>
    </xf>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5" borderId="67" applyNumberFormat="0" applyProtection="0">
      <alignment horizontal="right" vertical="center"/>
    </xf>
    <xf numFmtId="4" fontId="6" fillId="5" borderId="67" applyNumberFormat="0" applyProtection="0">
      <alignment horizontal="right" vertical="center"/>
    </xf>
    <xf numFmtId="4" fontId="41"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50" fillId="0" borderId="70" applyNumberFormat="0" applyFill="0" applyAlignment="0" applyProtection="0"/>
    <xf numFmtId="0" fontId="38" fillId="24" borderId="67" applyNumberFormat="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4" fontId="44" fillId="5" borderId="67" applyNumberFormat="0" applyProtection="0">
      <alignment horizontal="left" vertical="center" indent="1"/>
    </xf>
    <xf numFmtId="4" fontId="44" fillId="43" borderId="67" applyNumberFormat="0" applyProtection="0">
      <alignment horizontal="left" vertical="center" indent="1"/>
    </xf>
    <xf numFmtId="4" fontId="6" fillId="0" borderId="67" applyNumberFormat="0" applyProtection="0">
      <alignment horizontal="righ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4" fontId="44" fillId="5"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4" fontId="42" fillId="41" borderId="67" applyNumberFormat="0" applyProtection="0">
      <alignment horizontal="left" vertical="center" indent="1"/>
    </xf>
    <xf numFmtId="4" fontId="6" fillId="37" borderId="67" applyNumberFormat="0" applyProtection="0">
      <alignment horizontal="right" vertical="center"/>
    </xf>
    <xf numFmtId="4" fontId="6" fillId="33" borderId="67" applyNumberFormat="0" applyProtection="0">
      <alignment horizontal="right" vertical="center"/>
    </xf>
    <xf numFmtId="0" fontId="2" fillId="4"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1" fillId="3" borderId="67" applyNumberFormat="0" applyProtection="0">
      <alignment vertical="center"/>
    </xf>
    <xf numFmtId="4" fontId="6" fillId="32" borderId="67" applyNumberFormat="0" applyProtection="0">
      <alignment horizontal="right" vertical="center"/>
    </xf>
    <xf numFmtId="4" fontId="6" fillId="36" borderId="67" applyNumberFormat="0" applyProtection="0">
      <alignment horizontal="right" vertical="center"/>
    </xf>
    <xf numFmtId="4" fontId="6" fillId="40" borderId="67" applyNumberFormat="0" applyProtection="0">
      <alignment horizontal="right" vertical="center"/>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50" fillId="0" borderId="70" applyNumberFormat="0" applyFill="0" applyAlignment="0" applyProtection="0"/>
    <xf numFmtId="4" fontId="6" fillId="0" borderId="67" applyNumberFormat="0" applyProtection="0">
      <alignment horizontal="right" vertical="center"/>
    </xf>
    <xf numFmtId="0" fontId="38" fillId="24" borderId="67" applyNumberFormat="0" applyAlignment="0" applyProtection="0"/>
    <xf numFmtId="0" fontId="50" fillId="0" borderId="70" applyNumberFormat="0" applyFill="0" applyAlignment="0" applyProtection="0"/>
    <xf numFmtId="4" fontId="44" fillId="43" borderId="67" applyNumberFormat="0" applyProtection="0">
      <alignment horizontal="left" vertical="center" indent="1"/>
    </xf>
    <xf numFmtId="4" fontId="6" fillId="3" borderId="67" applyNumberFormat="0" applyProtection="0">
      <alignment vertical="center"/>
    </xf>
    <xf numFmtId="0" fontId="2" fillId="4" borderId="67" applyNumberFormat="0" applyProtection="0">
      <alignment horizontal="left" vertical="center" indent="1"/>
    </xf>
    <xf numFmtId="4" fontId="6" fillId="35" borderId="67" applyNumberFormat="0" applyProtection="0">
      <alignment horizontal="right" vertical="center"/>
    </xf>
    <xf numFmtId="4" fontId="6" fillId="39" borderId="67" applyNumberFormat="0" applyProtection="0">
      <alignment horizontal="right" vertical="center"/>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4" fontId="41" fillId="5" borderId="67" applyNumberFormat="0" applyProtection="0">
      <alignment horizontal="right" vertical="center"/>
    </xf>
    <xf numFmtId="0" fontId="2" fillId="4" borderId="67" applyNumberFormat="0" applyProtection="0">
      <alignment horizontal="left" vertical="center" indent="1"/>
    </xf>
    <xf numFmtId="4" fontId="46" fillId="5" borderId="67" applyNumberFormat="0" applyProtection="0">
      <alignment horizontal="right" vertical="center"/>
    </xf>
    <xf numFmtId="0" fontId="50" fillId="0" borderId="70" applyNumberFormat="0" applyFill="0" applyAlignment="0" applyProtection="0"/>
    <xf numFmtId="4" fontId="44" fillId="43" borderId="67" applyNumberFormat="0" applyProtection="0">
      <alignment horizontal="left" vertical="center" indent="1"/>
    </xf>
    <xf numFmtId="0" fontId="38" fillId="24" borderId="67" applyNumberFormat="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50" fillId="0" borderId="70" applyNumberFormat="0" applyFill="0" applyAlignment="0" applyProtection="0"/>
    <xf numFmtId="0" fontId="29" fillId="0" borderId="66">
      <alignment horizontal="left" vertical="center"/>
    </xf>
    <xf numFmtId="4" fontId="6" fillId="0" borderId="67" applyNumberFormat="0" applyProtection="0">
      <alignment horizontal="right" vertical="center"/>
    </xf>
    <xf numFmtId="0" fontId="2" fillId="0" borderId="67" applyNumberFormat="0" applyProtection="0">
      <alignment horizontal="left" vertical="center"/>
    </xf>
    <xf numFmtId="0" fontId="50" fillId="0" borderId="70" applyNumberFormat="0" applyFill="0" applyAlignment="0" applyProtection="0"/>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4" fontId="41" fillId="29" borderId="67" applyNumberFormat="0" applyProtection="0">
      <alignment vertical="center"/>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29" fillId="0" borderId="66">
      <alignment horizontal="left" vertical="center"/>
    </xf>
    <xf numFmtId="0" fontId="2" fillId="4" borderId="67" applyNumberFormat="0" applyProtection="0">
      <alignment horizontal="left" vertical="center" indent="1"/>
    </xf>
    <xf numFmtId="0" fontId="50" fillId="0" borderId="70" applyNumberFormat="0" applyFill="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38" fillId="24" borderId="67" applyNumberFormat="0" applyAlignment="0" applyProtection="0"/>
    <xf numFmtId="4" fontId="6" fillId="3" borderId="67" applyNumberFormat="0" applyProtection="0">
      <alignment horizontal="left" vertical="center" indent="1"/>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4" fontId="6" fillId="3" borderId="67" applyNumberFormat="0" applyProtection="0">
      <alignment vertical="center"/>
    </xf>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5" borderId="67" applyNumberFormat="0" applyProtection="0">
      <alignment horizontal="right" vertical="center"/>
    </xf>
    <xf numFmtId="4" fontId="6" fillId="0" borderId="67" applyNumberFormat="0" applyProtection="0">
      <alignment horizontal="right" vertical="center"/>
    </xf>
    <xf numFmtId="4" fontId="6" fillId="0" borderId="67" applyNumberFormat="0" applyProtection="0">
      <alignment horizontal="right" vertical="center"/>
    </xf>
    <xf numFmtId="4" fontId="41"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9" fillId="0" borderId="66">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50" fillId="0" borderId="70" applyNumberFormat="0" applyFill="0" applyAlignment="0" applyProtection="0"/>
    <xf numFmtId="0" fontId="29" fillId="0" borderId="66">
      <alignment horizontal="left" vertical="center"/>
    </xf>
    <xf numFmtId="4" fontId="6" fillId="0" borderId="67" applyNumberFormat="0" applyProtection="0">
      <alignment horizontal="right" vertical="center"/>
    </xf>
    <xf numFmtId="0" fontId="2" fillId="0" borderId="67" applyNumberFormat="0" applyProtection="0">
      <alignment horizontal="left" vertical="center"/>
    </xf>
    <xf numFmtId="0" fontId="50" fillId="0" borderId="70" applyNumberFormat="0" applyFill="0" applyAlignment="0" applyProtection="0"/>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4" fontId="6" fillId="3" borderId="67" applyNumberFormat="0" applyProtection="0">
      <alignment vertical="center"/>
    </xf>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5" borderId="67" applyNumberFormat="0" applyProtection="0">
      <alignment horizontal="right" vertical="center"/>
    </xf>
    <xf numFmtId="4" fontId="6" fillId="0" borderId="67" applyNumberFormat="0" applyProtection="0">
      <alignment horizontal="right" vertical="center"/>
    </xf>
    <xf numFmtId="4" fontId="6" fillId="0" borderId="67" applyNumberFormat="0" applyProtection="0">
      <alignment horizontal="right" vertical="center"/>
    </xf>
    <xf numFmtId="4" fontId="41"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9" fillId="0" borderId="66">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38" fillId="24" borderId="67" applyNumberFormat="0" applyAlignment="0" applyProtection="0"/>
    <xf numFmtId="0" fontId="2" fillId="44" borderId="67" applyNumberFormat="0" applyProtection="0">
      <alignment horizontal="left" vertical="center" indent="1"/>
    </xf>
    <xf numFmtId="4" fontId="6" fillId="0" borderId="67" applyNumberFormat="0" applyProtection="0">
      <alignment horizontal="right" vertical="center"/>
    </xf>
    <xf numFmtId="0" fontId="2" fillId="44" borderId="67" applyNumberFormat="0" applyProtection="0">
      <alignment horizontal="left" vertical="center" indent="1"/>
    </xf>
    <xf numFmtId="4" fontId="6" fillId="36" borderId="67" applyNumberFormat="0" applyProtection="0">
      <alignment horizontal="right" vertical="center"/>
    </xf>
    <xf numFmtId="0" fontId="50" fillId="0" borderId="70" applyNumberFormat="0" applyFill="0" applyAlignment="0" applyProtection="0"/>
    <xf numFmtId="0" fontId="50" fillId="0" borderId="70" applyNumberFormat="0" applyFill="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50" fillId="0" borderId="70" applyNumberFormat="0" applyFill="0" applyAlignment="0" applyProtection="0"/>
    <xf numFmtId="0" fontId="50" fillId="0" borderId="70" applyNumberFormat="0" applyFill="0" applyAlignment="0" applyProtection="0"/>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50" fillId="0" borderId="70" applyNumberFormat="0" applyFill="0" applyAlignment="0" applyProtection="0"/>
    <xf numFmtId="4" fontId="4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1" fillId="29" borderId="67" applyNumberFormat="0" applyProtection="0">
      <alignment vertical="center"/>
    </xf>
    <xf numFmtId="0" fontId="2" fillId="27" borderId="67" applyNumberFormat="0" applyProtection="0">
      <alignment horizontal="left" vertical="center" indent="1"/>
    </xf>
    <xf numFmtId="0" fontId="2" fillId="43" borderId="67" applyNumberFormat="0" applyProtection="0">
      <alignment horizontal="left" vertical="center" indent="1"/>
    </xf>
    <xf numFmtId="4" fontId="6" fillId="39"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4" fontId="44" fillId="43"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0" fontId="38" fillId="24" borderId="67" applyNumberFormat="0" applyAlignment="0" applyProtection="0"/>
    <xf numFmtId="0" fontId="2" fillId="27" borderId="67" applyNumberFormat="0" applyProtection="0">
      <alignment horizontal="left" vertical="center" indent="1"/>
    </xf>
    <xf numFmtId="0" fontId="2" fillId="44" borderId="67" applyNumberFormat="0" applyProtection="0">
      <alignment horizontal="left" vertical="center" indent="1"/>
    </xf>
    <xf numFmtId="0" fontId="76" fillId="49" borderId="67" applyNumberFormat="0" applyAlignment="0" applyProtection="0"/>
    <xf numFmtId="4" fontId="6" fillId="43" borderId="67" applyNumberFormat="0" applyProtection="0">
      <alignment horizontal="left" vertical="center" indent="1"/>
    </xf>
    <xf numFmtId="4" fontId="41" fillId="5" borderId="67" applyNumberFormat="0" applyProtection="0">
      <alignment horizontal="right" vertical="center"/>
    </xf>
    <xf numFmtId="4" fontId="6" fillId="29" borderId="67" applyNumberFormat="0" applyProtection="0">
      <alignment vertical="center"/>
    </xf>
    <xf numFmtId="0" fontId="2" fillId="27" borderId="67" applyNumberFormat="0" applyProtection="0">
      <alignment horizontal="left" vertical="center" indent="1"/>
    </xf>
    <xf numFmtId="0" fontId="2" fillId="43" borderId="67" applyNumberFormat="0" applyProtection="0">
      <alignment horizontal="left" vertical="center" indent="1"/>
    </xf>
    <xf numFmtId="4" fontId="6" fillId="38" borderId="67" applyNumberFormat="0" applyProtection="0">
      <alignment horizontal="right" vertical="center"/>
    </xf>
    <xf numFmtId="4" fontId="6" fillId="3" borderId="67" applyNumberFormat="0" applyProtection="0">
      <alignment horizontal="left" vertical="center" indent="1"/>
    </xf>
    <xf numFmtId="0" fontId="38" fillId="24" borderId="67" applyNumberFormat="0" applyAlignment="0" applyProtection="0"/>
    <xf numFmtId="0" fontId="2" fillId="0" borderId="67" applyNumberFormat="0" applyProtection="0">
      <alignment horizontal="left" vertical="center"/>
    </xf>
    <xf numFmtId="4" fontId="44" fillId="5"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5" borderId="67" applyNumberFormat="0" applyProtection="0">
      <alignment horizontal="right" vertical="center"/>
    </xf>
    <xf numFmtId="4" fontId="6" fillId="3" borderId="67" applyNumberFormat="0" applyProtection="0">
      <alignment vertical="center"/>
    </xf>
    <xf numFmtId="4" fontId="6" fillId="5"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4" fontId="6" fillId="33" borderId="67" applyNumberFormat="0" applyProtection="0">
      <alignment horizontal="right" vertical="center"/>
    </xf>
    <xf numFmtId="0" fontId="50" fillId="0" borderId="70" applyNumberFormat="0" applyFill="0" applyAlignment="0" applyProtection="0"/>
    <xf numFmtId="0" fontId="2" fillId="4"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4"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0" fontId="50" fillId="0" borderId="70" applyNumberFormat="0" applyFill="0" applyAlignment="0" applyProtection="0"/>
    <xf numFmtId="4" fontId="44" fillId="43" borderId="67" applyNumberFormat="0" applyProtection="0">
      <alignment horizontal="left" vertical="center" indent="1"/>
    </xf>
    <xf numFmtId="0" fontId="50" fillId="0" borderId="70" applyNumberFormat="0" applyFill="0" applyAlignment="0" applyProtection="0"/>
    <xf numFmtId="0" fontId="2" fillId="0" borderId="67" applyNumberFormat="0" applyProtection="0">
      <alignment horizontal="left" vertical="center"/>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0" borderId="67" applyNumberFormat="0" applyProtection="0">
      <alignment horizontal="left" vertical="center"/>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4" fontId="6" fillId="5"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40" borderId="67" applyNumberFormat="0" applyProtection="0">
      <alignment horizontal="right" vertical="center"/>
    </xf>
    <xf numFmtId="0" fontId="2" fillId="43" borderId="67" applyNumberFormat="0" applyProtection="0">
      <alignment horizontal="left" vertical="center" indent="1"/>
    </xf>
    <xf numFmtId="0" fontId="2" fillId="4" borderId="67" applyNumberFormat="0" applyProtection="0">
      <alignment horizontal="left" vertical="center" indent="1"/>
    </xf>
    <xf numFmtId="4" fontId="6" fillId="36"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7" borderId="67" applyNumberFormat="0" applyProtection="0">
      <alignment horizontal="right" vertical="center"/>
    </xf>
    <xf numFmtId="4" fontId="41" fillId="3" borderId="67" applyNumberFormat="0" applyProtection="0">
      <alignmen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2" fillId="44" borderId="67" applyNumberFormat="0" applyProtection="0">
      <alignment horizontal="left" vertical="center" indent="1"/>
    </xf>
    <xf numFmtId="4" fontId="44" fillId="5" borderId="67" applyNumberFormat="0" applyProtection="0">
      <alignment horizontal="left" vertical="center" indent="1"/>
    </xf>
    <xf numFmtId="4" fontId="6" fillId="29"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50" fillId="0" borderId="70" applyNumberFormat="0" applyFill="0" applyAlignment="0" applyProtection="0"/>
    <xf numFmtId="4" fontId="42" fillId="41" borderId="67" applyNumberFormat="0" applyProtection="0">
      <alignment horizontal="left" vertical="center" indent="1"/>
    </xf>
    <xf numFmtId="0" fontId="38" fillId="24" borderId="67" applyNumberFormat="0" applyAlignment="0" applyProtection="0"/>
    <xf numFmtId="4" fontId="6" fillId="0" borderId="67" applyNumberFormat="0" applyProtection="0">
      <alignment horizontal="right" vertical="center"/>
    </xf>
    <xf numFmtId="4" fontId="6" fillId="3" borderId="67" applyNumberFormat="0" applyProtection="0">
      <alignment vertical="center"/>
    </xf>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50" fillId="0" borderId="70" applyNumberFormat="0" applyFill="0" applyAlignment="0" applyProtection="0"/>
    <xf numFmtId="0" fontId="38" fillId="24" borderId="67" applyNumberFormat="0" applyAlignment="0" applyProtection="0"/>
    <xf numFmtId="0" fontId="2" fillId="4" borderId="67" applyNumberFormat="0" applyProtection="0">
      <alignment horizontal="left" vertical="center" indent="1"/>
    </xf>
    <xf numFmtId="0" fontId="50" fillId="0" borderId="70" applyNumberFormat="0" applyFill="0" applyAlignment="0" applyProtection="0"/>
    <xf numFmtId="0" fontId="38" fillId="24" borderId="67" applyNumberFormat="0" applyAlignment="0" applyProtection="0"/>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4" fontId="6" fillId="29" borderId="67" applyNumberFormat="0" applyProtection="0">
      <alignment vertical="center"/>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4" fontId="44" fillId="43" borderId="67" applyNumberFormat="0" applyProtection="0">
      <alignment horizontal="left" vertical="center" indent="1"/>
    </xf>
    <xf numFmtId="4" fontId="6" fillId="38" borderId="67" applyNumberFormat="0" applyProtection="0">
      <alignment horizontal="right" vertical="center"/>
    </xf>
    <xf numFmtId="4" fontId="6" fillId="34" borderId="67" applyNumberFormat="0" applyProtection="0">
      <alignment horizontal="right" vertical="center"/>
    </xf>
    <xf numFmtId="4" fontId="6" fillId="3"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0" borderId="67" applyNumberFormat="0" applyProtection="0">
      <alignment horizontal="right" vertical="center"/>
    </xf>
    <xf numFmtId="4" fontId="41" fillId="5" borderId="67" applyNumberFormat="0" applyProtection="0">
      <alignment horizontal="righ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50" fillId="0" borderId="70" applyNumberFormat="0" applyFill="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0" fontId="2" fillId="27"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50" fillId="0" borderId="70" applyNumberFormat="0" applyFill="0" applyAlignment="0" applyProtection="0"/>
    <xf numFmtId="0" fontId="2" fillId="4" borderId="67" applyNumberFormat="0" applyProtection="0">
      <alignment horizontal="left" vertical="center" indent="1"/>
    </xf>
    <xf numFmtId="4" fontId="44" fillId="5" borderId="67" applyNumberFormat="0" applyProtection="0">
      <alignment horizontal="left" vertical="center" indent="1"/>
    </xf>
    <xf numFmtId="4" fontId="6" fillId="3" borderId="67" applyNumberFormat="0" applyProtection="0">
      <alignment horizontal="left" vertical="center" indent="1"/>
    </xf>
    <xf numFmtId="0" fontId="38" fillId="24" borderId="67" applyNumberFormat="0" applyAlignment="0" applyProtection="0"/>
    <xf numFmtId="4" fontId="6" fillId="3" borderId="67" applyNumberFormat="0" applyProtection="0">
      <alignment vertical="center"/>
    </xf>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5" borderId="67" applyNumberFormat="0" applyProtection="0">
      <alignment horizontal="right" vertical="center"/>
    </xf>
    <xf numFmtId="4" fontId="6" fillId="5" borderId="67" applyNumberFormat="0" applyProtection="0">
      <alignment horizontal="right" vertical="center"/>
    </xf>
    <xf numFmtId="4" fontId="41"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50" fillId="0" borderId="70" applyNumberFormat="0" applyFill="0" applyAlignment="0" applyProtection="0"/>
    <xf numFmtId="0" fontId="38" fillId="24" borderId="67" applyNumberFormat="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4" fontId="44" fillId="5" borderId="67" applyNumberFormat="0" applyProtection="0">
      <alignment horizontal="left" vertical="center" indent="1"/>
    </xf>
    <xf numFmtId="4" fontId="44" fillId="43" borderId="67" applyNumberFormat="0" applyProtection="0">
      <alignment horizontal="left" vertical="center" indent="1"/>
    </xf>
    <xf numFmtId="4" fontId="6" fillId="0" borderId="67" applyNumberFormat="0" applyProtection="0">
      <alignment horizontal="righ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4" fontId="44" fillId="5"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4" borderId="67" applyNumberFormat="0" applyProtection="0">
      <alignment horizontal="left" vertical="center" indent="1"/>
    </xf>
    <xf numFmtId="0" fontId="2" fillId="0" borderId="67" applyNumberFormat="0" applyProtection="0">
      <alignment horizontal="left" vertical="center"/>
    </xf>
    <xf numFmtId="4" fontId="6" fillId="5" borderId="67" applyNumberFormat="0" applyProtection="0">
      <alignment horizontal="right" vertical="center"/>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4" fontId="42" fillId="41" borderId="67" applyNumberFormat="0" applyProtection="0">
      <alignment horizontal="left" vertical="center" indent="1"/>
    </xf>
    <xf numFmtId="4" fontId="6" fillId="37" borderId="67" applyNumberFormat="0" applyProtection="0">
      <alignment horizontal="right" vertical="center"/>
    </xf>
    <xf numFmtId="4" fontId="6" fillId="33" borderId="67" applyNumberFormat="0" applyProtection="0">
      <alignment horizontal="right" vertical="center"/>
    </xf>
    <xf numFmtId="0" fontId="2" fillId="4"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1" fillId="3" borderId="67" applyNumberFormat="0" applyProtection="0">
      <alignment vertical="center"/>
    </xf>
    <xf numFmtId="4" fontId="6" fillId="32" borderId="67" applyNumberFormat="0" applyProtection="0">
      <alignment horizontal="right" vertical="center"/>
    </xf>
    <xf numFmtId="4" fontId="6" fillId="36" borderId="67" applyNumberFormat="0" applyProtection="0">
      <alignment horizontal="right" vertical="center"/>
    </xf>
    <xf numFmtId="4" fontId="6" fillId="40" borderId="67" applyNumberFormat="0" applyProtection="0">
      <alignment horizontal="right" vertical="center"/>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50" fillId="0" borderId="70" applyNumberFormat="0" applyFill="0" applyAlignment="0" applyProtection="0"/>
    <xf numFmtId="4" fontId="6" fillId="0" borderId="67" applyNumberFormat="0" applyProtection="0">
      <alignment horizontal="right" vertical="center"/>
    </xf>
    <xf numFmtId="0" fontId="38" fillId="24" borderId="67" applyNumberFormat="0" applyAlignment="0" applyProtection="0"/>
    <xf numFmtId="0" fontId="50" fillId="0" borderId="70" applyNumberFormat="0" applyFill="0" applyAlignment="0" applyProtection="0"/>
    <xf numFmtId="4" fontId="44" fillId="43" borderId="67" applyNumberFormat="0" applyProtection="0">
      <alignment horizontal="left" vertical="center" indent="1"/>
    </xf>
    <xf numFmtId="4" fontId="6" fillId="3" borderId="67" applyNumberFormat="0" applyProtection="0">
      <alignment vertical="center"/>
    </xf>
    <xf numFmtId="0" fontId="2" fillId="4" borderId="67" applyNumberFormat="0" applyProtection="0">
      <alignment horizontal="left" vertical="center" indent="1"/>
    </xf>
    <xf numFmtId="4" fontId="6" fillId="35" borderId="67" applyNumberFormat="0" applyProtection="0">
      <alignment horizontal="right" vertical="center"/>
    </xf>
    <xf numFmtId="4" fontId="6" fillId="39" borderId="67" applyNumberFormat="0" applyProtection="0">
      <alignment horizontal="right" vertical="center"/>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horizontal="left" vertical="center" indent="1"/>
    </xf>
    <xf numFmtId="4" fontId="41" fillId="5" borderId="67" applyNumberFormat="0" applyProtection="0">
      <alignment horizontal="right" vertical="center"/>
    </xf>
    <xf numFmtId="0" fontId="2" fillId="4" borderId="67" applyNumberFormat="0" applyProtection="0">
      <alignment horizontal="left" vertical="center" indent="1"/>
    </xf>
    <xf numFmtId="4" fontId="46" fillId="5" borderId="67" applyNumberFormat="0" applyProtection="0">
      <alignment horizontal="right" vertical="center"/>
    </xf>
    <xf numFmtId="0" fontId="50" fillId="0" borderId="70" applyNumberFormat="0" applyFill="0" applyAlignment="0" applyProtection="0"/>
    <xf numFmtId="4" fontId="44" fillId="43" borderId="67" applyNumberFormat="0" applyProtection="0">
      <alignment horizontal="left" vertical="center" indent="1"/>
    </xf>
    <xf numFmtId="0" fontId="38" fillId="24" borderId="67" applyNumberFormat="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50" fillId="0" borderId="70" applyNumberFormat="0" applyFill="0" applyAlignment="0" applyProtection="0"/>
    <xf numFmtId="4" fontId="6" fillId="0" borderId="67" applyNumberFormat="0" applyProtection="0">
      <alignment horizontal="right" vertical="center"/>
    </xf>
    <xf numFmtId="0" fontId="2" fillId="0" borderId="67" applyNumberFormat="0" applyProtection="0">
      <alignment horizontal="left" vertical="center"/>
    </xf>
    <xf numFmtId="0" fontId="50" fillId="0" borderId="70" applyNumberFormat="0" applyFill="0" applyAlignment="0" applyProtection="0"/>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4" fontId="41" fillId="29" borderId="67" applyNumberFormat="0" applyProtection="0">
      <alignment vertical="center"/>
    </xf>
    <xf numFmtId="0" fontId="2"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2" fillId="4" borderId="67" applyNumberFormat="0" applyProtection="0">
      <alignment horizontal="left" vertical="center" indent="1"/>
    </xf>
    <xf numFmtId="0" fontId="50" fillId="0" borderId="70" applyNumberFormat="0" applyFill="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4" fontId="6" fillId="3" borderId="67" applyNumberFormat="0" applyProtection="0">
      <alignment vertical="center"/>
    </xf>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5" borderId="67" applyNumberFormat="0" applyProtection="0">
      <alignment horizontal="right" vertical="center"/>
    </xf>
    <xf numFmtId="4" fontId="6" fillId="0" borderId="67" applyNumberFormat="0" applyProtection="0">
      <alignment horizontal="right" vertical="center"/>
    </xf>
    <xf numFmtId="4" fontId="6" fillId="0" borderId="67" applyNumberFormat="0" applyProtection="0">
      <alignment horizontal="right" vertical="center"/>
    </xf>
    <xf numFmtId="4" fontId="41"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50" fillId="0" borderId="70" applyNumberFormat="0" applyFill="0" applyAlignment="0" applyProtection="0"/>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50" fillId="0" borderId="70" applyNumberFormat="0" applyFill="0" applyAlignment="0" applyProtection="0"/>
    <xf numFmtId="4" fontId="6" fillId="0" borderId="67" applyNumberFormat="0" applyProtection="0">
      <alignment horizontal="right" vertical="center"/>
    </xf>
    <xf numFmtId="0" fontId="2" fillId="0" borderId="67" applyNumberFormat="0" applyProtection="0">
      <alignment horizontal="left" vertical="center"/>
    </xf>
    <xf numFmtId="0" fontId="50" fillId="0" borderId="70" applyNumberFormat="0" applyFill="0" applyAlignment="0" applyProtection="0"/>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4" fontId="6" fillId="0"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4" fontId="6" fillId="3" borderId="67" applyNumberFormat="0" applyProtection="0">
      <alignment vertical="center"/>
    </xf>
    <xf numFmtId="4" fontId="41" fillId="3" borderId="67" applyNumberFormat="0" applyProtection="0">
      <alignment vertical="center"/>
    </xf>
    <xf numFmtId="4" fontId="6" fillId="3" borderId="67" applyNumberFormat="0" applyProtection="0">
      <alignment horizontal="left" vertical="center" indent="1"/>
    </xf>
    <xf numFmtId="4" fontId="6" fillId="3"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32" borderId="67" applyNumberFormat="0" applyProtection="0">
      <alignment horizontal="right" vertical="center"/>
    </xf>
    <xf numFmtId="4" fontId="6" fillId="33" borderId="67" applyNumberFormat="0" applyProtection="0">
      <alignment horizontal="right" vertical="center"/>
    </xf>
    <xf numFmtId="4" fontId="6" fillId="34" borderId="67" applyNumberFormat="0" applyProtection="0">
      <alignment horizontal="right" vertical="center"/>
    </xf>
    <xf numFmtId="4" fontId="6" fillId="35" borderId="67" applyNumberFormat="0" applyProtection="0">
      <alignment horizontal="right" vertical="center"/>
    </xf>
    <xf numFmtId="4" fontId="6" fillId="36" borderId="67" applyNumberFormat="0" applyProtection="0">
      <alignment horizontal="right" vertical="center"/>
    </xf>
    <xf numFmtId="4" fontId="6" fillId="37" borderId="67" applyNumberFormat="0" applyProtection="0">
      <alignment horizontal="right" vertical="center"/>
    </xf>
    <xf numFmtId="4" fontId="6" fillId="38" borderId="67" applyNumberFormat="0" applyProtection="0">
      <alignment horizontal="right" vertical="center"/>
    </xf>
    <xf numFmtId="4" fontId="6" fillId="39" borderId="67" applyNumberFormat="0" applyProtection="0">
      <alignment horizontal="right" vertical="center"/>
    </xf>
    <xf numFmtId="4" fontId="6" fillId="40" borderId="67" applyNumberFormat="0" applyProtection="0">
      <alignment horizontal="right" vertical="center"/>
    </xf>
    <xf numFmtId="4" fontId="42" fillId="41"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29" borderId="67" applyNumberFormat="0" applyProtection="0">
      <alignment vertical="center"/>
    </xf>
    <xf numFmtId="4" fontId="41" fillId="29" borderId="67" applyNumberFormat="0" applyProtection="0">
      <alignment vertical="center"/>
    </xf>
    <xf numFmtId="4" fontId="6" fillId="29" borderId="67" applyNumberFormat="0" applyProtection="0">
      <alignment horizontal="left" vertical="center" indent="1"/>
    </xf>
    <xf numFmtId="4" fontId="6" fillId="29" borderId="67" applyNumberFormat="0" applyProtection="0">
      <alignment horizontal="left" vertical="center" indent="1"/>
    </xf>
    <xf numFmtId="4" fontId="6" fillId="5" borderId="67" applyNumberFormat="0" applyProtection="0">
      <alignment horizontal="right" vertical="center"/>
    </xf>
    <xf numFmtId="4" fontId="6" fillId="0" borderId="67" applyNumberFormat="0" applyProtection="0">
      <alignment horizontal="right" vertical="center"/>
    </xf>
    <xf numFmtId="4" fontId="6" fillId="0" borderId="67" applyNumberFormat="0" applyProtection="0">
      <alignment horizontal="right" vertical="center"/>
    </xf>
    <xf numFmtId="4" fontId="41"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6" fillId="5" borderId="67" applyNumberFormat="0" applyProtection="0">
      <alignment horizontal="right" vertical="center"/>
    </xf>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0" fontId="38" fillId="24" borderId="67" applyNumberFormat="0" applyAlignment="0" applyProtection="0"/>
    <xf numFmtId="4" fontId="6" fillId="5" borderId="67" applyNumberFormat="0" applyProtection="0">
      <alignment horizontal="righ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4" fontId="44" fillId="43" borderId="67" applyNumberFormat="0" applyProtection="0">
      <alignment horizontal="left" vertical="center" indent="1"/>
    </xf>
    <xf numFmtId="4" fontId="44" fillId="5"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4" fontId="44" fillId="5" borderId="67" applyNumberFormat="0" applyProtection="0">
      <alignment horizontal="left" vertical="center" indent="1"/>
    </xf>
    <xf numFmtId="4" fontId="44"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0" borderId="67" applyNumberFormat="0" applyProtection="0">
      <alignment horizontal="left" vertical="center"/>
    </xf>
    <xf numFmtId="0" fontId="2" fillId="0" borderId="67" applyNumberFormat="0" applyProtection="0">
      <alignment horizontal="left" vertical="center"/>
    </xf>
    <xf numFmtId="0" fontId="2" fillId="4" borderId="67" applyNumberFormat="0" applyProtection="0">
      <alignment horizontal="left" vertical="center" indent="1"/>
    </xf>
    <xf numFmtId="4" fontId="6" fillId="5" borderId="67" applyNumberFormat="0" applyProtection="0">
      <alignment horizontal="righ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3" borderId="67" applyNumberFormat="0" applyProtection="0">
      <alignment horizontal="left" vertical="center" indent="1"/>
    </xf>
    <xf numFmtId="0" fontId="2" fillId="43" borderId="67" applyNumberFormat="0" applyProtection="0">
      <alignment horizontal="left" vertical="center" indent="1"/>
    </xf>
    <xf numFmtId="0" fontId="2" fillId="44" borderId="67" applyNumberFormat="0" applyProtection="0">
      <alignment horizontal="left" vertical="center" indent="1"/>
    </xf>
    <xf numFmtId="0" fontId="2" fillId="44" borderId="67" applyNumberFormat="0" applyProtection="0">
      <alignment horizontal="left" vertical="center" indent="1"/>
    </xf>
    <xf numFmtId="0" fontId="2" fillId="27" borderId="67" applyNumberFormat="0" applyProtection="0">
      <alignment horizontal="left" vertical="center" indent="1"/>
    </xf>
    <xf numFmtId="0" fontId="2" fillId="27" borderId="67" applyNumberFormat="0" applyProtection="0">
      <alignment horizontal="left" vertical="center" indent="1"/>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0" borderId="67" applyNumberFormat="0" applyProtection="0">
      <alignment horizontal="left" vertical="center"/>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0" fontId="2" fillId="4" borderId="67" applyNumberFormat="0" applyProtection="0">
      <alignment horizontal="left" vertical="center" indent="1"/>
    </xf>
    <xf numFmtId="4" fontId="6" fillId="0" borderId="67" applyNumberFormat="0" applyProtection="0">
      <alignment horizontal="right" vertical="center"/>
    </xf>
    <xf numFmtId="0" fontId="2" fillId="0" borderId="67" applyNumberFormat="0" applyProtection="0">
      <alignment horizontal="left" vertical="center"/>
    </xf>
    <xf numFmtId="0" fontId="76" fillId="49" borderId="67" applyNumberFormat="0" applyAlignment="0" applyProtection="0"/>
    <xf numFmtId="4" fontId="6" fillId="5" borderId="67" applyNumberFormat="0" applyProtection="0">
      <alignment horizontal="left" vertical="center" indent="1"/>
    </xf>
    <xf numFmtId="4" fontId="44" fillId="5" borderId="67" applyNumberFormat="0" applyProtection="0">
      <alignment horizontal="left" vertical="center" indent="1"/>
    </xf>
    <xf numFmtId="4" fontId="6" fillId="43" borderId="67" applyNumberFormat="0" applyProtection="0">
      <alignment horizontal="left" vertical="center" indent="1"/>
    </xf>
    <xf numFmtId="4" fontId="44" fillId="43" borderId="67" applyNumberFormat="0" applyProtection="0">
      <alignment horizontal="left" vertical="center" indent="1"/>
    </xf>
    <xf numFmtId="0" fontId="116" fillId="0" borderId="0" applyNumberFormat="0" applyFill="0" applyBorder="0" applyAlignment="0" applyProtection="0"/>
    <xf numFmtId="0" fontId="117" fillId="0" borderId="110" applyNumberFormat="0" applyFill="0" applyAlignment="0" applyProtection="0"/>
    <xf numFmtId="0" fontId="118" fillId="0" borderId="111" applyNumberFormat="0" applyFill="0" applyAlignment="0" applyProtection="0"/>
    <xf numFmtId="0" fontId="119" fillId="0" borderId="112" applyNumberFormat="0" applyFill="0" applyAlignment="0" applyProtection="0"/>
    <xf numFmtId="0" fontId="119" fillId="0" borderId="0" applyNumberFormat="0" applyFill="0" applyBorder="0" applyAlignment="0" applyProtection="0"/>
    <xf numFmtId="0" fontId="120" fillId="54" borderId="0" applyNumberFormat="0" applyBorder="0" applyAlignment="0" applyProtection="0"/>
    <xf numFmtId="0" fontId="121" fillId="55" borderId="0" applyNumberFormat="0" applyBorder="0" applyAlignment="0" applyProtection="0"/>
    <xf numFmtId="0" fontId="122" fillId="56" borderId="0" applyNumberFormat="0" applyBorder="0" applyAlignment="0" applyProtection="0"/>
    <xf numFmtId="0" fontId="123" fillId="57" borderId="113" applyNumberFormat="0" applyAlignment="0" applyProtection="0"/>
    <xf numFmtId="0" fontId="124" fillId="58" borderId="114" applyNumberFormat="0" applyAlignment="0" applyProtection="0"/>
    <xf numFmtId="0" fontId="125" fillId="58" borderId="113" applyNumberFormat="0" applyAlignment="0" applyProtection="0"/>
    <xf numFmtId="0" fontId="126" fillId="0" borderId="115" applyNumberFormat="0" applyFill="0" applyAlignment="0" applyProtection="0"/>
    <xf numFmtId="0" fontId="127" fillId="59" borderId="116" applyNumberFormat="0" applyAlignment="0" applyProtection="0"/>
    <xf numFmtId="0" fontId="106" fillId="0" borderId="0" applyNumberFormat="0" applyFill="0" applyBorder="0" applyAlignment="0" applyProtection="0"/>
    <xf numFmtId="0" fontId="1" fillId="60" borderId="117" applyNumberFormat="0" applyFont="0" applyAlignment="0" applyProtection="0"/>
    <xf numFmtId="0" fontId="128" fillId="0" borderId="0" applyNumberFormat="0" applyFill="0" applyBorder="0" applyAlignment="0" applyProtection="0"/>
    <xf numFmtId="0" fontId="129" fillId="0" borderId="118" applyNumberFormat="0" applyFill="0" applyAlignment="0" applyProtection="0"/>
    <xf numFmtId="0" fontId="130"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30" fillId="64" borderId="0" applyNumberFormat="0" applyBorder="0" applyAlignment="0" applyProtection="0"/>
    <xf numFmtId="0" fontId="130"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30" fillId="68" borderId="0" applyNumberFormat="0" applyBorder="0" applyAlignment="0" applyProtection="0"/>
    <xf numFmtId="0" fontId="130" fillId="69" borderId="0" applyNumberFormat="0" applyBorder="0" applyAlignment="0" applyProtection="0"/>
    <xf numFmtId="0" fontId="1" fillId="70" borderId="0" applyNumberFormat="0" applyBorder="0" applyAlignment="0" applyProtection="0"/>
    <xf numFmtId="0" fontId="1" fillId="71" borderId="0" applyNumberFormat="0" applyBorder="0" applyAlignment="0" applyProtection="0"/>
    <xf numFmtId="0" fontId="130" fillId="72" borderId="0" applyNumberFormat="0" applyBorder="0" applyAlignment="0" applyProtection="0"/>
    <xf numFmtId="0" fontId="130" fillId="73" borderId="0" applyNumberFormat="0" applyBorder="0" applyAlignment="0" applyProtection="0"/>
    <xf numFmtId="0" fontId="1" fillId="74" borderId="0" applyNumberFormat="0" applyBorder="0" applyAlignment="0" applyProtection="0"/>
    <xf numFmtId="0" fontId="1" fillId="75" borderId="0" applyNumberFormat="0" applyBorder="0" applyAlignment="0" applyProtection="0"/>
    <xf numFmtId="0" fontId="130" fillId="76" borderId="0" applyNumberFormat="0" applyBorder="0" applyAlignment="0" applyProtection="0"/>
    <xf numFmtId="0" fontId="130" fillId="77"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30" fillId="80" borderId="0" applyNumberFormat="0" applyBorder="0" applyAlignment="0" applyProtection="0"/>
    <xf numFmtId="0" fontId="130" fillId="81" borderId="0" applyNumberFormat="0" applyBorder="0" applyAlignment="0" applyProtection="0"/>
    <xf numFmtId="0" fontId="1" fillId="82" borderId="0" applyNumberFormat="0" applyBorder="0" applyAlignment="0" applyProtection="0"/>
    <xf numFmtId="0" fontId="1" fillId="83" borderId="0" applyNumberFormat="0" applyBorder="0" applyAlignment="0" applyProtection="0"/>
    <xf numFmtId="0" fontId="130" fillId="84" borderId="0" applyNumberFormat="0" applyBorder="0" applyAlignment="0" applyProtection="0"/>
    <xf numFmtId="4" fontId="6" fillId="0" borderId="120" applyNumberFormat="0" applyProtection="0">
      <alignment horizontal="right" vertical="center"/>
    </xf>
    <xf numFmtId="4" fontId="6" fillId="3" borderId="120" applyNumberFormat="0" applyProtection="0">
      <alignment vertical="center"/>
    </xf>
    <xf numFmtId="0" fontId="2" fillId="4" borderId="120" applyNumberFormat="0" applyProtection="0">
      <alignment horizontal="left" vertical="center" indent="1"/>
    </xf>
    <xf numFmtId="0" fontId="2" fillId="0" borderId="120" applyNumberFormat="0" applyProtection="0">
      <alignment horizontal="left" vertical="center"/>
    </xf>
    <xf numFmtId="4" fontId="6" fillId="5" borderId="120" applyNumberFormat="0" applyProtection="0">
      <alignment horizontal="right" vertical="center"/>
    </xf>
    <xf numFmtId="0" fontId="20" fillId="24" borderId="121" applyNumberFormat="0" applyAlignment="0" applyProtection="0"/>
    <xf numFmtId="175" fontId="2" fillId="3" borderId="105" applyNumberFormat="0" applyFont="0" applyAlignment="0">
      <protection locked="0"/>
    </xf>
    <xf numFmtId="0" fontId="3" fillId="31" borderId="122" applyNumberFormat="0" applyFont="0" applyAlignment="0" applyProtection="0"/>
    <xf numFmtId="0" fontId="38" fillId="24" borderId="120" applyNumberFormat="0" applyAlignment="0" applyProtection="0"/>
    <xf numFmtId="4" fontId="41" fillId="3" borderId="120" applyNumberFormat="0" applyProtection="0">
      <alignment vertical="center"/>
    </xf>
    <xf numFmtId="4" fontId="6" fillId="3" borderId="120" applyNumberFormat="0" applyProtection="0">
      <alignment horizontal="left" vertical="center" indent="1"/>
    </xf>
    <xf numFmtId="4" fontId="6" fillId="3" borderId="120" applyNumberFormat="0" applyProtection="0">
      <alignment horizontal="left" vertical="center" indent="1"/>
    </xf>
    <xf numFmtId="0" fontId="2" fillId="4" borderId="120" applyNumberFormat="0" applyProtection="0">
      <alignment horizontal="left" vertical="center" indent="1"/>
    </xf>
    <xf numFmtId="0" fontId="2" fillId="4" borderId="120" applyNumberFormat="0" applyProtection="0">
      <alignment horizontal="left" vertical="center" indent="1"/>
    </xf>
    <xf numFmtId="4" fontId="6" fillId="32" borderId="120" applyNumberFormat="0" applyProtection="0">
      <alignment horizontal="right" vertical="center"/>
    </xf>
    <xf numFmtId="4" fontId="6" fillId="33" borderId="120" applyNumberFormat="0" applyProtection="0">
      <alignment horizontal="right" vertical="center"/>
    </xf>
    <xf numFmtId="4" fontId="6" fillId="34" borderId="120" applyNumberFormat="0" applyProtection="0">
      <alignment horizontal="right" vertical="center"/>
    </xf>
    <xf numFmtId="4" fontId="6" fillId="35" borderId="120" applyNumberFormat="0" applyProtection="0">
      <alignment horizontal="right" vertical="center"/>
    </xf>
    <xf numFmtId="4" fontId="6" fillId="36" borderId="120" applyNumberFormat="0" applyProtection="0">
      <alignment horizontal="right" vertical="center"/>
    </xf>
    <xf numFmtId="4" fontId="6" fillId="37" borderId="120" applyNumberFormat="0" applyProtection="0">
      <alignment horizontal="right" vertical="center"/>
    </xf>
    <xf numFmtId="4" fontId="6" fillId="38" borderId="120" applyNumberFormat="0" applyProtection="0">
      <alignment horizontal="right" vertical="center"/>
    </xf>
    <xf numFmtId="4" fontId="6" fillId="39" borderId="120" applyNumberFormat="0" applyProtection="0">
      <alignment horizontal="right" vertical="center"/>
    </xf>
    <xf numFmtId="4" fontId="6" fillId="40" borderId="120" applyNumberFormat="0" applyProtection="0">
      <alignment horizontal="right" vertical="center"/>
    </xf>
    <xf numFmtId="4" fontId="42" fillId="41" borderId="120" applyNumberFormat="0" applyProtection="0">
      <alignment horizontal="left" vertical="center" indent="1"/>
    </xf>
    <xf numFmtId="0" fontId="2" fillId="4" borderId="120" applyNumberFormat="0" applyProtection="0">
      <alignment horizontal="left" vertical="center" indent="1"/>
    </xf>
    <xf numFmtId="0" fontId="2" fillId="4" borderId="120" applyNumberFormat="0" applyProtection="0">
      <alignment horizontal="left" vertical="center" indent="1"/>
    </xf>
    <xf numFmtId="4" fontId="44" fillId="5" borderId="120" applyNumberFormat="0" applyProtection="0">
      <alignment horizontal="left" vertical="center" indent="1"/>
    </xf>
    <xf numFmtId="4" fontId="44" fillId="5" borderId="120" applyNumberFormat="0" applyProtection="0">
      <alignment horizontal="left" vertical="center" indent="1"/>
    </xf>
    <xf numFmtId="4" fontId="44" fillId="43" borderId="120" applyNumberFormat="0" applyProtection="0">
      <alignment horizontal="left" vertical="center" indent="1"/>
    </xf>
    <xf numFmtId="4" fontId="44" fillId="43" borderId="120" applyNumberFormat="0" applyProtection="0">
      <alignment horizontal="left" vertical="center" indent="1"/>
    </xf>
    <xf numFmtId="0" fontId="2" fillId="43" borderId="120" applyNumberFormat="0" applyProtection="0">
      <alignment horizontal="left" vertical="center" indent="1"/>
    </xf>
    <xf numFmtId="0" fontId="2" fillId="43" borderId="120" applyNumberFormat="0" applyProtection="0">
      <alignment horizontal="left" vertical="center" indent="1"/>
    </xf>
    <xf numFmtId="0" fontId="2" fillId="43" borderId="120" applyNumberFormat="0" applyProtection="0">
      <alignment horizontal="left" vertical="center" indent="1"/>
    </xf>
    <xf numFmtId="0" fontId="2" fillId="43" borderId="120" applyNumberFormat="0" applyProtection="0">
      <alignment horizontal="left" vertical="center" indent="1"/>
    </xf>
    <xf numFmtId="0" fontId="2" fillId="44" borderId="120" applyNumberFormat="0" applyProtection="0">
      <alignment horizontal="left" vertical="center" indent="1"/>
    </xf>
    <xf numFmtId="0" fontId="2" fillId="44" borderId="120" applyNumberFormat="0" applyProtection="0">
      <alignment horizontal="left" vertical="center" indent="1"/>
    </xf>
    <xf numFmtId="0" fontId="2" fillId="44" borderId="120" applyNumberFormat="0" applyProtection="0">
      <alignment horizontal="left" vertical="center" indent="1"/>
    </xf>
    <xf numFmtId="0" fontId="2" fillId="44" borderId="120" applyNumberFormat="0" applyProtection="0">
      <alignment horizontal="left" vertical="center" indent="1"/>
    </xf>
    <xf numFmtId="0" fontId="2" fillId="27" borderId="120" applyNumberFormat="0" applyProtection="0">
      <alignment horizontal="left" vertical="center" indent="1"/>
    </xf>
    <xf numFmtId="0" fontId="2" fillId="27" borderId="120" applyNumberFormat="0" applyProtection="0">
      <alignment horizontal="left" vertical="center" indent="1"/>
    </xf>
    <xf numFmtId="0" fontId="2" fillId="27" borderId="120" applyNumberFormat="0" applyProtection="0">
      <alignment horizontal="left" vertical="center" indent="1"/>
    </xf>
    <xf numFmtId="0" fontId="2" fillId="27" borderId="120" applyNumberFormat="0" applyProtection="0">
      <alignment horizontal="left" vertical="center" indent="1"/>
    </xf>
    <xf numFmtId="0" fontId="2" fillId="4" borderId="120" applyNumberFormat="0" applyProtection="0">
      <alignment horizontal="left" vertical="center" indent="1"/>
    </xf>
    <xf numFmtId="0" fontId="2" fillId="4" borderId="120" applyNumberFormat="0" applyProtection="0">
      <alignment horizontal="left" vertical="center" indent="1"/>
    </xf>
    <xf numFmtId="0" fontId="2" fillId="4" borderId="120" applyNumberFormat="0" applyProtection="0">
      <alignment horizontal="left" vertical="center" indent="1"/>
    </xf>
    <xf numFmtId="4" fontId="6" fillId="29" borderId="120" applyNumberFormat="0" applyProtection="0">
      <alignment vertical="center"/>
    </xf>
    <xf numFmtId="4" fontId="41" fillId="29" borderId="120" applyNumberFormat="0" applyProtection="0">
      <alignment vertical="center"/>
    </xf>
    <xf numFmtId="4" fontId="6" fillId="29" borderId="120" applyNumberFormat="0" applyProtection="0">
      <alignment horizontal="left" vertical="center" indent="1"/>
    </xf>
    <xf numFmtId="4" fontId="6" fillId="29" borderId="120" applyNumberFormat="0" applyProtection="0">
      <alignment horizontal="left" vertical="center" indent="1"/>
    </xf>
    <xf numFmtId="4" fontId="6" fillId="0" borderId="120" applyNumberFormat="0" applyProtection="0">
      <alignment horizontal="right" vertical="center"/>
    </xf>
    <xf numFmtId="4" fontId="41" fillId="5" borderId="120" applyNumberFormat="0" applyProtection="0">
      <alignment horizontal="right" vertical="center"/>
    </xf>
    <xf numFmtId="0" fontId="2" fillId="0" borderId="120" applyNumberFormat="0" applyProtection="0">
      <alignment horizontal="left" vertical="center"/>
    </xf>
    <xf numFmtId="0" fontId="2" fillId="4" borderId="120" applyNumberFormat="0" applyProtection="0">
      <alignment horizontal="left" vertical="center" indent="1"/>
    </xf>
    <xf numFmtId="0" fontId="2" fillId="0" borderId="120" applyNumberFormat="0" applyProtection="0">
      <alignment horizontal="left" vertical="center"/>
    </xf>
    <xf numFmtId="0" fontId="2" fillId="4" borderId="120" applyNumberFormat="0" applyProtection="0">
      <alignment horizontal="left" vertical="center" indent="1"/>
    </xf>
    <xf numFmtId="0" fontId="2" fillId="4" borderId="120" applyNumberFormat="0" applyProtection="0">
      <alignment horizontal="left" vertical="center" indent="1"/>
    </xf>
    <xf numFmtId="0" fontId="2" fillId="4" borderId="120" applyNumberFormat="0" applyProtection="0">
      <alignment horizontal="left" vertical="center" indent="1"/>
    </xf>
    <xf numFmtId="4" fontId="46" fillId="5" borderId="120" applyNumberFormat="0" applyProtection="0">
      <alignment horizontal="right" vertical="center"/>
    </xf>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38" fillId="24" borderId="120" applyNumberFormat="0" applyAlignment="0" applyProtection="0"/>
    <xf numFmtId="0" fontId="38" fillId="24" borderId="120" applyNumberFormat="0" applyAlignment="0" applyProtection="0"/>
    <xf numFmtId="0" fontId="38" fillId="24" borderId="120" applyNumberFormat="0" applyAlignment="0" applyProtection="0"/>
    <xf numFmtId="0" fontId="38" fillId="24" borderId="120"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2" fillId="31" borderId="122" applyNumberFormat="0" applyFont="0" applyAlignment="0" applyProtection="0"/>
    <xf numFmtId="4" fontId="6" fillId="5" borderId="120" applyNumberFormat="0" applyProtection="0">
      <alignment horizontal="right" vertical="center"/>
    </xf>
    <xf numFmtId="0" fontId="2" fillId="4" borderId="120" applyNumberFormat="0" applyProtection="0">
      <alignment horizontal="left" vertical="center" indent="1"/>
    </xf>
    <xf numFmtId="0" fontId="2" fillId="4" borderId="120" applyNumberFormat="0" applyProtection="0">
      <alignment horizontal="left" vertical="center" indent="1"/>
    </xf>
    <xf numFmtId="0" fontId="2" fillId="0" borderId="120" applyNumberFormat="0" applyProtection="0">
      <alignment horizontal="left" vertical="center"/>
    </xf>
    <xf numFmtId="0" fontId="2" fillId="4" borderId="120" applyNumberFormat="0" applyProtection="0">
      <alignment horizontal="left" vertical="center" indent="1"/>
    </xf>
    <xf numFmtId="0" fontId="2" fillId="4" borderId="120" applyNumberFormat="0" applyProtection="0">
      <alignment horizontal="left" vertical="center" indent="1"/>
    </xf>
    <xf numFmtId="0" fontId="2" fillId="4" borderId="120" applyNumberFormat="0" applyProtection="0">
      <alignment horizontal="left" vertical="center" indent="1"/>
    </xf>
    <xf numFmtId="0" fontId="2" fillId="4" borderId="120" applyNumberFormat="0" applyProtection="0">
      <alignment horizontal="left" vertical="center" indent="1"/>
    </xf>
    <xf numFmtId="0" fontId="2" fillId="43" borderId="120" applyNumberFormat="0" applyProtection="0">
      <alignment horizontal="left" vertical="center" indent="1"/>
    </xf>
    <xf numFmtId="0" fontId="2" fillId="43" borderId="120" applyNumberFormat="0" applyProtection="0">
      <alignment horizontal="left" vertical="center" indent="1"/>
    </xf>
    <xf numFmtId="0" fontId="2" fillId="43" borderId="120" applyNumberFormat="0" applyProtection="0">
      <alignment horizontal="left" vertical="center" indent="1"/>
    </xf>
    <xf numFmtId="0" fontId="2" fillId="43" borderId="120" applyNumberFormat="0" applyProtection="0">
      <alignment horizontal="left" vertical="center" indent="1"/>
    </xf>
    <xf numFmtId="0" fontId="2" fillId="44" borderId="120" applyNumberFormat="0" applyProtection="0">
      <alignment horizontal="left" vertical="center" indent="1"/>
    </xf>
    <xf numFmtId="0" fontId="2" fillId="44" borderId="120" applyNumberFormat="0" applyProtection="0">
      <alignment horizontal="left" vertical="center" indent="1"/>
    </xf>
    <xf numFmtId="0" fontId="2" fillId="44" borderId="120" applyNumberFormat="0" applyProtection="0">
      <alignment horizontal="left" vertical="center" indent="1"/>
    </xf>
    <xf numFmtId="0" fontId="2" fillId="44" borderId="120" applyNumberFormat="0" applyProtection="0">
      <alignment horizontal="left" vertical="center" indent="1"/>
    </xf>
    <xf numFmtId="0" fontId="2" fillId="27" borderId="120" applyNumberFormat="0" applyProtection="0">
      <alignment horizontal="left" vertical="center" indent="1"/>
    </xf>
    <xf numFmtId="0" fontId="2" fillId="27" borderId="120" applyNumberFormat="0" applyProtection="0">
      <alignment horizontal="left" vertical="center" indent="1"/>
    </xf>
    <xf numFmtId="0" fontId="2" fillId="27" borderId="120" applyNumberFormat="0" applyProtection="0">
      <alignment horizontal="left" vertical="center" indent="1"/>
    </xf>
    <xf numFmtId="0" fontId="2" fillId="27" borderId="120" applyNumberFormat="0" applyProtection="0">
      <alignment horizontal="left" vertical="center" indent="1"/>
    </xf>
    <xf numFmtId="0" fontId="2" fillId="4" borderId="120" applyNumberFormat="0" applyProtection="0">
      <alignment horizontal="left" vertical="center" indent="1"/>
    </xf>
    <xf numFmtId="0" fontId="2" fillId="4" borderId="120" applyNumberFormat="0" applyProtection="0">
      <alignment horizontal="left" vertical="center" indent="1"/>
    </xf>
    <xf numFmtId="0" fontId="2" fillId="4" borderId="120" applyNumberFormat="0" applyProtection="0">
      <alignment horizontal="left" vertical="center" indent="1"/>
    </xf>
    <xf numFmtId="0" fontId="2" fillId="0" borderId="120" applyNumberFormat="0" applyProtection="0">
      <alignment horizontal="left" vertical="center"/>
    </xf>
    <xf numFmtId="0" fontId="2" fillId="4" borderId="120" applyNumberFormat="0" applyProtection="0">
      <alignment horizontal="left" vertical="center" indent="1"/>
    </xf>
    <xf numFmtId="0" fontId="2" fillId="0" borderId="120" applyNumberFormat="0" applyProtection="0">
      <alignment horizontal="left" vertical="center"/>
    </xf>
    <xf numFmtId="0" fontId="2" fillId="4" borderId="120" applyNumberFormat="0" applyProtection="0">
      <alignment horizontal="left" vertical="center" indent="1"/>
    </xf>
    <xf numFmtId="0" fontId="2" fillId="4" borderId="120" applyNumberFormat="0" applyProtection="0">
      <alignment horizontal="left" vertical="center" indent="1"/>
    </xf>
    <xf numFmtId="0" fontId="2" fillId="4" borderId="120" applyNumberFormat="0" applyProtection="0">
      <alignment horizontal="left" vertical="center" indent="1"/>
    </xf>
    <xf numFmtId="0" fontId="2" fillId="31" borderId="122" applyNumberFormat="0" applyFont="0" applyAlignment="0" applyProtection="0"/>
    <xf numFmtId="0" fontId="2" fillId="4" borderId="120" applyNumberFormat="0" applyProtection="0">
      <alignment horizontal="left" vertical="center" indent="1"/>
    </xf>
    <xf numFmtId="0" fontId="2" fillId="4" borderId="120" applyNumberFormat="0" applyProtection="0">
      <alignment horizontal="left" vertical="center" indent="1"/>
    </xf>
    <xf numFmtId="4" fontId="6" fillId="0" borderId="120" applyNumberFormat="0" applyProtection="0">
      <alignment horizontal="right" vertical="center"/>
    </xf>
    <xf numFmtId="0" fontId="2" fillId="0" borderId="120" applyNumberFormat="0" applyProtection="0">
      <alignment horizontal="left" vertical="center"/>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0" fontId="76" fillId="49" borderId="120" applyNumberFormat="0" applyAlignment="0" applyProtection="0"/>
    <xf numFmtId="4" fontId="6" fillId="5" borderId="120" applyNumberFormat="0" applyProtection="0">
      <alignment horizontal="left" vertical="center" indent="1"/>
    </xf>
    <xf numFmtId="4" fontId="44" fillId="5" borderId="120" applyNumberFormat="0" applyProtection="0">
      <alignment horizontal="left" vertical="center" indent="1"/>
    </xf>
    <xf numFmtId="4" fontId="6" fillId="43" borderId="120" applyNumberFormat="0" applyProtection="0">
      <alignment horizontal="left" vertical="center" indent="1"/>
    </xf>
    <xf numFmtId="4" fontId="44" fillId="43" borderId="120" applyNumberFormat="0" applyProtection="0">
      <alignment horizontal="left" vertical="center" indent="1"/>
    </xf>
    <xf numFmtId="0" fontId="3" fillId="31" borderId="122" applyNumberFormat="0" applyFont="0" applyAlignment="0" applyProtection="0"/>
    <xf numFmtId="0" fontId="20" fillId="24" borderId="121" applyNumberFormat="0" applyAlignment="0" applyProtection="0"/>
    <xf numFmtId="0" fontId="52" fillId="11" borderId="121" applyNumberFormat="0" applyAlignment="0" applyProtection="0"/>
    <xf numFmtId="0" fontId="3" fillId="31" borderId="122" applyNumberFormat="0" applyFont="0" applyAlignment="0" applyProtection="0"/>
    <xf numFmtId="0" fontId="80" fillId="0" borderId="72" applyNumberFormat="0" applyFill="0" applyAlignment="0" applyProtection="0"/>
    <xf numFmtId="0" fontId="52" fillId="11"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73" fillId="11" borderId="121" applyNumberFormat="0" applyAlignment="0" applyProtection="0"/>
    <xf numFmtId="4" fontId="6" fillId="0" borderId="120" applyNumberFormat="0" applyProtection="0">
      <alignment horizontal="right" vertical="center"/>
    </xf>
    <xf numFmtId="0" fontId="80" fillId="0" borderId="72" applyNumberFormat="0" applyFill="0" applyAlignment="0" applyProtection="0"/>
    <xf numFmtId="0" fontId="52" fillId="11"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2" fillId="4" borderId="120" applyNumberFormat="0" applyProtection="0">
      <alignment horizontal="left" vertical="center" indent="1"/>
    </xf>
    <xf numFmtId="0" fontId="2" fillId="4" borderId="120" applyNumberFormat="0" applyProtection="0">
      <alignment horizontal="left" vertical="center" indent="1"/>
    </xf>
    <xf numFmtId="0" fontId="2" fillId="4" borderId="120" applyNumberFormat="0" applyProtection="0">
      <alignment horizontal="left" vertical="center" indent="1"/>
    </xf>
    <xf numFmtId="0" fontId="2" fillId="4" borderId="120" applyNumberFormat="0" applyProtection="0">
      <alignment horizontal="left" vertical="center" indent="1"/>
    </xf>
    <xf numFmtId="0" fontId="2" fillId="27" borderId="120" applyNumberFormat="0" applyProtection="0">
      <alignment horizontal="left" vertical="center" indent="1"/>
    </xf>
    <xf numFmtId="0" fontId="2" fillId="27" borderId="120" applyNumberFormat="0" applyProtection="0">
      <alignment horizontal="left" vertical="center" indent="1"/>
    </xf>
    <xf numFmtId="0" fontId="2" fillId="44" borderId="120" applyNumberFormat="0" applyProtection="0">
      <alignment horizontal="left" vertical="center" indent="1"/>
    </xf>
    <xf numFmtId="0" fontId="2" fillId="44" borderId="120" applyNumberFormat="0" applyProtection="0">
      <alignment horizontal="left" vertical="center" indent="1"/>
    </xf>
    <xf numFmtId="0" fontId="2" fillId="43" borderId="120" applyNumberFormat="0" applyProtection="0">
      <alignment horizontal="left" vertical="center" indent="1"/>
    </xf>
    <xf numFmtId="0" fontId="2" fillId="43" borderId="120" applyNumberFormat="0" applyProtection="0">
      <alignment horizontal="left" vertical="center" indent="1"/>
    </xf>
    <xf numFmtId="4" fontId="44" fillId="43" borderId="120" applyNumberFormat="0" applyProtection="0">
      <alignment horizontal="left" vertical="center" indent="1"/>
    </xf>
    <xf numFmtId="4" fontId="44" fillId="5" borderId="120" applyNumberFormat="0" applyProtection="0">
      <alignment horizontal="left" vertical="center" indent="1"/>
    </xf>
    <xf numFmtId="0" fontId="2" fillId="4" borderId="120" applyNumberFormat="0" applyProtection="0">
      <alignment horizontal="left" vertical="center" indent="1"/>
    </xf>
    <xf numFmtId="0" fontId="2" fillId="4" borderId="120" applyNumberFormat="0" applyProtection="0">
      <alignment horizontal="left" vertical="center" indent="1"/>
    </xf>
    <xf numFmtId="0" fontId="2" fillId="4" borderId="120" applyNumberFormat="0" applyProtection="0">
      <alignment horizontal="left" vertical="center" indent="1"/>
    </xf>
    <xf numFmtId="0" fontId="2" fillId="4" borderId="120" applyNumberFormat="0" applyProtection="0">
      <alignment horizontal="left" vertical="center" indent="1"/>
    </xf>
    <xf numFmtId="4" fontId="44" fillId="5" borderId="120" applyNumberFormat="0" applyProtection="0">
      <alignment horizontal="left" vertical="center" indent="1"/>
    </xf>
    <xf numFmtId="4" fontId="44" fillId="43" borderId="120" applyNumberFormat="0" applyProtection="0">
      <alignment horizontal="left" vertical="center" indent="1"/>
    </xf>
    <xf numFmtId="0" fontId="2" fillId="43" borderId="120" applyNumberFormat="0" applyProtection="0">
      <alignment horizontal="left" vertical="center" indent="1"/>
    </xf>
    <xf numFmtId="4" fontId="44" fillId="5" borderId="120" applyNumberFormat="0" applyProtection="0">
      <alignment horizontal="left" vertical="center" indent="1"/>
    </xf>
    <xf numFmtId="4" fontId="44" fillId="43" borderId="120" applyNumberFormat="0" applyProtection="0">
      <alignment horizontal="left" vertical="center" indent="1"/>
    </xf>
    <xf numFmtId="0" fontId="2" fillId="43" borderId="120" applyNumberFormat="0" applyProtection="0">
      <alignment horizontal="left" vertical="center" indent="1"/>
    </xf>
    <xf numFmtId="0" fontId="2" fillId="44" borderId="120" applyNumberFormat="0" applyProtection="0">
      <alignment horizontal="left" vertical="center" indent="1"/>
    </xf>
    <xf numFmtId="0" fontId="2" fillId="44" borderId="120" applyNumberFormat="0" applyProtection="0">
      <alignment horizontal="left" vertical="center" indent="1"/>
    </xf>
    <xf numFmtId="0" fontId="2" fillId="27" borderId="120" applyNumberFormat="0" applyProtection="0">
      <alignment horizontal="left" vertical="center" indent="1"/>
    </xf>
    <xf numFmtId="0" fontId="2" fillId="27" borderId="120" applyNumberFormat="0" applyProtection="0">
      <alignment horizontal="left" vertical="center" indent="1"/>
    </xf>
    <xf numFmtId="0" fontId="2" fillId="4" borderId="120" applyNumberFormat="0" applyProtection="0">
      <alignment horizontal="left" vertical="center" indent="1"/>
    </xf>
    <xf numFmtId="0" fontId="2" fillId="4" borderId="120" applyNumberFormat="0" applyProtection="0">
      <alignment horizontal="left" vertical="center" indent="1"/>
    </xf>
    <xf numFmtId="0" fontId="2" fillId="4" borderId="120" applyNumberFormat="0" applyProtection="0">
      <alignment horizontal="left" vertical="center" indent="1"/>
    </xf>
    <xf numFmtId="0" fontId="2" fillId="4" borderId="120" applyNumberFormat="0" applyProtection="0">
      <alignment horizontal="left" vertical="center" indent="1"/>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22" fillId="31" borderId="121" applyNumberFormat="0" applyFont="0" applyAlignment="0" applyProtection="0"/>
    <xf numFmtId="0" fontId="2" fillId="0" borderId="120" applyNumberFormat="0" applyProtection="0">
      <alignment horizontal="left" vertical="center"/>
    </xf>
    <xf numFmtId="4" fontId="6" fillId="5" borderId="120" applyNumberFormat="0" applyProtection="0">
      <alignment horizontal="right" vertical="center"/>
    </xf>
    <xf numFmtId="0" fontId="3" fillId="31" borderId="122" applyNumberFormat="0" applyFont="0" applyAlignment="0" applyProtection="0"/>
    <xf numFmtId="0" fontId="3" fillId="31" borderId="122" applyNumberFormat="0" applyFont="0" applyAlignment="0" applyProtection="0"/>
    <xf numFmtId="0" fontId="66" fillId="49" borderId="121" applyNumberFormat="0" applyAlignment="0" applyProtection="0"/>
    <xf numFmtId="0" fontId="52" fillId="11" borderId="121" applyNumberFormat="0" applyAlignment="0" applyProtection="0"/>
    <xf numFmtId="0" fontId="2" fillId="0" borderId="120" applyNumberFormat="0" applyProtection="0">
      <alignment horizontal="left" vertical="center"/>
    </xf>
    <xf numFmtId="0" fontId="2" fillId="0" borderId="120" applyNumberFormat="0" applyProtection="0">
      <alignment horizontal="left" vertical="center"/>
    </xf>
    <xf numFmtId="0" fontId="3" fillId="31" borderId="122" applyNumberFormat="0" applyFont="0" applyAlignment="0" applyProtection="0"/>
    <xf numFmtId="0" fontId="20" fillId="24"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20" fillId="24" borderId="121" applyNumberFormat="0" applyAlignment="0" applyProtection="0"/>
    <xf numFmtId="0" fontId="3" fillId="31" borderId="122" applyNumberFormat="0" applyFont="0" applyAlignment="0" applyProtection="0"/>
    <xf numFmtId="4" fontId="6" fillId="3" borderId="120" applyNumberFormat="0" applyProtection="0">
      <alignment vertical="center"/>
    </xf>
    <xf numFmtId="4" fontId="41" fillId="3" borderId="120" applyNumberFormat="0" applyProtection="0">
      <alignment vertical="center"/>
    </xf>
    <xf numFmtId="4" fontId="6" fillId="3" borderId="120" applyNumberFormat="0" applyProtection="0">
      <alignment horizontal="left" vertical="center" indent="1"/>
    </xf>
    <xf numFmtId="4" fontId="6" fillId="3" borderId="120" applyNumberFormat="0" applyProtection="0">
      <alignment horizontal="left" vertical="center" indent="1"/>
    </xf>
    <xf numFmtId="0" fontId="2" fillId="4" borderId="120" applyNumberFormat="0" applyProtection="0">
      <alignment horizontal="left" vertical="center" indent="1"/>
    </xf>
    <xf numFmtId="0" fontId="2" fillId="4" borderId="120" applyNumberFormat="0" applyProtection="0">
      <alignment horizontal="left" vertical="center" indent="1"/>
    </xf>
    <xf numFmtId="4" fontId="6" fillId="32" borderId="120" applyNumberFormat="0" applyProtection="0">
      <alignment horizontal="right" vertical="center"/>
    </xf>
    <xf numFmtId="4" fontId="6" fillId="33" borderId="120" applyNumberFormat="0" applyProtection="0">
      <alignment horizontal="right" vertical="center"/>
    </xf>
    <xf numFmtId="4" fontId="6" fillId="34" borderId="120" applyNumberFormat="0" applyProtection="0">
      <alignment horizontal="right" vertical="center"/>
    </xf>
    <xf numFmtId="4" fontId="6" fillId="35" borderId="120" applyNumberFormat="0" applyProtection="0">
      <alignment horizontal="right" vertical="center"/>
    </xf>
    <xf numFmtId="4" fontId="6" fillId="36" borderId="120" applyNumberFormat="0" applyProtection="0">
      <alignment horizontal="right" vertical="center"/>
    </xf>
    <xf numFmtId="4" fontId="6" fillId="37" borderId="120" applyNumberFormat="0" applyProtection="0">
      <alignment horizontal="right" vertical="center"/>
    </xf>
    <xf numFmtId="4" fontId="6" fillId="38" borderId="120" applyNumberFormat="0" applyProtection="0">
      <alignment horizontal="right" vertical="center"/>
    </xf>
    <xf numFmtId="4" fontId="6" fillId="39" borderId="120" applyNumberFormat="0" applyProtection="0">
      <alignment horizontal="right" vertical="center"/>
    </xf>
    <xf numFmtId="4" fontId="6" fillId="40" borderId="120" applyNumberFormat="0" applyProtection="0">
      <alignment horizontal="right" vertical="center"/>
    </xf>
    <xf numFmtId="4" fontId="42" fillId="41" borderId="120" applyNumberFormat="0" applyProtection="0">
      <alignment horizontal="left" vertical="center" indent="1"/>
    </xf>
    <xf numFmtId="0" fontId="2" fillId="4" borderId="120" applyNumberFormat="0" applyProtection="0">
      <alignment horizontal="left" vertical="center" indent="1"/>
    </xf>
    <xf numFmtId="0" fontId="2" fillId="4" borderId="120" applyNumberFormat="0" applyProtection="0">
      <alignment horizontal="left" vertical="center" indent="1"/>
    </xf>
    <xf numFmtId="4" fontId="44" fillId="5" borderId="120" applyNumberFormat="0" applyProtection="0">
      <alignment horizontal="left" vertical="center" indent="1"/>
    </xf>
    <xf numFmtId="4" fontId="44" fillId="5" borderId="120" applyNumberFormat="0" applyProtection="0">
      <alignment horizontal="left" vertical="center" indent="1"/>
    </xf>
    <xf numFmtId="4" fontId="44" fillId="43" borderId="120" applyNumberFormat="0" applyProtection="0">
      <alignment horizontal="left" vertical="center" indent="1"/>
    </xf>
    <xf numFmtId="4" fontId="44" fillId="43" borderId="120" applyNumberFormat="0" applyProtection="0">
      <alignment horizontal="left" vertical="center" indent="1"/>
    </xf>
    <xf numFmtId="0" fontId="2" fillId="43" borderId="120" applyNumberFormat="0" applyProtection="0">
      <alignment horizontal="left" vertical="center" indent="1"/>
    </xf>
    <xf numFmtId="0" fontId="2" fillId="43" borderId="120" applyNumberFormat="0" applyProtection="0">
      <alignment horizontal="left" vertical="center" indent="1"/>
    </xf>
    <xf numFmtId="0" fontId="2" fillId="43" borderId="120" applyNumberFormat="0" applyProtection="0">
      <alignment horizontal="left" vertical="center" indent="1"/>
    </xf>
    <xf numFmtId="0" fontId="2" fillId="43" borderId="120" applyNumberFormat="0" applyProtection="0">
      <alignment horizontal="left" vertical="center" indent="1"/>
    </xf>
    <xf numFmtId="0" fontId="2" fillId="44" borderId="120" applyNumberFormat="0" applyProtection="0">
      <alignment horizontal="left" vertical="center" indent="1"/>
    </xf>
    <xf numFmtId="0" fontId="2" fillId="44" borderId="120" applyNumberFormat="0" applyProtection="0">
      <alignment horizontal="left" vertical="center" indent="1"/>
    </xf>
    <xf numFmtId="0" fontId="2" fillId="44" borderId="120" applyNumberFormat="0" applyProtection="0">
      <alignment horizontal="left" vertical="center" indent="1"/>
    </xf>
    <xf numFmtId="0" fontId="2" fillId="44" borderId="120" applyNumberFormat="0" applyProtection="0">
      <alignment horizontal="left" vertical="center" indent="1"/>
    </xf>
    <xf numFmtId="0" fontId="2" fillId="27" borderId="120" applyNumberFormat="0" applyProtection="0">
      <alignment horizontal="left" vertical="center" indent="1"/>
    </xf>
    <xf numFmtId="0" fontId="2" fillId="27" borderId="120" applyNumberFormat="0" applyProtection="0">
      <alignment horizontal="left" vertical="center" indent="1"/>
    </xf>
    <xf numFmtId="0" fontId="2" fillId="27" borderId="120" applyNumberFormat="0" applyProtection="0">
      <alignment horizontal="left" vertical="center" indent="1"/>
    </xf>
    <xf numFmtId="0" fontId="2" fillId="27" borderId="120" applyNumberFormat="0" applyProtection="0">
      <alignment horizontal="left" vertical="center" indent="1"/>
    </xf>
    <xf numFmtId="0" fontId="2" fillId="4" borderId="120" applyNumberFormat="0" applyProtection="0">
      <alignment horizontal="left" vertical="center" indent="1"/>
    </xf>
    <xf numFmtId="0" fontId="2" fillId="4" borderId="120" applyNumberFormat="0" applyProtection="0">
      <alignment horizontal="left" vertical="center" indent="1"/>
    </xf>
    <xf numFmtId="0" fontId="2" fillId="4" borderId="120" applyNumberFormat="0" applyProtection="0">
      <alignment horizontal="left" vertical="center" indent="1"/>
    </xf>
    <xf numFmtId="0" fontId="2" fillId="4" borderId="120" applyNumberFormat="0" applyProtection="0">
      <alignment horizontal="left" vertical="center" indent="1"/>
    </xf>
    <xf numFmtId="4" fontId="6" fillId="29" borderId="120" applyNumberFormat="0" applyProtection="0">
      <alignment vertical="center"/>
    </xf>
    <xf numFmtId="4" fontId="41" fillId="29" borderId="120" applyNumberFormat="0" applyProtection="0">
      <alignment vertical="center"/>
    </xf>
    <xf numFmtId="4" fontId="6" fillId="29" borderId="120" applyNumberFormat="0" applyProtection="0">
      <alignment horizontal="left" vertical="center" indent="1"/>
    </xf>
    <xf numFmtId="4" fontId="6" fillId="29" borderId="120" applyNumberFormat="0" applyProtection="0">
      <alignment horizontal="left" vertical="center" indent="1"/>
    </xf>
    <xf numFmtId="4" fontId="6" fillId="5" borderId="120" applyNumberFormat="0" applyProtection="0">
      <alignment horizontal="right" vertical="center"/>
    </xf>
    <xf numFmtId="4" fontId="6" fillId="0" borderId="120" applyNumberFormat="0" applyProtection="0">
      <alignment horizontal="right" vertical="center"/>
    </xf>
    <xf numFmtId="4" fontId="6" fillId="0" borderId="120" applyNumberFormat="0" applyProtection="0">
      <alignment horizontal="right" vertical="center"/>
    </xf>
    <xf numFmtId="4" fontId="41" fillId="5" borderId="120" applyNumberFormat="0" applyProtection="0">
      <alignment horizontal="right" vertical="center"/>
    </xf>
    <xf numFmtId="0" fontId="2" fillId="4" borderId="120" applyNumberFormat="0" applyProtection="0">
      <alignment horizontal="left" vertical="center" indent="1"/>
    </xf>
    <xf numFmtId="0" fontId="2" fillId="4" borderId="120" applyNumberFormat="0" applyProtection="0">
      <alignment horizontal="left" vertical="center" indent="1"/>
    </xf>
    <xf numFmtId="0" fontId="2" fillId="4" borderId="120" applyNumberFormat="0" applyProtection="0">
      <alignment horizontal="left" vertical="center" indent="1"/>
    </xf>
    <xf numFmtId="0" fontId="2" fillId="4" borderId="120" applyNumberFormat="0" applyProtection="0">
      <alignment horizontal="left" vertical="center" indent="1"/>
    </xf>
    <xf numFmtId="4" fontId="46" fillId="5" borderId="120" applyNumberFormat="0" applyProtection="0">
      <alignment horizontal="right" vertical="center"/>
    </xf>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38" fillId="24" borderId="120" applyNumberFormat="0" applyAlignment="0" applyProtection="0"/>
    <xf numFmtId="0" fontId="38" fillId="24" borderId="120" applyNumberFormat="0" applyAlignment="0" applyProtection="0"/>
    <xf numFmtId="0" fontId="38" fillId="24" borderId="120" applyNumberFormat="0" applyAlignment="0" applyProtection="0"/>
    <xf numFmtId="0" fontId="38" fillId="24" borderId="120"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20" fillId="24" borderId="121" applyNumberFormat="0" applyAlignment="0" applyProtection="0"/>
    <xf numFmtId="0" fontId="3" fillId="31" borderId="122" applyNumberFormat="0" applyFont="0" applyAlignment="0" applyProtection="0"/>
    <xf numFmtId="0" fontId="38" fillId="24" borderId="120" applyNumberFormat="0" applyAlignment="0" applyProtection="0"/>
    <xf numFmtId="4" fontId="6" fillId="5" borderId="120" applyNumberFormat="0" applyProtection="0">
      <alignment horizontal="right" vertical="center"/>
    </xf>
    <xf numFmtId="0" fontId="2" fillId="0" borderId="120" applyNumberFormat="0" applyProtection="0">
      <alignment horizontal="left" vertical="center"/>
    </xf>
    <xf numFmtId="0" fontId="2" fillId="0" borderId="120" applyNumberFormat="0" applyProtection="0">
      <alignment horizontal="left" vertical="center"/>
    </xf>
    <xf numFmtId="0" fontId="2" fillId="0" borderId="120" applyNumberFormat="0" applyProtection="0">
      <alignment horizontal="left" vertical="center"/>
    </xf>
    <xf numFmtId="0" fontId="2" fillId="4" borderId="120" applyNumberFormat="0" applyProtection="0">
      <alignment horizontal="left" vertical="center" indent="1"/>
    </xf>
    <xf numFmtId="0" fontId="2" fillId="4" borderId="120" applyNumberFormat="0" applyProtection="0">
      <alignment horizontal="left" vertical="center" indent="1"/>
    </xf>
    <xf numFmtId="0" fontId="2" fillId="4" borderId="120" applyNumberFormat="0" applyProtection="0">
      <alignment horizontal="left" vertical="center" indent="1"/>
    </xf>
    <xf numFmtId="0" fontId="2" fillId="4" borderId="120" applyNumberFormat="0" applyProtection="0">
      <alignment horizontal="left" vertical="center" indent="1"/>
    </xf>
    <xf numFmtId="0" fontId="2" fillId="4" borderId="120" applyNumberFormat="0" applyProtection="0">
      <alignment horizontal="left" vertical="center" indent="1"/>
    </xf>
    <xf numFmtId="0" fontId="2" fillId="4" borderId="120" applyNumberFormat="0" applyProtection="0">
      <alignment horizontal="left" vertical="center" indent="1"/>
    </xf>
    <xf numFmtId="0" fontId="2" fillId="27" borderId="120" applyNumberFormat="0" applyProtection="0">
      <alignment horizontal="left" vertical="center" indent="1"/>
    </xf>
    <xf numFmtId="0" fontId="2" fillId="27" borderId="120" applyNumberFormat="0" applyProtection="0">
      <alignment horizontal="left" vertical="center" indent="1"/>
    </xf>
    <xf numFmtId="0" fontId="2" fillId="44" borderId="120" applyNumberFormat="0" applyProtection="0">
      <alignment horizontal="left" vertical="center" indent="1"/>
    </xf>
    <xf numFmtId="0" fontId="2" fillId="44" borderId="120" applyNumberFormat="0" applyProtection="0">
      <alignment horizontal="left" vertical="center" indent="1"/>
    </xf>
    <xf numFmtId="0" fontId="2" fillId="43" borderId="120" applyNumberFormat="0" applyProtection="0">
      <alignment horizontal="left" vertical="center" indent="1"/>
    </xf>
    <xf numFmtId="0" fontId="2" fillId="43" borderId="120" applyNumberFormat="0" applyProtection="0">
      <alignment horizontal="left" vertical="center" indent="1"/>
    </xf>
    <xf numFmtId="4" fontId="44" fillId="43" borderId="120" applyNumberFormat="0" applyProtection="0">
      <alignment horizontal="left" vertical="center" indent="1"/>
    </xf>
    <xf numFmtId="4" fontId="44" fillId="5" borderId="120" applyNumberFormat="0" applyProtection="0">
      <alignment horizontal="left" vertical="center" indent="1"/>
    </xf>
    <xf numFmtId="0" fontId="2" fillId="4" borderId="120" applyNumberFormat="0" applyProtection="0">
      <alignment horizontal="left" vertical="center" indent="1"/>
    </xf>
    <xf numFmtId="0" fontId="2" fillId="4" borderId="120" applyNumberFormat="0" applyProtection="0">
      <alignment horizontal="left" vertical="center" indent="1"/>
    </xf>
    <xf numFmtId="0" fontId="2" fillId="4" borderId="120" applyNumberFormat="0" applyProtection="0">
      <alignment horizontal="left" vertical="center" indent="1"/>
    </xf>
    <xf numFmtId="0" fontId="2" fillId="4" borderId="120" applyNumberFormat="0" applyProtection="0">
      <alignment horizontal="left" vertical="center" indent="1"/>
    </xf>
    <xf numFmtId="0" fontId="2" fillId="4" borderId="120" applyNumberFormat="0" applyProtection="0">
      <alignment horizontal="left" vertical="center" indent="1"/>
    </xf>
    <xf numFmtId="4" fontId="44" fillId="5" borderId="120" applyNumberFormat="0" applyProtection="0">
      <alignment horizontal="left" vertical="center" indent="1"/>
    </xf>
    <xf numFmtId="4" fontId="44" fillId="43" borderId="120" applyNumberFormat="0" applyProtection="0">
      <alignment horizontal="left" vertical="center" indent="1"/>
    </xf>
    <xf numFmtId="0" fontId="2" fillId="4" borderId="120" applyNumberFormat="0" applyProtection="0">
      <alignment horizontal="left" vertical="center" indent="1"/>
    </xf>
    <xf numFmtId="0" fontId="2" fillId="43" borderId="120" applyNumberFormat="0" applyProtection="0">
      <alignment horizontal="left" vertical="center" indent="1"/>
    </xf>
    <xf numFmtId="4" fontId="44" fillId="5" borderId="120" applyNumberFormat="0" applyProtection="0">
      <alignment horizontal="left" vertical="center" indent="1"/>
    </xf>
    <xf numFmtId="4" fontId="44" fillId="43" borderId="120" applyNumberFormat="0" applyProtection="0">
      <alignment horizontal="left" vertical="center" indent="1"/>
    </xf>
    <xf numFmtId="0" fontId="2" fillId="43" borderId="120" applyNumberFormat="0" applyProtection="0">
      <alignment horizontal="left" vertical="center" indent="1"/>
    </xf>
    <xf numFmtId="0" fontId="2" fillId="43" borderId="120" applyNumberFormat="0" applyProtection="0">
      <alignment horizontal="left" vertical="center" indent="1"/>
    </xf>
    <xf numFmtId="0" fontId="2" fillId="43" borderId="120" applyNumberFormat="0" applyProtection="0">
      <alignment horizontal="left" vertical="center" indent="1"/>
    </xf>
    <xf numFmtId="0" fontId="2" fillId="44" borderId="120" applyNumberFormat="0" applyProtection="0">
      <alignment horizontal="left" vertical="center" indent="1"/>
    </xf>
    <xf numFmtId="0" fontId="2" fillId="44" borderId="120" applyNumberFormat="0" applyProtection="0">
      <alignment horizontal="left" vertical="center" indent="1"/>
    </xf>
    <xf numFmtId="0" fontId="2" fillId="44" borderId="120" applyNumberFormat="0" applyProtection="0">
      <alignment horizontal="left" vertical="center" indent="1"/>
    </xf>
    <xf numFmtId="0" fontId="2" fillId="27" borderId="120" applyNumberFormat="0" applyProtection="0">
      <alignment horizontal="left" vertical="center" indent="1"/>
    </xf>
    <xf numFmtId="0" fontId="2" fillId="27" borderId="120" applyNumberFormat="0" applyProtection="0">
      <alignment horizontal="left" vertical="center" indent="1"/>
    </xf>
    <xf numFmtId="0" fontId="2" fillId="44" borderId="120" applyNumberFormat="0" applyProtection="0">
      <alignment horizontal="left" vertical="center" indent="1"/>
    </xf>
    <xf numFmtId="0" fontId="2" fillId="4" borderId="120" applyNumberFormat="0" applyProtection="0">
      <alignment horizontal="left" vertical="center" indent="1"/>
    </xf>
    <xf numFmtId="0" fontId="2" fillId="4" borderId="120" applyNumberFormat="0" applyProtection="0">
      <alignment horizontal="left" vertical="center" indent="1"/>
    </xf>
    <xf numFmtId="0" fontId="2" fillId="27" borderId="120" applyNumberFormat="0" applyProtection="0">
      <alignment horizontal="left" vertical="center" indent="1"/>
    </xf>
    <xf numFmtId="0" fontId="2" fillId="27" borderId="120" applyNumberFormat="0" applyProtection="0">
      <alignment horizontal="left" vertical="center" indent="1"/>
    </xf>
    <xf numFmtId="0" fontId="2" fillId="4" borderId="120" applyNumberFormat="0" applyProtection="0">
      <alignment horizontal="left" vertical="center" indent="1"/>
    </xf>
    <xf numFmtId="0" fontId="2" fillId="4" borderId="120" applyNumberFormat="0" applyProtection="0">
      <alignment horizontal="left" vertical="center" indent="1"/>
    </xf>
    <xf numFmtId="0" fontId="2" fillId="4" borderId="120" applyNumberFormat="0" applyProtection="0">
      <alignment horizontal="left" vertical="center" indent="1"/>
    </xf>
    <xf numFmtId="0" fontId="2" fillId="4" borderId="120" applyNumberFormat="0" applyProtection="0">
      <alignment horizontal="left" vertical="center" indent="1"/>
    </xf>
    <xf numFmtId="0" fontId="2" fillId="4" borderId="120" applyNumberFormat="0" applyProtection="0">
      <alignment horizontal="left" vertical="center" indent="1"/>
    </xf>
    <xf numFmtId="0" fontId="2" fillId="4" borderId="120" applyNumberFormat="0" applyProtection="0">
      <alignment horizontal="left" vertical="center" indent="1"/>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2" fillId="0" borderId="120" applyNumberFormat="0" applyProtection="0">
      <alignment horizontal="left" vertical="center"/>
    </xf>
    <xf numFmtId="0" fontId="2" fillId="0" borderId="120" applyNumberFormat="0" applyProtection="0">
      <alignment horizontal="left" vertical="center"/>
    </xf>
    <xf numFmtId="0" fontId="2" fillId="0" borderId="120" applyNumberFormat="0" applyProtection="0">
      <alignment horizontal="left" vertical="center"/>
    </xf>
    <xf numFmtId="0" fontId="2" fillId="4" borderId="120" applyNumberFormat="0" applyProtection="0">
      <alignment horizontal="left" vertical="center" indent="1"/>
    </xf>
    <xf numFmtId="0" fontId="2" fillId="31" borderId="122" applyNumberFormat="0" applyFont="0" applyAlignment="0" applyProtection="0"/>
    <xf numFmtId="4" fontId="6" fillId="5" borderId="120" applyNumberFormat="0" applyProtection="0">
      <alignment horizontal="right" vertical="center"/>
    </xf>
    <xf numFmtId="0" fontId="2" fillId="4" borderId="120" applyNumberFormat="0" applyProtection="0">
      <alignment horizontal="left" vertical="center" indent="1"/>
    </xf>
    <xf numFmtId="0" fontId="2" fillId="4" borderId="120" applyNumberFormat="0" applyProtection="0">
      <alignment horizontal="left" vertical="center" indent="1"/>
    </xf>
    <xf numFmtId="0" fontId="2" fillId="0" borderId="120" applyNumberFormat="0" applyProtection="0">
      <alignment horizontal="left" vertical="center"/>
    </xf>
    <xf numFmtId="0" fontId="2" fillId="4" borderId="120" applyNumberFormat="0" applyProtection="0">
      <alignment horizontal="left" vertical="center" indent="1"/>
    </xf>
    <xf numFmtId="0" fontId="2" fillId="4" borderId="120" applyNumberFormat="0" applyProtection="0">
      <alignment horizontal="left" vertical="center" indent="1"/>
    </xf>
    <xf numFmtId="0" fontId="2" fillId="43" borderId="120" applyNumberFormat="0" applyProtection="0">
      <alignment horizontal="left" vertical="center" indent="1"/>
    </xf>
    <xf numFmtId="0" fontId="2" fillId="43" borderId="120" applyNumberFormat="0" applyProtection="0">
      <alignment horizontal="left" vertical="center" indent="1"/>
    </xf>
    <xf numFmtId="0" fontId="2" fillId="44" borderId="120" applyNumberFormat="0" applyProtection="0">
      <alignment horizontal="left" vertical="center" indent="1"/>
    </xf>
    <xf numFmtId="0" fontId="2" fillId="44" borderId="120" applyNumberFormat="0" applyProtection="0">
      <alignment horizontal="left" vertical="center" indent="1"/>
    </xf>
    <xf numFmtId="0" fontId="2" fillId="27" borderId="120" applyNumberFormat="0" applyProtection="0">
      <alignment horizontal="left" vertical="center" indent="1"/>
    </xf>
    <xf numFmtId="0" fontId="2" fillId="27" borderId="120" applyNumberFormat="0" applyProtection="0">
      <alignment horizontal="left" vertical="center" indent="1"/>
    </xf>
    <xf numFmtId="0" fontId="2" fillId="4" borderId="120" applyNumberFormat="0" applyProtection="0">
      <alignment horizontal="left" vertical="center" indent="1"/>
    </xf>
    <xf numFmtId="0" fontId="2" fillId="0" borderId="120" applyNumberFormat="0" applyProtection="0">
      <alignment horizontal="left" vertical="center"/>
    </xf>
    <xf numFmtId="0" fontId="2" fillId="4" borderId="120" applyNumberFormat="0" applyProtection="0">
      <alignment horizontal="left" vertical="center" indent="1"/>
    </xf>
    <xf numFmtId="0" fontId="2" fillId="0" borderId="120" applyNumberFormat="0" applyProtection="0">
      <alignment horizontal="left" vertical="center"/>
    </xf>
    <xf numFmtId="0" fontId="2" fillId="4" borderId="120" applyNumberFormat="0" applyProtection="0">
      <alignment horizontal="left" vertical="center" indent="1"/>
    </xf>
    <xf numFmtId="0" fontId="2" fillId="4" borderId="120" applyNumberFormat="0" applyProtection="0">
      <alignment horizontal="left" vertical="center" indent="1"/>
    </xf>
    <xf numFmtId="0" fontId="2" fillId="31" borderId="122" applyNumberFormat="0" applyFont="0" applyAlignment="0" applyProtection="0"/>
    <xf numFmtId="0" fontId="2" fillId="4" borderId="120" applyNumberFormat="0" applyProtection="0">
      <alignment horizontal="left" vertical="center" indent="1"/>
    </xf>
    <xf numFmtId="0" fontId="2" fillId="4" borderId="120" applyNumberFormat="0" applyProtection="0">
      <alignment horizontal="left" vertical="center" indent="1"/>
    </xf>
    <xf numFmtId="4" fontId="6" fillId="0" borderId="120" applyNumberFormat="0" applyProtection="0">
      <alignment horizontal="right" vertical="center"/>
    </xf>
    <xf numFmtId="0" fontId="2" fillId="0" borderId="120" applyNumberFormat="0" applyProtection="0">
      <alignment horizontal="left" vertical="center"/>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0" fontId="76" fillId="49" borderId="120" applyNumberFormat="0" applyAlignment="0" applyProtection="0"/>
    <xf numFmtId="4" fontId="6" fillId="5" borderId="120" applyNumberFormat="0" applyProtection="0">
      <alignment horizontal="left" vertical="center" indent="1"/>
    </xf>
    <xf numFmtId="4" fontId="44" fillId="5" borderId="120" applyNumberFormat="0" applyProtection="0">
      <alignment horizontal="left" vertical="center" indent="1"/>
    </xf>
    <xf numFmtId="4" fontId="6" fillId="43" borderId="120" applyNumberFormat="0" applyProtection="0">
      <alignment horizontal="left" vertical="center" indent="1"/>
    </xf>
    <xf numFmtId="4" fontId="44" fillId="43" borderId="120" applyNumberFormat="0" applyProtection="0">
      <alignment horizontal="left" vertical="center" indent="1"/>
    </xf>
    <xf numFmtId="0" fontId="2" fillId="31" borderId="122" applyNumberFormat="0" applyFont="0" applyAlignment="0" applyProtection="0"/>
    <xf numFmtId="0" fontId="73" fillId="11"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20" fillId="24" borderId="121" applyNumberFormat="0" applyAlignment="0" applyProtection="0"/>
    <xf numFmtId="0" fontId="2" fillId="31" borderId="122" applyNumberFormat="0" applyFont="0" applyAlignment="0" applyProtection="0"/>
    <xf numFmtId="0" fontId="20" fillId="24" borderId="121" applyNumberFormat="0" applyAlignment="0" applyProtection="0"/>
    <xf numFmtId="0" fontId="3" fillId="31" borderId="122" applyNumberFormat="0" applyFont="0" applyAlignment="0" applyProtection="0"/>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0" fontId="3" fillId="31" borderId="122" applyNumberFormat="0" applyFont="0" applyAlignment="0" applyProtection="0"/>
    <xf numFmtId="0" fontId="3" fillId="31" borderId="122" applyNumberFormat="0" applyFont="0" applyAlignment="0" applyProtection="0"/>
    <xf numFmtId="0" fontId="20" fillId="24" borderId="121" applyNumberFormat="0" applyAlignment="0" applyProtection="0"/>
    <xf numFmtId="0" fontId="20" fillId="24" borderId="121" applyNumberFormat="0" applyAlignment="0" applyProtection="0"/>
    <xf numFmtId="0" fontId="73" fillId="11" borderId="121" applyNumberFormat="0" applyAlignment="0" applyProtection="0"/>
    <xf numFmtId="0" fontId="73" fillId="11" borderId="121" applyNumberFormat="0" applyAlignment="0" applyProtection="0"/>
    <xf numFmtId="0" fontId="2" fillId="31" borderId="122" applyNumberFormat="0" applyFont="0" applyAlignment="0" applyProtection="0"/>
    <xf numFmtId="0" fontId="3" fillId="31" borderId="122" applyNumberFormat="0" applyFont="0" applyAlignment="0" applyProtection="0"/>
    <xf numFmtId="0" fontId="2" fillId="0" borderId="123">
      <alignment horizontal="right"/>
    </xf>
    <xf numFmtId="0" fontId="20" fillId="24" borderId="121" applyNumberFormat="0" applyAlignment="0" applyProtection="0"/>
    <xf numFmtId="0" fontId="3" fillId="31" borderId="122" applyNumberFormat="0" applyFont="0" applyAlignment="0" applyProtection="0"/>
    <xf numFmtId="0" fontId="20" fillId="24" borderId="121" applyNumberFormat="0" applyAlignment="0" applyProtection="0"/>
    <xf numFmtId="0" fontId="3" fillId="31" borderId="122" applyNumberFormat="0" applyFont="0" applyAlignment="0" applyProtection="0"/>
    <xf numFmtId="0" fontId="66" fillId="49" borderId="121" applyNumberFormat="0" applyAlignment="0" applyProtection="0"/>
    <xf numFmtId="4" fontId="2" fillId="0" borderId="123"/>
    <xf numFmtId="0" fontId="22" fillId="31" borderId="121" applyNumberFormat="0" applyFont="0" applyAlignment="0" applyProtection="0"/>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52" fillId="11" borderId="121" applyNumberFormat="0" applyAlignment="0" applyProtection="0"/>
    <xf numFmtId="0" fontId="20" fillId="24" borderId="121" applyNumberFormat="0" applyAlignment="0" applyProtection="0"/>
    <xf numFmtId="10" fontId="28" fillId="29" borderId="123" applyNumberFormat="0" applyBorder="0" applyAlignment="0" applyProtection="0"/>
    <xf numFmtId="0" fontId="3" fillId="31" borderId="122" applyNumberFormat="0" applyFont="0" applyAlignment="0" applyProtection="0"/>
    <xf numFmtId="0" fontId="52" fillId="11" borderId="121" applyNumberFormat="0" applyAlignment="0" applyProtection="0"/>
    <xf numFmtId="0" fontId="3" fillId="31" borderId="122" applyNumberFormat="0" applyFon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2" fillId="0" borderId="123"/>
    <xf numFmtId="0" fontId="3" fillId="2" borderId="123" applyNumberFormat="0" applyAlignment="0">
      <alignment horizontal="left"/>
    </xf>
    <xf numFmtId="175" fontId="2" fillId="3" borderId="123" applyNumberFormat="0" applyFont="0" applyAlignment="0">
      <protection locked="0"/>
    </xf>
    <xf numFmtId="0" fontId="52" fillId="11" borderId="121" applyNumberFormat="0" applyAlignment="0" applyProtection="0"/>
    <xf numFmtId="0" fontId="52" fillId="11" borderId="121" applyNumberFormat="0" applyAlignment="0" applyProtection="0"/>
    <xf numFmtId="175" fontId="2" fillId="3" borderId="123" applyNumberFormat="0" applyFont="0" applyAlignment="0">
      <protection locked="0"/>
    </xf>
    <xf numFmtId="0" fontId="2" fillId="0" borderId="123"/>
    <xf numFmtId="175" fontId="2" fillId="3" borderId="123" applyNumberFormat="0" applyFont="0" applyAlignment="0">
      <protection locked="0"/>
    </xf>
    <xf numFmtId="175" fontId="2" fillId="3" borderId="123" applyNumberFormat="0" applyFont="0" applyAlignment="0">
      <protection locked="0"/>
    </xf>
    <xf numFmtId="4" fontId="2" fillId="0" borderId="123"/>
    <xf numFmtId="0" fontId="3" fillId="31" borderId="122" applyNumberFormat="0" applyFont="0" applyAlignment="0" applyProtection="0"/>
    <xf numFmtId="0" fontId="3" fillId="31" borderId="122" applyNumberFormat="0" applyFont="0" applyAlignment="0" applyProtection="0"/>
    <xf numFmtId="0" fontId="20" fillId="24" borderId="121" applyNumberFormat="0" applyAlignment="0" applyProtection="0"/>
    <xf numFmtId="0" fontId="52" fillId="11" borderId="121" applyNumberFormat="0" applyAlignment="0" applyProtection="0"/>
    <xf numFmtId="175" fontId="2" fillId="3" borderId="123" applyNumberFormat="0" applyFont="0" applyAlignment="0">
      <protection locked="0"/>
    </xf>
    <xf numFmtId="0" fontId="2"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2" fillId="0" borderId="123">
      <alignment horizontal="right"/>
    </xf>
    <xf numFmtId="0" fontId="2" fillId="0" borderId="123">
      <alignment horizontal="right"/>
    </xf>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3" fillId="31" borderId="122" applyNumberFormat="0" applyFont="0" applyAlignment="0" applyProtection="0"/>
    <xf numFmtId="0" fontId="2" fillId="0" borderId="123"/>
    <xf numFmtId="0" fontId="2" fillId="0" borderId="123"/>
    <xf numFmtId="0" fontId="52" fillId="11" borderId="121" applyNumberFormat="0" applyAlignment="0" applyProtection="0"/>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3" fillId="31" borderId="122" applyNumberFormat="0" applyFont="0" applyAlignment="0" applyProtection="0"/>
    <xf numFmtId="0" fontId="2" fillId="0" borderId="123">
      <alignment horizontal="right"/>
    </xf>
    <xf numFmtId="4" fontId="2" fillId="0" borderId="123"/>
    <xf numFmtId="0" fontId="2" fillId="0" borderId="123">
      <alignment horizontal="right"/>
    </xf>
    <xf numFmtId="4" fontId="2" fillId="0" borderId="123"/>
    <xf numFmtId="0" fontId="2" fillId="0" borderId="123">
      <alignment horizontal="right"/>
    </xf>
    <xf numFmtId="4" fontId="2" fillId="0" borderId="123"/>
    <xf numFmtId="0" fontId="2" fillId="0" borderId="123">
      <alignment horizontal="right"/>
    </xf>
    <xf numFmtId="0" fontId="2" fillId="0" borderId="123">
      <alignment horizontal="right"/>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4" fontId="2" fillId="0" borderId="123"/>
    <xf numFmtId="4" fontId="2" fillId="0" borderId="123"/>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3" fillId="31" borderId="122" applyNumberFormat="0" applyFon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0" fontId="26" fillId="26" borderId="123" applyNumberFormat="0" applyFill="0" applyBorder="0" applyAlignment="0" applyProtection="0">
      <protection locked="0"/>
    </xf>
    <xf numFmtId="0" fontId="3" fillId="31" borderId="122" applyNumberFormat="0" applyFont="0" applyAlignment="0" applyProtection="0"/>
    <xf numFmtId="0" fontId="3" fillId="31" borderId="122" applyNumberFormat="0" applyFon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2" fillId="0" borderId="123">
      <alignment horizontal="right"/>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0" fontId="2" fillId="31" borderId="122" applyNumberFormat="0" applyFont="0" applyAlignment="0" applyProtection="0"/>
    <xf numFmtId="4" fontId="2" fillId="0" borderId="123"/>
    <xf numFmtId="4" fontId="2" fillId="0" borderId="123"/>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0" fontId="2" fillId="31" borderId="122" applyNumberFormat="0" applyFont="0" applyAlignment="0" applyProtection="0"/>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0" fillId="24" borderId="121" applyNumberFormat="0" applyAlignment="0" applyProtection="0"/>
    <xf numFmtId="0" fontId="20" fillId="24" borderId="121" applyNumberFormat="0" applyAlignment="0" applyProtection="0"/>
    <xf numFmtId="175" fontId="2" fillId="3" borderId="123" applyNumberFormat="0" applyFont="0" applyAlignment="0">
      <protection locked="0"/>
    </xf>
    <xf numFmtId="0" fontId="3" fillId="31" borderId="122" applyNumberFormat="0" applyFont="0" applyAlignment="0" applyProtection="0"/>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2" fillId="31" borderId="122" applyNumberFormat="0" applyFont="0" applyAlignment="0" applyProtection="0"/>
    <xf numFmtId="0" fontId="2" fillId="31" borderId="122" applyNumberFormat="0" applyFont="0" applyAlignment="0" applyProtection="0"/>
    <xf numFmtId="0" fontId="3" fillId="31" borderId="122" applyNumberFormat="0" applyFont="0" applyAlignment="0" applyProtection="0"/>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0" fontId="80" fillId="0" borderId="72" applyNumberFormat="0" applyFill="0" applyAlignment="0" applyProtection="0"/>
    <xf numFmtId="0" fontId="52" fillId="11" borderId="121" applyNumberFormat="0" applyAlignment="0" applyProtection="0"/>
    <xf numFmtId="0" fontId="20" fillId="24" borderId="121" applyNumberFormat="0" applyAlignment="0" applyProtection="0"/>
    <xf numFmtId="0" fontId="3" fillId="31" borderId="122" applyNumberFormat="0" applyFont="0" applyAlignment="0" applyProtection="0"/>
    <xf numFmtId="0" fontId="52" fillId="11" borderId="121" applyNumberFormat="0" applyAlignment="0" applyProtection="0"/>
    <xf numFmtId="0" fontId="20" fillId="24" borderId="121" applyNumberFormat="0" applyAlignment="0" applyProtection="0"/>
    <xf numFmtId="0" fontId="3" fillId="31" borderId="122" applyNumberFormat="0" applyFont="0" applyAlignment="0" applyProtection="0"/>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52" fillId="11" borderId="121" applyNumberFormat="0" applyAlignment="0" applyProtection="0"/>
    <xf numFmtId="0" fontId="3" fillId="31" borderId="122" applyNumberFormat="0" applyFont="0" applyAlignment="0" applyProtection="0"/>
    <xf numFmtId="0" fontId="20" fillId="24" borderId="121" applyNumberFormat="0" applyAlignment="0" applyProtection="0"/>
    <xf numFmtId="0" fontId="52" fillId="11"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52" fillId="11" borderId="121" applyNumberFormat="0" applyAlignment="0" applyProtection="0"/>
    <xf numFmtId="0" fontId="20" fillId="24"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0" fontId="80" fillId="0" borderId="72" applyNumberFormat="0" applyFill="0" applyAlignment="0" applyProtection="0"/>
    <xf numFmtId="0" fontId="80" fillId="0" borderId="72" applyNumberFormat="0" applyFill="0" applyAlignment="0" applyProtection="0"/>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 fillId="0" borderId="123">
      <alignment horizontal="right"/>
    </xf>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4" fontId="2" fillId="0" borderId="123"/>
    <xf numFmtId="0" fontId="20" fillId="24" borderId="121" applyNumberForma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3" fillId="31" borderId="122" applyNumberFormat="0" applyFont="0" applyAlignment="0" applyProtection="0"/>
    <xf numFmtId="0" fontId="2" fillId="0" borderId="123"/>
    <xf numFmtId="0" fontId="2" fillId="0" borderId="123"/>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2" fillId="0" borderId="123">
      <alignment horizontal="right"/>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0" fontId="2" fillId="31" borderId="122" applyNumberFormat="0" applyFont="0" applyAlignment="0" applyProtection="0"/>
    <xf numFmtId="4" fontId="2" fillId="0" borderId="123"/>
    <xf numFmtId="4" fontId="2" fillId="0" borderId="123"/>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0" fontId="2" fillId="31" borderId="122" applyNumberFormat="0" applyFont="0" applyAlignment="0" applyProtection="0"/>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80" fillId="0" borderId="72" applyNumberFormat="0" applyFill="0" applyAlignment="0" applyProtection="0"/>
    <xf numFmtId="0" fontId="80" fillId="0" borderId="72" applyNumberFormat="0" applyFill="0" applyAlignment="0" applyProtection="0"/>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 fillId="0" borderId="123">
      <alignment horizontal="right"/>
    </xf>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4" fontId="2" fillId="0" borderId="123"/>
    <xf numFmtId="0" fontId="20" fillId="24" borderId="121" applyNumberForma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3" fillId="31" borderId="122" applyNumberFormat="0" applyFont="0" applyAlignment="0" applyProtection="0"/>
    <xf numFmtId="0" fontId="2" fillId="0" borderId="123"/>
    <xf numFmtId="0" fontId="2" fillId="0" borderId="123"/>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2" fillId="0" borderId="123">
      <alignment horizontal="right"/>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0" fontId="2" fillId="31" borderId="122" applyNumberFormat="0" applyFont="0" applyAlignment="0" applyProtection="0"/>
    <xf numFmtId="4" fontId="2" fillId="0" borderId="123"/>
    <xf numFmtId="4" fontId="2" fillId="0" borderId="123"/>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0" fontId="2" fillId="31" borderId="122" applyNumberFormat="0" applyFont="0" applyAlignment="0" applyProtection="0"/>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0" fontId="80" fillId="0" borderId="72" applyNumberFormat="0" applyFill="0" applyAlignment="0" applyProtection="0"/>
    <xf numFmtId="0" fontId="80" fillId="0" borderId="72" applyNumberFormat="0" applyFill="0" applyAlignment="0" applyProtection="0"/>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 fillId="0" borderId="123">
      <alignment horizontal="right"/>
    </xf>
    <xf numFmtId="0" fontId="2" fillId="0" borderId="123">
      <alignment horizontal="right"/>
    </xf>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0" fontId="2" fillId="0" borderId="123"/>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4" fontId="2" fillId="0" borderId="123"/>
    <xf numFmtId="0" fontId="2" fillId="0" borderId="123">
      <alignment horizontal="right"/>
    </xf>
    <xf numFmtId="4" fontId="2" fillId="0" borderId="123"/>
    <xf numFmtId="0" fontId="2" fillId="0" borderId="123">
      <alignment horizontal="right"/>
    </xf>
    <xf numFmtId="4" fontId="2" fillId="0" borderId="123"/>
    <xf numFmtId="0" fontId="2" fillId="0" borderId="123">
      <alignment horizontal="right"/>
    </xf>
    <xf numFmtId="0" fontId="2" fillId="0" borderId="123">
      <alignment horizontal="right"/>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4" fontId="2" fillId="0" borderId="123"/>
    <xf numFmtId="4" fontId="2" fillId="0" borderId="123"/>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80" fillId="0" borderId="72" applyNumberFormat="0" applyFill="0" applyAlignment="0" applyProtection="0"/>
    <xf numFmtId="0" fontId="80" fillId="0" borderId="72" applyNumberFormat="0" applyFill="0" applyAlignment="0" applyProtection="0"/>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 fillId="0" borderId="123">
      <alignment horizontal="right"/>
    </xf>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4" fontId="2" fillId="0" borderId="123"/>
    <xf numFmtId="0" fontId="20" fillId="24" borderId="121" applyNumberForma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3" fillId="31" borderId="122" applyNumberFormat="0" applyFont="0" applyAlignment="0" applyProtection="0"/>
    <xf numFmtId="0" fontId="2" fillId="0" borderId="123"/>
    <xf numFmtId="0" fontId="2" fillId="0" borderId="123"/>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2" fillId="0" borderId="123">
      <alignment horizontal="right"/>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0" fontId="2" fillId="31" borderId="122" applyNumberFormat="0" applyFont="0" applyAlignment="0" applyProtection="0"/>
    <xf numFmtId="4" fontId="2" fillId="0" borderId="123"/>
    <xf numFmtId="4" fontId="2" fillId="0" borderId="123"/>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0" fontId="2" fillId="31" borderId="122" applyNumberFormat="0" applyFont="0" applyAlignment="0" applyProtection="0"/>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52" fillId="11" borderId="121" applyNumberFormat="0" applyAlignment="0" applyProtection="0"/>
    <xf numFmtId="0" fontId="66" fillId="49"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52" fillId="11" borderId="121" applyNumberForma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4" fontId="2" fillId="0" borderId="123"/>
    <xf numFmtId="175" fontId="2" fillId="3" borderId="123" applyNumberFormat="0" applyFont="0" applyAlignment="0">
      <protection locked="0"/>
    </xf>
    <xf numFmtId="0" fontId="2" fillId="0" borderId="123">
      <alignment horizontal="right"/>
    </xf>
    <xf numFmtId="175" fontId="2" fillId="3" borderId="123" applyNumberFormat="0" applyFont="0" applyAlignment="0">
      <protection locked="0"/>
    </xf>
    <xf numFmtId="10" fontId="28" fillId="29" borderId="123" applyNumberFormat="0" applyBorder="0" applyAlignment="0" applyProtection="0"/>
    <xf numFmtId="0" fontId="2" fillId="0" borderId="123">
      <alignment horizontal="right"/>
    </xf>
    <xf numFmtId="0" fontId="3" fillId="31" borderId="122" applyNumberFormat="0" applyFont="0" applyAlignment="0" applyProtection="0"/>
    <xf numFmtId="0" fontId="2" fillId="0" borderId="123">
      <alignment horizontal="right"/>
    </xf>
    <xf numFmtId="0" fontId="3" fillId="31" borderId="122" applyNumberFormat="0" applyFont="0" applyAlignment="0" applyProtection="0"/>
    <xf numFmtId="4" fontId="2" fillId="0" borderId="123"/>
    <xf numFmtId="0" fontId="3" fillId="31" borderId="122" applyNumberFormat="0" applyFont="0" applyAlignment="0" applyProtection="0"/>
    <xf numFmtId="0" fontId="2" fillId="0" borderId="123">
      <alignment horizontal="right"/>
    </xf>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175" fontId="2" fillId="3" borderId="123" applyNumberFormat="0" applyFont="0" applyAlignment="0">
      <protection locked="0"/>
    </xf>
    <xf numFmtId="0" fontId="29" fillId="0" borderId="62">
      <alignment horizontal="left" vertical="center"/>
    </xf>
    <xf numFmtId="0" fontId="3" fillId="31" borderId="122" applyNumberFormat="0" applyFont="0" applyAlignment="0" applyProtection="0"/>
    <xf numFmtId="0" fontId="2" fillId="0" borderId="123">
      <alignment horizontal="right"/>
    </xf>
    <xf numFmtId="0" fontId="2" fillId="0" borderId="123">
      <alignment horizontal="right"/>
    </xf>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05" applyNumberFormat="0" applyFont="0" applyAlignment="0">
      <protection locked="0"/>
    </xf>
    <xf numFmtId="0" fontId="3" fillId="31" borderId="122" applyNumberFormat="0" applyFont="0" applyAlignment="0" applyProtection="0"/>
    <xf numFmtId="0" fontId="20" fillId="24" borderId="121" applyNumberFormat="0" applyAlignment="0" applyProtection="0"/>
    <xf numFmtId="0" fontId="52" fillId="11" borderId="121" applyNumberFormat="0" applyAlignment="0" applyProtection="0"/>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4" fontId="2" fillId="0" borderId="123"/>
    <xf numFmtId="175" fontId="2" fillId="3" borderId="123" applyNumberFormat="0" applyFont="0" applyAlignment="0">
      <protection locked="0"/>
    </xf>
    <xf numFmtId="0" fontId="2" fillId="0" borderId="123"/>
    <xf numFmtId="0" fontId="2" fillId="31" borderId="122" applyNumberFormat="0" applyFont="0" applyAlignment="0" applyProtection="0"/>
    <xf numFmtId="0" fontId="2" fillId="31" borderId="122" applyNumberFormat="0" applyFont="0" applyAlignment="0" applyProtection="0"/>
    <xf numFmtId="10" fontId="28" fillId="29" borderId="123" applyNumberFormat="0" applyBorder="0" applyAlignment="0" applyProtection="0"/>
    <xf numFmtId="175" fontId="2" fillId="3" borderId="123" applyNumberFormat="0" applyFont="0" applyAlignment="0">
      <protection locked="0"/>
    </xf>
    <xf numFmtId="0" fontId="3" fillId="31" borderId="122" applyNumberFormat="0" applyFont="0" applyAlignment="0" applyProtection="0"/>
    <xf numFmtId="4" fontId="2" fillId="0" borderId="123"/>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20" fillId="24" borderId="121" applyNumberFormat="0" applyAlignment="0" applyProtection="0"/>
    <xf numFmtId="10" fontId="26" fillId="26" borderId="123" applyNumberFormat="0" applyFill="0" applyBorder="0" applyAlignment="0" applyProtection="0">
      <protection locked="0"/>
    </xf>
    <xf numFmtId="4" fontId="2" fillId="0" borderId="123"/>
    <xf numFmtId="10" fontId="28" fillId="29" borderId="123" applyNumberFormat="0" applyBorder="0" applyAlignment="0" applyProtection="0"/>
    <xf numFmtId="0" fontId="80" fillId="0" borderId="72" applyNumberFormat="0" applyFill="0" applyAlignment="0" applyProtection="0"/>
    <xf numFmtId="175" fontId="2" fillId="3" borderId="123" applyNumberFormat="0" applyFont="0" applyAlignment="0">
      <protection locked="0"/>
    </xf>
    <xf numFmtId="175" fontId="2" fillId="3" borderId="123" applyNumberFormat="0" applyFont="0" applyAlignment="0">
      <protection locked="0"/>
    </xf>
    <xf numFmtId="0" fontId="20" fillId="24"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2" fillId="0" borderId="123">
      <alignment horizontal="right"/>
    </xf>
    <xf numFmtId="0" fontId="3" fillId="31" borderId="122" applyNumberFormat="0" applyFont="0" applyAlignment="0" applyProtection="0"/>
    <xf numFmtId="4" fontId="2" fillId="0" borderId="123"/>
    <xf numFmtId="10" fontId="26" fillId="26" borderId="123" applyNumberFormat="0" applyFill="0" applyBorder="0" applyAlignment="0" applyProtection="0">
      <protection locked="0"/>
    </xf>
    <xf numFmtId="175" fontId="2" fillId="3" borderId="123" applyNumberFormat="0" applyFont="0" applyAlignment="0">
      <protection locked="0"/>
    </xf>
    <xf numFmtId="0" fontId="2" fillId="0" borderId="123">
      <alignment horizontal="right"/>
    </xf>
    <xf numFmtId="4" fontId="2" fillId="0" borderId="123"/>
    <xf numFmtId="175" fontId="2" fillId="3" borderId="123" applyNumberFormat="0" applyFont="0" applyAlignment="0">
      <protection locked="0"/>
    </xf>
    <xf numFmtId="0"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4" fontId="2" fillId="0" borderId="123"/>
    <xf numFmtId="0" fontId="3" fillId="2" borderId="123" applyNumberFormat="0" applyAlignment="0">
      <alignment horizontal="left"/>
    </xf>
    <xf numFmtId="175" fontId="2" fillId="3" borderId="123" applyNumberFormat="0" applyFont="0" applyAlignment="0">
      <protection locked="0"/>
    </xf>
    <xf numFmtId="0" fontId="3" fillId="31" borderId="122" applyNumberFormat="0" applyFont="0" applyAlignment="0" applyProtection="0"/>
    <xf numFmtId="0" fontId="2" fillId="0" borderId="123"/>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4" fontId="2" fillId="0" borderId="123"/>
    <xf numFmtId="0" fontId="2" fillId="0" borderId="123">
      <alignment horizontal="right"/>
    </xf>
    <xf numFmtId="4" fontId="2" fillId="0" borderId="123"/>
    <xf numFmtId="175" fontId="2" fillId="3" borderId="123" applyNumberFormat="0" applyFont="0" applyAlignment="0">
      <protection locked="0"/>
    </xf>
    <xf numFmtId="4" fontId="2" fillId="0" borderId="123"/>
    <xf numFmtId="0"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3" fillId="31" borderId="122" applyNumberFormat="0" applyFont="0" applyAlignment="0" applyProtection="0"/>
    <xf numFmtId="0" fontId="73" fillId="11" borderId="121" applyNumberFormat="0" applyAlignment="0" applyProtection="0"/>
    <xf numFmtId="0" fontId="20" fillId="24" borderId="121" applyNumberFormat="0" applyAlignment="0" applyProtection="0"/>
    <xf numFmtId="0" fontId="73" fillId="11" borderId="121" applyNumberFormat="0" applyAlignment="0" applyProtection="0"/>
    <xf numFmtId="175" fontId="2" fillId="3" borderId="123" applyNumberFormat="0" applyFont="0" applyAlignment="0">
      <protection locked="0"/>
    </xf>
    <xf numFmtId="175" fontId="2" fillId="3" borderId="123" applyNumberFormat="0" applyFont="0" applyAlignment="0">
      <protection locked="0"/>
    </xf>
    <xf numFmtId="0" fontId="2" fillId="0" borderId="123"/>
    <xf numFmtId="175" fontId="2" fillId="3" borderId="123" applyNumberFormat="0" applyFont="0" applyAlignment="0">
      <protection locked="0"/>
    </xf>
    <xf numFmtId="0" fontId="20" fillId="24" borderId="121" applyNumberFormat="0" applyAlignment="0" applyProtection="0"/>
    <xf numFmtId="10" fontId="28" fillId="29" borderId="123" applyNumberFormat="0" applyBorder="0" applyAlignment="0" applyProtection="0"/>
    <xf numFmtId="0" fontId="3" fillId="31" borderId="122" applyNumberFormat="0" applyFont="0" applyAlignment="0" applyProtection="0"/>
    <xf numFmtId="0" fontId="20" fillId="24" borderId="121" applyNumberFormat="0" applyAlignment="0" applyProtection="0"/>
    <xf numFmtId="0" fontId="2" fillId="31" borderId="122" applyNumberFormat="0" applyFont="0" applyAlignment="0" applyProtection="0"/>
    <xf numFmtId="0" fontId="3" fillId="31" borderId="122" applyNumberFormat="0" applyFont="0" applyAlignment="0" applyProtection="0"/>
    <xf numFmtId="175" fontId="2" fillId="3" borderId="123" applyNumberFormat="0" applyFont="0" applyAlignment="0">
      <protection locked="0"/>
    </xf>
    <xf numFmtId="4" fontId="2" fillId="0" borderId="123"/>
    <xf numFmtId="4" fontId="2" fillId="0" borderId="123"/>
    <xf numFmtId="0" fontId="22" fillId="31" borderId="121"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80" fillId="0" borderId="72" applyNumberFormat="0" applyFill="0" applyAlignment="0" applyProtection="0"/>
    <xf numFmtId="0" fontId="3" fillId="31" borderId="122" applyNumberFormat="0" applyFont="0" applyAlignment="0" applyProtection="0"/>
    <xf numFmtId="0" fontId="80" fillId="0" borderId="72" applyNumberFormat="0" applyFill="0" applyAlignment="0" applyProtection="0"/>
    <xf numFmtId="0" fontId="52" fillId="11" borderId="121" applyNumberFormat="0" applyAlignment="0" applyProtection="0"/>
    <xf numFmtId="175" fontId="2" fillId="3" borderId="123" applyNumberFormat="0" applyFont="0" applyAlignment="0">
      <protection locked="0"/>
    </xf>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73" fillId="11" borderId="121" applyNumberFormat="0" applyAlignment="0" applyProtection="0"/>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3" fillId="31" borderId="122" applyNumberFormat="0" applyFont="0" applyAlignment="0" applyProtection="0"/>
    <xf numFmtId="0" fontId="20" fillId="24" borderId="121" applyNumberFormat="0" applyAlignment="0" applyProtection="0"/>
    <xf numFmtId="175" fontId="2" fillId="3" borderId="123" applyNumberFormat="0" applyFont="0" applyAlignment="0">
      <protection locked="0"/>
    </xf>
    <xf numFmtId="0" fontId="2" fillId="0" borderId="123">
      <alignment horizontal="right"/>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 fillId="0" borderId="123">
      <alignment horizontal="right"/>
    </xf>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2" fillId="0" borderId="123">
      <alignment horizontal="right"/>
    </xf>
    <xf numFmtId="0" fontId="20" fillId="24" borderId="121" applyNumberFormat="0" applyAlignment="0" applyProtection="0"/>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0" fontId="3" fillId="31" borderId="122" applyNumberFormat="0" applyFont="0" applyAlignment="0" applyProtection="0"/>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0" fontId="2" fillId="0" borderId="123"/>
    <xf numFmtId="0" fontId="2" fillId="31" borderId="122" applyNumberFormat="0" applyFont="0" applyAlignment="0" applyProtection="0"/>
    <xf numFmtId="4" fontId="2" fillId="0" borderId="123"/>
    <xf numFmtId="4" fontId="2" fillId="0" borderId="123"/>
    <xf numFmtId="0" fontId="20" fillId="24" borderId="121" applyNumberFormat="0" applyAlignment="0" applyProtection="0"/>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0" fontId="2" fillId="31" borderId="122" applyNumberFormat="0" applyFont="0" applyAlignment="0" applyProtection="0"/>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0" fontId="80" fillId="0" borderId="72" applyNumberFormat="0" applyFill="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2" fillId="31" borderId="121" applyNumberFormat="0" applyFont="0" applyAlignment="0" applyProtection="0"/>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175" fontId="2" fillId="3" borderId="123" applyNumberFormat="0" applyFont="0" applyAlignment="0">
      <protection locked="0"/>
    </xf>
    <xf numFmtId="0" fontId="3" fillId="31" borderId="122" applyNumberFormat="0" applyFont="0" applyAlignment="0" applyProtection="0"/>
    <xf numFmtId="0" fontId="3" fillId="31" borderId="122" applyNumberFormat="0" applyFont="0" applyAlignment="0" applyProtection="0"/>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31" borderId="122" applyNumberFormat="0" applyFont="0" applyAlignment="0" applyProtection="0"/>
    <xf numFmtId="0" fontId="2" fillId="0" borderId="123"/>
    <xf numFmtId="175" fontId="2" fillId="3" borderId="123" applyNumberFormat="0" applyFont="0" applyAlignment="0">
      <protection locked="0"/>
    </xf>
    <xf numFmtId="175" fontId="2" fillId="3" borderId="123" applyNumberFormat="0" applyFont="0" applyAlignment="0">
      <protection locked="0"/>
    </xf>
    <xf numFmtId="4" fontId="2" fillId="0" borderId="123"/>
    <xf numFmtId="0" fontId="80" fillId="0" borderId="72" applyNumberFormat="0" applyFill="0" applyAlignment="0" applyProtection="0"/>
    <xf numFmtId="0" fontId="29" fillId="0" borderId="62">
      <alignment horizontal="left" vertical="center"/>
    </xf>
    <xf numFmtId="0" fontId="66" fillId="49" borderId="121" applyNumberFormat="0" applyAlignment="0" applyProtection="0"/>
    <xf numFmtId="175" fontId="2" fillId="3" borderId="123" applyNumberFormat="0" applyFont="0" applyAlignment="0">
      <protection locked="0"/>
    </xf>
    <xf numFmtId="4" fontId="2" fillId="0" borderId="123"/>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0" fontId="73" fillId="11" borderId="121" applyNumberFormat="0" applyAlignment="0" applyProtection="0"/>
    <xf numFmtId="0" fontId="3" fillId="31" borderId="122" applyNumberFormat="0" applyFont="0" applyAlignment="0" applyProtection="0"/>
    <xf numFmtId="0" fontId="20" fillId="24" borderId="121" applyNumberFormat="0" applyAlignment="0" applyProtection="0"/>
    <xf numFmtId="175" fontId="2" fillId="3" borderId="123" applyNumberFormat="0" applyFont="0" applyAlignment="0">
      <protection locked="0"/>
    </xf>
    <xf numFmtId="0" fontId="2" fillId="0" borderId="123">
      <alignment horizontal="right"/>
    </xf>
    <xf numFmtId="175" fontId="2" fillId="3" borderId="123" applyNumberFormat="0" applyFont="0" applyAlignment="0">
      <protection locked="0"/>
    </xf>
    <xf numFmtId="0" fontId="2" fillId="0" borderId="123">
      <alignment horizontal="right"/>
    </xf>
    <xf numFmtId="0" fontId="3" fillId="31" borderId="122" applyNumberFormat="0" applyFont="0" applyAlignment="0" applyProtection="0"/>
    <xf numFmtId="0" fontId="52" fillId="11" borderId="121" applyNumberForma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0" fillId="24" borderId="121" applyNumberFormat="0" applyAlignment="0" applyProtection="0"/>
    <xf numFmtId="175" fontId="2" fillId="3" borderId="123" applyNumberFormat="0" applyFont="0" applyAlignment="0">
      <protection locked="0"/>
    </xf>
    <xf numFmtId="175" fontId="2" fillId="3" borderId="123" applyNumberFormat="0" applyFont="0" applyAlignment="0">
      <protection locked="0"/>
    </xf>
    <xf numFmtId="4" fontId="2" fillId="0" borderId="123"/>
    <xf numFmtId="0" fontId="2" fillId="0" borderId="123">
      <alignment horizontal="right"/>
    </xf>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10" fontId="26" fillId="26" borderId="105" applyNumberFormat="0" applyFill="0" applyBorder="0" applyAlignment="0" applyProtection="0">
      <protection locked="0"/>
    </xf>
    <xf numFmtId="0" fontId="80" fillId="0" borderId="72" applyNumberFormat="0" applyFill="0" applyAlignment="0" applyProtection="0"/>
    <xf numFmtId="4" fontId="2" fillId="0" borderId="105"/>
    <xf numFmtId="4" fontId="2" fillId="0" borderId="105"/>
    <xf numFmtId="10" fontId="26" fillId="26" borderId="105" applyNumberFormat="0" applyFill="0" applyBorder="0" applyAlignment="0" applyProtection="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23" applyNumberFormat="0" applyAlignment="0">
      <alignment horizontal="left"/>
    </xf>
    <xf numFmtId="175" fontId="2" fillId="3" borderId="105" applyNumberFormat="0" applyFont="0" applyAlignment="0">
      <protection locked="0"/>
    </xf>
    <xf numFmtId="0" fontId="2" fillId="0" borderId="105">
      <alignment horizontal="right"/>
    </xf>
    <xf numFmtId="0" fontId="2" fillId="0" borderId="105">
      <alignment horizontal="right"/>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80" fillId="0" borderId="72" applyNumberFormat="0" applyFill="0" applyAlignment="0" applyProtection="0"/>
    <xf numFmtId="10" fontId="28" fillId="29" borderId="105" applyNumberFormat="0" applyBorder="0" applyAlignment="0" applyProtection="0"/>
    <xf numFmtId="175" fontId="2" fillId="3" borderId="105" applyNumberFormat="0" applyFont="0" applyAlignment="0">
      <protection locked="0"/>
    </xf>
    <xf numFmtId="0" fontId="2" fillId="0" borderId="105">
      <alignment horizontal="right"/>
    </xf>
    <xf numFmtId="0" fontId="2" fillId="0" borderId="105"/>
    <xf numFmtId="175" fontId="2" fillId="3" borderId="105" applyNumberFormat="0" applyFont="0" applyAlignment="0">
      <protection locked="0"/>
    </xf>
    <xf numFmtId="4" fontId="2" fillId="0" borderId="105"/>
    <xf numFmtId="4" fontId="2" fillId="0" borderId="105"/>
    <xf numFmtId="0" fontId="3" fillId="31" borderId="122" applyNumberFormat="0" applyFont="0" applyAlignment="0" applyProtection="0"/>
    <xf numFmtId="175" fontId="2" fillId="3" borderId="105" applyNumberFormat="0" applyFont="0" applyAlignment="0">
      <protection locked="0"/>
    </xf>
    <xf numFmtId="0" fontId="2" fillId="0" borderId="105">
      <alignment horizontal="righ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4" fontId="2" fillId="0" borderId="105"/>
    <xf numFmtId="0" fontId="2" fillId="0" borderId="105">
      <alignment horizontal="right"/>
    </xf>
    <xf numFmtId="4" fontId="2" fillId="0" borderId="105"/>
    <xf numFmtId="175" fontId="2" fillId="3" borderId="105" applyNumberFormat="0" applyFont="0" applyAlignment="0">
      <protection locked="0"/>
    </xf>
    <xf numFmtId="4" fontId="2" fillId="0" borderId="105"/>
    <xf numFmtId="10" fontId="28" fillId="29" borderId="105" applyNumberFormat="0" applyBorder="0" applyAlignment="0" applyProtection="0"/>
    <xf numFmtId="175" fontId="2" fillId="3" borderId="105" applyNumberFormat="0" applyFont="0" applyAlignment="0">
      <protection locked="0"/>
    </xf>
    <xf numFmtId="0" fontId="2" fillId="0" borderId="105">
      <alignment horizontal="right"/>
    </xf>
    <xf numFmtId="0" fontId="2" fillId="0" borderId="105">
      <alignment horizontal="right"/>
    </xf>
    <xf numFmtId="0" fontId="80" fillId="0" borderId="72" applyNumberFormat="0" applyFill="0" applyAlignment="0" applyProtection="0"/>
    <xf numFmtId="175" fontId="2" fillId="3" borderId="105" applyNumberFormat="0" applyFont="0" applyAlignment="0">
      <protection locked="0"/>
    </xf>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5">
      <alignment horizontal="right"/>
    </xf>
    <xf numFmtId="0" fontId="2" fillId="0" borderId="105">
      <alignment horizontal="right"/>
    </xf>
    <xf numFmtId="0" fontId="2" fillId="0" borderId="105"/>
    <xf numFmtId="175" fontId="2" fillId="3" borderId="105" applyNumberFormat="0" applyFont="0" applyAlignment="0">
      <protection locked="0"/>
    </xf>
    <xf numFmtId="175" fontId="2" fillId="3" borderId="105" applyNumberFormat="0" applyFont="0" applyAlignment="0">
      <protection locked="0"/>
    </xf>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alignment horizontal="right"/>
    </xf>
    <xf numFmtId="0" fontId="3" fillId="2" borderId="105" applyNumberFormat="0" applyAlignment="0">
      <alignment horizontal="left"/>
    </xf>
    <xf numFmtId="175" fontId="2" fillId="3" borderId="105" applyNumberFormat="0" applyFont="0" applyAlignment="0">
      <protection locked="0"/>
    </xf>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175" fontId="2" fillId="3" borderId="105" applyNumberFormat="0" applyFont="0" applyAlignment="0">
      <protection locked="0"/>
    </xf>
    <xf numFmtId="175" fontId="2" fillId="3" borderId="105" applyNumberFormat="0" applyFont="0" applyAlignment="0">
      <protection locked="0"/>
    </xf>
    <xf numFmtId="0" fontId="2" fillId="0" borderId="105"/>
    <xf numFmtId="0" fontId="2" fillId="0" borderId="105"/>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4" fontId="2" fillId="0" borderId="105"/>
    <xf numFmtId="175" fontId="2" fillId="3" borderId="105" applyNumberFormat="0" applyFont="0" applyAlignment="0">
      <protection locked="0"/>
    </xf>
    <xf numFmtId="175" fontId="2" fillId="3" borderId="105" applyNumberFormat="0" applyFont="0" applyAlignment="0">
      <protection locked="0"/>
    </xf>
    <xf numFmtId="4" fontId="2" fillId="0" borderId="105"/>
    <xf numFmtId="4" fontId="2" fillId="0" borderId="105"/>
    <xf numFmtId="4" fontId="2" fillId="0" borderId="105"/>
    <xf numFmtId="175" fontId="2" fillId="3" borderId="105" applyNumberFormat="0" applyFont="0" applyAlignment="0">
      <protection locked="0"/>
    </xf>
    <xf numFmtId="4" fontId="2" fillId="0" borderId="105"/>
    <xf numFmtId="0" fontId="2" fillId="0" borderId="105">
      <alignment horizontal="right"/>
    </xf>
    <xf numFmtId="4" fontId="2" fillId="0" borderId="105"/>
    <xf numFmtId="0" fontId="2" fillId="0" borderId="105">
      <alignment horizontal="right"/>
    </xf>
    <xf numFmtId="175" fontId="2" fillId="3" borderId="105" applyNumberFormat="0" applyFont="0" applyAlignment="0">
      <protection locked="0"/>
    </xf>
    <xf numFmtId="175" fontId="2" fillId="3" borderId="105" applyNumberFormat="0" applyFont="0" applyAlignment="0">
      <protection locked="0"/>
    </xf>
    <xf numFmtId="0" fontId="3" fillId="31" borderId="122" applyNumberFormat="0" applyFont="0" applyAlignment="0" applyProtection="0"/>
    <xf numFmtId="175" fontId="2" fillId="3" borderId="105" applyNumberFormat="0" applyFont="0" applyAlignment="0">
      <protection locked="0"/>
    </xf>
    <xf numFmtId="0" fontId="52" fillId="11" borderId="121" applyNumberFormat="0" applyAlignment="0" applyProtection="0"/>
    <xf numFmtId="175" fontId="2" fillId="3" borderId="123"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0" fontId="2" fillId="0" borderId="105">
      <alignment horizontal="right"/>
    </xf>
    <xf numFmtId="0" fontId="2" fillId="0" borderId="105">
      <alignment horizontal="righ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4" fontId="2" fillId="0" borderId="105"/>
    <xf numFmtId="0" fontId="2" fillId="0" borderId="105">
      <alignment horizontal="right"/>
    </xf>
    <xf numFmtId="0" fontId="2" fillId="0" borderId="105">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05"/>
    <xf numFmtId="4" fontId="2" fillId="0" borderId="105"/>
    <xf numFmtId="0" fontId="2" fillId="0" borderId="105">
      <alignment horizontal="right"/>
    </xf>
    <xf numFmtId="0" fontId="2" fillId="0" borderId="105">
      <alignment horizontal="right"/>
    </xf>
    <xf numFmtId="175" fontId="2" fillId="3" borderId="105" applyNumberFormat="0" applyFont="0" applyAlignment="0">
      <protection locked="0"/>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3" fillId="31" borderId="122" applyNumberFormat="0" applyFont="0" applyAlignment="0" applyProtection="0"/>
    <xf numFmtId="0" fontId="2" fillId="0" borderId="105"/>
    <xf numFmtId="0" fontId="2" fillId="0" borderId="105"/>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0" fontId="2" fillId="0" borderId="105"/>
    <xf numFmtId="175" fontId="2" fillId="3" borderId="105" applyNumberFormat="0" applyFont="0" applyAlignment="0">
      <protection locked="0"/>
    </xf>
    <xf numFmtId="175" fontId="2" fillId="3" borderId="105" applyNumberFormat="0" applyFont="0" applyAlignment="0">
      <protection locked="0"/>
    </xf>
    <xf numFmtId="4" fontId="2" fillId="0" borderId="105"/>
    <xf numFmtId="175" fontId="2" fillId="3" borderId="105" applyNumberFormat="0" applyFont="0" applyAlignment="0">
      <protection locked="0"/>
    </xf>
    <xf numFmtId="0" fontId="2" fillId="0" borderId="105">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05"/>
    <xf numFmtId="0" fontId="2" fillId="0" borderId="105">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10" fontId="26" fillId="26" borderId="105" applyNumberFormat="0" applyFill="0" applyBorder="0" applyAlignment="0" applyProtection="0">
      <protection locked="0"/>
    </xf>
    <xf numFmtId="4" fontId="2" fillId="0" borderId="105"/>
    <xf numFmtId="0" fontId="2" fillId="0" borderId="105">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10" fontId="28" fillId="29" borderId="105" applyNumberFormat="0" applyBorder="0" applyAlignment="0" applyProtection="0"/>
    <xf numFmtId="4" fontId="2" fillId="0" borderId="105"/>
    <xf numFmtId="0" fontId="2" fillId="0" borderId="105">
      <alignment horizontal="right"/>
    </xf>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5">
      <alignment horizontal="right"/>
    </xf>
    <xf numFmtId="0" fontId="2" fillId="0" borderId="105">
      <alignment horizontal="right"/>
    </xf>
    <xf numFmtId="0" fontId="2" fillId="31" borderId="122" applyNumberFormat="0" applyFont="0" applyAlignment="0" applyProtection="0"/>
    <xf numFmtId="4" fontId="2" fillId="0" borderId="105"/>
    <xf numFmtId="4" fontId="2" fillId="0" borderId="105"/>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0" fontId="2" fillId="31" borderId="122" applyNumberFormat="0" applyFont="0" applyAlignment="0" applyProtection="0"/>
    <xf numFmtId="175" fontId="2" fillId="3" borderId="105" applyNumberFormat="0" applyFont="0" applyAlignment="0">
      <protection locked="0"/>
    </xf>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2" fillId="0" borderId="105"/>
    <xf numFmtId="0" fontId="2" fillId="0" borderId="105">
      <alignment horizontal="right"/>
    </xf>
    <xf numFmtId="4" fontId="2" fillId="0" borderId="105"/>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5">
      <alignment horizontal="right"/>
    </xf>
    <xf numFmtId="0" fontId="2" fillId="0" borderId="105">
      <alignment horizontal="right"/>
    </xf>
    <xf numFmtId="4" fontId="2" fillId="0" borderId="105"/>
    <xf numFmtId="4" fontId="2" fillId="0" borderId="105"/>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2" fillId="0" borderId="105"/>
    <xf numFmtId="4" fontId="2" fillId="0" borderId="105"/>
    <xf numFmtId="0" fontId="2" fillId="0" borderId="105">
      <alignment horizontal="right"/>
    </xf>
    <xf numFmtId="0" fontId="3" fillId="2" borderId="105" applyNumberFormat="0" applyAlignment="0">
      <alignment horizontal="left"/>
    </xf>
    <xf numFmtId="0" fontId="2" fillId="0" borderId="105">
      <alignment horizontal="right"/>
    </xf>
    <xf numFmtId="175" fontId="2" fillId="3" borderId="105" applyNumberFormat="0" applyFont="0" applyAlignment="0">
      <protection locked="0"/>
    </xf>
    <xf numFmtId="0" fontId="2" fillId="0" borderId="105"/>
    <xf numFmtId="4" fontId="2" fillId="0" borderId="105"/>
    <xf numFmtId="175" fontId="2" fillId="3" borderId="105" applyNumberFormat="0" applyFont="0" applyAlignment="0">
      <protection locked="0"/>
    </xf>
    <xf numFmtId="4" fontId="2" fillId="0" borderId="105"/>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23"/>
    <xf numFmtId="175" fontId="2" fillId="3" borderId="105" applyNumberFormat="0" applyFont="0" applyAlignment="0">
      <protection locked="0"/>
    </xf>
    <xf numFmtId="0" fontId="2" fillId="0" borderId="105">
      <alignment horizontal="right"/>
    </xf>
    <xf numFmtId="10" fontId="26" fillId="26" borderId="105" applyNumberFormat="0" applyFill="0" applyBorder="0" applyAlignment="0" applyProtection="0">
      <protection locked="0"/>
    </xf>
    <xf numFmtId="0" fontId="2" fillId="0" borderId="105"/>
    <xf numFmtId="175" fontId="2" fillId="3" borderId="105" applyNumberFormat="0" applyFont="0" applyAlignment="0">
      <protection locked="0"/>
    </xf>
    <xf numFmtId="4" fontId="2" fillId="0" borderId="105"/>
    <xf numFmtId="0" fontId="2" fillId="0" borderId="105"/>
    <xf numFmtId="175" fontId="2" fillId="3" borderId="105" applyNumberFormat="0" applyFont="0" applyAlignment="0">
      <protection locked="0"/>
    </xf>
    <xf numFmtId="175" fontId="2" fillId="3" borderId="105" applyNumberFormat="0" applyFont="0" applyAlignment="0">
      <protection locked="0"/>
    </xf>
    <xf numFmtId="4" fontId="2" fillId="0" borderId="105"/>
    <xf numFmtId="0" fontId="2" fillId="0" borderId="123">
      <alignment horizontal="right"/>
    </xf>
    <xf numFmtId="175" fontId="2" fillId="3" borderId="105" applyNumberFormat="0" applyFont="0" applyAlignment="0">
      <protection locked="0"/>
    </xf>
    <xf numFmtId="0" fontId="3" fillId="2" borderId="105" applyNumberFormat="0" applyAlignment="0">
      <alignment horizontal="left"/>
    </xf>
    <xf numFmtId="175" fontId="2" fillId="3" borderId="105" applyNumberFormat="0" applyFont="0" applyAlignment="0">
      <protection locked="0"/>
    </xf>
    <xf numFmtId="0" fontId="2" fillId="0" borderId="105">
      <alignment horizontal="right"/>
    </xf>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4" fontId="2" fillId="0" borderId="105"/>
    <xf numFmtId="10" fontId="28" fillId="29" borderId="105" applyNumberFormat="0" applyBorder="0" applyAlignment="0" applyProtection="0"/>
    <xf numFmtId="0" fontId="3" fillId="2" borderId="105" applyNumberFormat="0" applyAlignment="0">
      <alignment horizontal="left"/>
    </xf>
    <xf numFmtId="4" fontId="2" fillId="0" borderId="105"/>
    <xf numFmtId="10" fontId="26" fillId="26" borderId="105" applyNumberFormat="0" applyFill="0" applyBorder="0" applyAlignment="0" applyProtection="0">
      <protection locked="0"/>
    </xf>
    <xf numFmtId="0" fontId="2" fillId="0" borderId="105">
      <alignment horizontal="right"/>
    </xf>
    <xf numFmtId="0" fontId="2" fillId="0" borderId="105">
      <alignment horizontal="right"/>
    </xf>
    <xf numFmtId="175" fontId="2" fillId="3" borderId="105" applyNumberFormat="0" applyFont="0" applyAlignment="0">
      <protection locked="0"/>
    </xf>
    <xf numFmtId="0" fontId="3" fillId="2" borderId="105" applyNumberFormat="0" applyAlignment="0">
      <alignment horizontal="left"/>
    </xf>
    <xf numFmtId="0" fontId="2" fillId="0" borderId="105"/>
    <xf numFmtId="0" fontId="3" fillId="31" borderId="122" applyNumberFormat="0" applyFont="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0" fontId="3" fillId="31" borderId="122" applyNumberFormat="0" applyFont="0" applyAlignment="0" applyProtection="0"/>
    <xf numFmtId="0" fontId="3" fillId="31" borderId="122" applyNumberFormat="0" applyFont="0" applyAlignment="0" applyProtection="0"/>
    <xf numFmtId="0" fontId="20" fillId="24" borderId="121" applyNumberFormat="0" applyAlignment="0" applyProtection="0"/>
    <xf numFmtId="0" fontId="20" fillId="24" borderId="121" applyNumberFormat="0" applyAlignment="0" applyProtection="0"/>
    <xf numFmtId="0" fontId="73" fillId="11" borderId="121" applyNumberFormat="0" applyAlignment="0" applyProtection="0"/>
    <xf numFmtId="0" fontId="73" fillId="11" borderId="121" applyNumberFormat="0" applyAlignment="0" applyProtection="0"/>
    <xf numFmtId="0" fontId="2" fillId="31" borderId="122" applyNumberFormat="0" applyFont="0" applyAlignment="0" applyProtection="0"/>
    <xf numFmtId="4" fontId="2" fillId="0" borderId="123"/>
    <xf numFmtId="0" fontId="3" fillId="31" borderId="122" applyNumberFormat="0" applyFont="0" applyAlignment="0" applyProtection="0"/>
    <xf numFmtId="0" fontId="2" fillId="0" borderId="105">
      <alignment horizontal="right"/>
    </xf>
    <xf numFmtId="0" fontId="20" fillId="24" borderId="121" applyNumberFormat="0" applyAlignment="0" applyProtection="0"/>
    <xf numFmtId="0" fontId="3" fillId="31" borderId="122" applyNumberFormat="0" applyFont="0" applyAlignment="0" applyProtection="0"/>
    <xf numFmtId="175" fontId="2" fillId="3" borderId="105" applyNumberFormat="0" applyFont="0" applyAlignment="0">
      <protection locked="0"/>
    </xf>
    <xf numFmtId="0" fontId="20" fillId="24" borderId="121" applyNumberFormat="0" applyAlignment="0" applyProtection="0"/>
    <xf numFmtId="175" fontId="2" fillId="3" borderId="105" applyNumberFormat="0" applyFont="0" applyAlignment="0">
      <protection locked="0"/>
    </xf>
    <xf numFmtId="0" fontId="3" fillId="31" borderId="122" applyNumberFormat="0" applyFont="0" applyAlignment="0" applyProtection="0"/>
    <xf numFmtId="0" fontId="66" fillId="49" borderId="121" applyNumberFormat="0" applyAlignment="0" applyProtection="0"/>
    <xf numFmtId="4" fontId="2" fillId="0" borderId="105"/>
    <xf numFmtId="0" fontId="2" fillId="0" borderId="105">
      <alignment horizontal="right"/>
    </xf>
    <xf numFmtId="0" fontId="22" fillId="31" borderId="121" applyNumberFormat="0" applyFont="0" applyAlignment="0" applyProtection="0"/>
    <xf numFmtId="0" fontId="2" fillId="0" borderId="105">
      <alignment horizontal="right"/>
    </xf>
    <xf numFmtId="4" fontId="2" fillId="0" borderId="105"/>
    <xf numFmtId="0" fontId="2" fillId="0" borderId="105">
      <alignment horizontal="right"/>
    </xf>
    <xf numFmtId="4" fontId="2" fillId="0" borderId="105"/>
    <xf numFmtId="0" fontId="3" fillId="31" borderId="122" applyNumberFormat="0" applyFont="0" applyAlignment="0" applyProtection="0"/>
    <xf numFmtId="0" fontId="52" fillId="11" borderId="121" applyNumberFormat="0" applyAlignment="0" applyProtection="0"/>
    <xf numFmtId="0" fontId="20" fillId="24" borderId="121" applyNumberFormat="0" applyAlignment="0" applyProtection="0"/>
    <xf numFmtId="10" fontId="28" fillId="29" borderId="105" applyNumberFormat="0" applyBorder="0" applyAlignment="0" applyProtection="0"/>
    <xf numFmtId="175" fontId="2" fillId="3" borderId="123" applyNumberFormat="0" applyFont="0" applyAlignment="0">
      <protection locked="0"/>
    </xf>
    <xf numFmtId="4" fontId="2" fillId="0" borderId="123"/>
    <xf numFmtId="0" fontId="3" fillId="31" borderId="122" applyNumberFormat="0" applyFont="0" applyAlignment="0" applyProtection="0"/>
    <xf numFmtId="0" fontId="52" fillId="11" borderId="121" applyNumberFormat="0" applyAlignment="0" applyProtection="0"/>
    <xf numFmtId="0" fontId="3" fillId="31" borderId="122" applyNumberFormat="0" applyFon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2" fillId="0" borderId="105"/>
    <xf numFmtId="0" fontId="3" fillId="2" borderId="105" applyNumberFormat="0" applyAlignment="0">
      <alignment horizontal="left"/>
    </xf>
    <xf numFmtId="175" fontId="2" fillId="3" borderId="105" applyNumberFormat="0" applyFont="0" applyAlignment="0">
      <protection locked="0"/>
    </xf>
    <xf numFmtId="0" fontId="52" fillId="11" borderId="121" applyNumberFormat="0" applyAlignment="0" applyProtection="0"/>
    <xf numFmtId="0" fontId="52" fillId="11" borderId="121" applyNumberFormat="0" applyAlignment="0" applyProtection="0"/>
    <xf numFmtId="175" fontId="2" fillId="3" borderId="105" applyNumberFormat="0" applyFont="0" applyAlignment="0">
      <protection locked="0"/>
    </xf>
    <xf numFmtId="0" fontId="2" fillId="0" borderId="105"/>
    <xf numFmtId="175" fontId="2" fillId="3" borderId="105" applyNumberFormat="0" applyFont="0" applyAlignment="0">
      <protection locked="0"/>
    </xf>
    <xf numFmtId="0" fontId="2" fillId="0" borderId="123">
      <alignment horizontal="right"/>
    </xf>
    <xf numFmtId="0" fontId="52" fillId="11" borderId="121" applyNumberFormat="0" applyAlignment="0" applyProtection="0"/>
    <xf numFmtId="175" fontId="2" fillId="3" borderId="123" applyNumberFormat="0" applyFont="0" applyAlignment="0">
      <protection locked="0"/>
    </xf>
    <xf numFmtId="175" fontId="2" fillId="3" borderId="105" applyNumberFormat="0" applyFont="0" applyAlignment="0">
      <protection locked="0"/>
    </xf>
    <xf numFmtId="4" fontId="2" fillId="0" borderId="105"/>
    <xf numFmtId="0" fontId="3" fillId="31" borderId="122" applyNumberFormat="0" applyFont="0" applyAlignment="0" applyProtection="0"/>
    <xf numFmtId="0" fontId="3" fillId="31" borderId="122" applyNumberFormat="0" applyFont="0" applyAlignment="0" applyProtection="0"/>
    <xf numFmtId="0" fontId="20" fillId="24" borderId="121" applyNumberFormat="0" applyAlignment="0" applyProtection="0"/>
    <xf numFmtId="0" fontId="52" fillId="11" borderId="121" applyNumberFormat="0" applyAlignment="0" applyProtection="0"/>
    <xf numFmtId="175" fontId="2" fillId="3" borderId="105" applyNumberFormat="0" applyFont="0" applyAlignment="0">
      <protection locked="0"/>
    </xf>
    <xf numFmtId="0" fontId="2"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80" fillId="0" borderId="72" applyNumberFormat="0" applyFill="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175" fontId="2" fillId="3" borderId="123" applyNumberFormat="0" applyFont="0" applyAlignment="0">
      <protection locked="0"/>
    </xf>
    <xf numFmtId="0" fontId="2" fillId="0" borderId="123"/>
    <xf numFmtId="0" fontId="73" fillId="11" borderId="121" applyNumberFormat="0" applyAlignment="0" applyProtection="0"/>
    <xf numFmtId="0" fontId="80" fillId="0" borderId="72" applyNumberFormat="0" applyFill="0" applyAlignment="0" applyProtection="0"/>
    <xf numFmtId="0" fontId="2" fillId="0" borderId="123">
      <alignment horizontal="right"/>
    </xf>
    <xf numFmtId="0" fontId="2" fillId="0" borderId="123">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2" fillId="0" borderId="105">
      <alignment horizontal="right"/>
    </xf>
    <xf numFmtId="0" fontId="2" fillId="0" borderId="105">
      <alignment horizontal="right"/>
    </xf>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3" fillId="31" borderId="122" applyNumberFormat="0" applyFont="0" applyAlignment="0" applyProtection="0"/>
    <xf numFmtId="0" fontId="2" fillId="0" borderId="105"/>
    <xf numFmtId="0" fontId="2" fillId="0" borderId="105"/>
    <xf numFmtId="0" fontId="52" fillId="11" borderId="121" applyNumberFormat="0" applyAlignment="0" applyProtection="0"/>
    <xf numFmtId="0" fontId="3" fillId="2" borderId="105" applyNumberFormat="0" applyAlignment="0">
      <alignment horizontal="left"/>
    </xf>
    <xf numFmtId="0" fontId="3" fillId="2" borderId="105" applyNumberFormat="0" applyAlignment="0">
      <alignment horizontal="left"/>
    </xf>
    <xf numFmtId="4" fontId="2" fillId="0" borderId="123"/>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3" fillId="31" borderId="122" applyNumberFormat="0" applyFont="0" applyAlignment="0" applyProtection="0"/>
    <xf numFmtId="0" fontId="2" fillId="0" borderId="105">
      <alignment horizontal="right"/>
    </xf>
    <xf numFmtId="4" fontId="2" fillId="0" borderId="105"/>
    <xf numFmtId="0" fontId="2" fillId="0" borderId="105">
      <alignment horizontal="right"/>
    </xf>
    <xf numFmtId="4" fontId="2" fillId="0" borderId="105"/>
    <xf numFmtId="0" fontId="2" fillId="0" borderId="105">
      <alignment horizontal="right"/>
    </xf>
    <xf numFmtId="4" fontId="2" fillId="0" borderId="105"/>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5">
      <alignment horizontal="right"/>
    </xf>
    <xf numFmtId="0" fontId="2" fillId="0" borderId="105">
      <alignment horizontal="right"/>
    </xf>
    <xf numFmtId="4" fontId="2" fillId="0" borderId="105"/>
    <xf numFmtId="4" fontId="2" fillId="0" borderId="105"/>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10" fontId="26" fillId="26" borderId="123" applyNumberFormat="0" applyFill="0" applyBorder="0" applyAlignment="0" applyProtection="0">
      <protection locked="0"/>
    </xf>
    <xf numFmtId="4" fontId="2" fillId="0" borderId="105"/>
    <xf numFmtId="4" fontId="2" fillId="0" borderId="105"/>
    <xf numFmtId="10" fontId="28" fillId="29" borderId="123" applyNumberFormat="0" applyBorder="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3" fillId="31" borderId="122" applyNumberFormat="0" applyFont="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0" fontId="26" fillId="26" borderId="105" applyNumberFormat="0" applyFill="0" applyBorder="0" applyAlignment="0" applyProtection="0">
      <protection locked="0"/>
    </xf>
    <xf numFmtId="0" fontId="3" fillId="31" borderId="122" applyNumberFormat="0" applyFont="0" applyAlignment="0" applyProtection="0"/>
    <xf numFmtId="0" fontId="3" fillId="31" borderId="122" applyNumberFormat="0" applyFont="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23">
      <alignment horizontal="right"/>
    </xf>
    <xf numFmtId="10" fontId="28" fillId="29" borderId="123" applyNumberFormat="0" applyBorder="0" applyAlignment="0" applyProtection="0"/>
    <xf numFmtId="0" fontId="3" fillId="31" borderId="122" applyNumberFormat="0" applyFont="0" applyAlignment="0" applyProtection="0"/>
    <xf numFmtId="0" fontId="52" fillId="11" borderId="121" applyNumberFormat="0" applyAlignment="0" applyProtection="0"/>
    <xf numFmtId="175" fontId="2" fillId="3" borderId="123" applyNumberFormat="0" applyFont="0" applyAlignment="0">
      <protection locked="0"/>
    </xf>
    <xf numFmtId="175" fontId="2" fillId="3" borderId="123" applyNumberFormat="0" applyFont="0" applyAlignment="0">
      <protection locked="0"/>
    </xf>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4" fontId="2" fillId="0" borderId="123"/>
    <xf numFmtId="0" fontId="22" fillId="31" borderId="121" applyNumberFormat="0" applyFont="0" applyAlignment="0" applyProtection="0"/>
    <xf numFmtId="0" fontId="2" fillId="0" borderId="105">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05"/>
    <xf numFmtId="0" fontId="2" fillId="0" borderId="105">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05"/>
    <xf numFmtId="0" fontId="2" fillId="0" borderId="105">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05"/>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5">
      <alignment horizontal="right"/>
    </xf>
    <xf numFmtId="0" fontId="2" fillId="0" borderId="105">
      <alignment horizontal="right"/>
    </xf>
    <xf numFmtId="0" fontId="2" fillId="31" borderId="122" applyNumberFormat="0" applyFont="0" applyAlignment="0" applyProtection="0"/>
    <xf numFmtId="4" fontId="2" fillId="0" borderId="105"/>
    <xf numFmtId="4" fontId="2" fillId="0" borderId="105"/>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0" fontId="2" fillId="31" borderId="122" applyNumberFormat="0" applyFont="0" applyAlignment="0" applyProtection="0"/>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175" fontId="2" fillId="3" borderId="105" applyNumberFormat="0" applyFont="0" applyAlignment="0">
      <protection locked="0"/>
    </xf>
    <xf numFmtId="0" fontId="22" fillId="31" borderId="121" applyNumberFormat="0" applyFont="0" applyAlignment="0" applyProtection="0"/>
    <xf numFmtId="175" fontId="2" fillId="3" borderId="123"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175" fontId="2" fillId="3" borderId="105" applyNumberFormat="0" applyFont="0" applyAlignment="0">
      <protection locked="0"/>
    </xf>
    <xf numFmtId="10" fontId="28" fillId="29" borderId="105" applyNumberFormat="0" applyBorder="0" applyAlignment="0" applyProtection="0"/>
    <xf numFmtId="0" fontId="2" fillId="0" borderId="105">
      <alignment horizontal="right"/>
    </xf>
    <xf numFmtId="0" fontId="20" fillId="24" borderId="121" applyNumberFormat="0" applyAlignment="0" applyProtection="0"/>
    <xf numFmtId="175" fontId="2" fillId="3" borderId="123" applyNumberFormat="0" applyFont="0" applyAlignment="0">
      <protection locked="0"/>
    </xf>
    <xf numFmtId="0" fontId="2" fillId="0" borderId="123"/>
    <xf numFmtId="0" fontId="2" fillId="0" borderId="105">
      <alignment horizontal="right"/>
    </xf>
    <xf numFmtId="0" fontId="2" fillId="0" borderId="105">
      <alignment horizontal="right"/>
    </xf>
    <xf numFmtId="10" fontId="26" fillId="26" borderId="123" applyNumberFormat="0" applyFill="0" applyBorder="0" applyAlignment="0" applyProtection="0">
      <protection locked="0"/>
    </xf>
    <xf numFmtId="4" fontId="2" fillId="0" borderId="123"/>
    <xf numFmtId="0" fontId="2" fillId="0" borderId="123">
      <alignment horizontal="right"/>
    </xf>
    <xf numFmtId="0" fontId="66" fillId="49" borderId="121" applyNumberFormat="0" applyAlignment="0" applyProtection="0"/>
    <xf numFmtId="10" fontId="28" fillId="29" borderId="123"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4" fontId="2" fillId="0" borderId="123"/>
    <xf numFmtId="0" fontId="2" fillId="0" borderId="123">
      <alignment horizontal="right"/>
    </xf>
    <xf numFmtId="0" fontId="2" fillId="0" borderId="123">
      <alignment horizontal="right"/>
    </xf>
    <xf numFmtId="175" fontId="2" fillId="3" borderId="105" applyNumberFormat="0" applyFont="0" applyAlignment="0">
      <protection locked="0"/>
    </xf>
    <xf numFmtId="175" fontId="2" fillId="3" borderId="105"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05" applyNumberFormat="0" applyFont="0" applyAlignment="0">
      <protection locked="0"/>
    </xf>
    <xf numFmtId="4" fontId="2" fillId="0" borderId="105"/>
    <xf numFmtId="10" fontId="28" fillId="29" borderId="105" applyNumberFormat="0" applyBorder="0" applyAlignment="0" applyProtection="0"/>
    <xf numFmtId="0" fontId="2" fillId="0" borderId="123">
      <alignment horizontal="right"/>
    </xf>
    <xf numFmtId="175" fontId="2" fillId="3" borderId="123" applyNumberFormat="0" applyFont="0" applyAlignment="0">
      <protection locked="0"/>
    </xf>
    <xf numFmtId="4" fontId="2" fillId="0" borderId="123"/>
    <xf numFmtId="175" fontId="2" fillId="3" borderId="123" applyNumberFormat="0" applyFont="0" applyAlignment="0">
      <protection locked="0"/>
    </xf>
    <xf numFmtId="0" fontId="3" fillId="31" borderId="122" applyNumberFormat="0" applyFont="0" applyAlignment="0" applyProtection="0"/>
    <xf numFmtId="175" fontId="2" fillId="3" borderId="123" applyNumberFormat="0" applyFont="0" applyAlignment="0">
      <protection locked="0"/>
    </xf>
    <xf numFmtId="175" fontId="2" fillId="3" borderId="123" applyNumberFormat="0" applyFont="0" applyAlignment="0">
      <protection locked="0"/>
    </xf>
    <xf numFmtId="0" fontId="2" fillId="0" borderId="123"/>
    <xf numFmtId="0" fontId="2" fillId="0" borderId="123">
      <alignment horizontal="right"/>
    </xf>
    <xf numFmtId="0" fontId="2" fillId="0" borderId="105">
      <alignment horizontal="right"/>
    </xf>
    <xf numFmtId="0" fontId="2" fillId="0" borderId="105"/>
    <xf numFmtId="4"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175" fontId="2" fillId="3" borderId="123" applyNumberFormat="0" applyFont="0" applyAlignment="0">
      <protection locked="0"/>
    </xf>
    <xf numFmtId="0" fontId="2" fillId="0" borderId="123">
      <alignment horizontal="right"/>
    </xf>
    <xf numFmtId="175" fontId="2" fillId="3" borderId="123" applyNumberFormat="0" applyFont="0" applyAlignment="0">
      <protection locked="0"/>
    </xf>
    <xf numFmtId="0" fontId="2" fillId="0" borderId="123">
      <alignment horizontal="right"/>
    </xf>
    <xf numFmtId="4" fontId="2" fillId="0" borderId="123"/>
    <xf numFmtId="175" fontId="2" fillId="3" borderId="123" applyNumberFormat="0" applyFont="0" applyAlignment="0">
      <protection locked="0"/>
    </xf>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175" fontId="2" fillId="3" borderId="105" applyNumberFormat="0" applyFont="0" applyAlignment="0">
      <protection locked="0"/>
    </xf>
    <xf numFmtId="175" fontId="2" fillId="3" borderId="105" applyNumberFormat="0" applyFont="0" applyAlignment="0">
      <protection locked="0"/>
    </xf>
    <xf numFmtId="0" fontId="3" fillId="31" borderId="122" applyNumberFormat="0" applyFont="0" applyAlignment="0" applyProtection="0"/>
    <xf numFmtId="0" fontId="52" fillId="11" borderId="121" applyNumberFormat="0" applyAlignment="0" applyProtection="0"/>
    <xf numFmtId="10" fontId="26" fillId="26" borderId="105" applyNumberFormat="0" applyFill="0" applyBorder="0" applyAlignment="0" applyProtection="0">
      <protection locked="0"/>
    </xf>
    <xf numFmtId="4" fontId="2" fillId="0" borderId="105"/>
    <xf numFmtId="175" fontId="2" fillId="3" borderId="105" applyNumberFormat="0" applyFont="0" applyAlignment="0">
      <protection locked="0"/>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4" fontId="2" fillId="0" borderId="105"/>
    <xf numFmtId="4" fontId="2" fillId="0" borderId="123"/>
    <xf numFmtId="0" fontId="52" fillId="11" borderId="121" applyNumberFormat="0" applyAlignment="0" applyProtection="0"/>
    <xf numFmtId="175" fontId="2" fillId="3" borderId="123"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0" fontId="66" fillId="49" borderId="121" applyNumberFormat="0" applyAlignment="0" applyProtection="0"/>
    <xf numFmtId="4" fontId="2" fillId="0" borderId="123"/>
    <xf numFmtId="175" fontId="2" fillId="3" borderId="123" applyNumberFormat="0" applyFont="0" applyAlignment="0">
      <protection locked="0"/>
    </xf>
    <xf numFmtId="0" fontId="3" fillId="31" borderId="122" applyNumberFormat="0" applyFont="0" applyAlignment="0" applyProtection="0"/>
    <xf numFmtId="175" fontId="2" fillId="3" borderId="105" applyNumberFormat="0" applyFont="0" applyAlignment="0">
      <protection locked="0"/>
    </xf>
    <xf numFmtId="10" fontId="26" fillId="26" borderId="123" applyNumberFormat="0" applyFill="0" applyBorder="0" applyAlignment="0" applyProtection="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4" fontId="2" fillId="0" borderId="123"/>
    <xf numFmtId="175" fontId="2" fillId="3" borderId="123" applyNumberFormat="0" applyFont="0" applyAlignment="0">
      <protection locked="0"/>
    </xf>
    <xf numFmtId="4" fontId="2" fillId="0" borderId="123"/>
    <xf numFmtId="175" fontId="2" fillId="3" borderId="123" applyNumberFormat="0" applyFont="0" applyAlignment="0">
      <protection locked="0"/>
    </xf>
    <xf numFmtId="0" fontId="73" fillId="11" borderId="121" applyNumberFormat="0" applyAlignment="0" applyProtection="0"/>
    <xf numFmtId="0" fontId="2" fillId="0" borderId="105">
      <alignment horizontal="right"/>
    </xf>
    <xf numFmtId="0" fontId="3" fillId="31" borderId="122" applyNumberFormat="0" applyFont="0" applyAlignment="0" applyProtection="0"/>
    <xf numFmtId="10" fontId="28" fillId="29" borderId="123" applyNumberFormat="0" applyBorder="0" applyAlignment="0" applyProtection="0"/>
    <xf numFmtId="0" fontId="2" fillId="0" borderId="123">
      <alignment horizontal="right"/>
    </xf>
    <xf numFmtId="175" fontId="2" fillId="3" borderId="105" applyNumberFormat="0" applyFont="0" applyAlignment="0">
      <protection locked="0"/>
    </xf>
    <xf numFmtId="0" fontId="2" fillId="0" borderId="105"/>
    <xf numFmtId="175" fontId="2" fillId="3" borderId="123" applyNumberFormat="0" applyFont="0" applyAlignment="0">
      <protection locked="0"/>
    </xf>
    <xf numFmtId="0" fontId="3" fillId="31" borderId="122" applyNumberFormat="0" applyFont="0" applyAlignment="0" applyProtection="0"/>
    <xf numFmtId="0" fontId="2" fillId="0" borderId="105">
      <alignment horizontal="right"/>
    </xf>
    <xf numFmtId="0" fontId="52" fillId="11" borderId="121" applyNumberFormat="0" applyAlignment="0" applyProtection="0"/>
    <xf numFmtId="0" fontId="2" fillId="0" borderId="105">
      <alignment horizontal="right"/>
    </xf>
    <xf numFmtId="0" fontId="2" fillId="0" borderId="123">
      <alignment horizontal="right"/>
    </xf>
    <xf numFmtId="4" fontId="2" fillId="0" borderId="123"/>
    <xf numFmtId="0" fontId="52" fillId="11" borderId="121" applyNumberFormat="0" applyAlignment="0" applyProtection="0"/>
    <xf numFmtId="4" fontId="2" fillId="0" borderId="123"/>
    <xf numFmtId="4" fontId="2" fillId="0" borderId="123"/>
    <xf numFmtId="0" fontId="2" fillId="0" borderId="105">
      <alignment horizontal="right"/>
    </xf>
    <xf numFmtId="175" fontId="2" fillId="3" borderId="123" applyNumberFormat="0" applyFont="0" applyAlignment="0">
      <protection locked="0"/>
    </xf>
    <xf numFmtId="0" fontId="3" fillId="2" borderId="123" applyNumberFormat="0" applyAlignment="0">
      <alignment horizontal="left"/>
    </xf>
    <xf numFmtId="0" fontId="2" fillId="0" borderId="105">
      <alignment horizontal="right"/>
    </xf>
    <xf numFmtId="175" fontId="2" fillId="3" borderId="123" applyNumberFormat="0" applyFont="0" applyAlignment="0">
      <protection locked="0"/>
    </xf>
    <xf numFmtId="4" fontId="2" fillId="0" borderId="105"/>
    <xf numFmtId="10" fontId="26" fillId="26" borderId="105" applyNumberFormat="0" applyFill="0" applyBorder="0" applyAlignment="0" applyProtection="0">
      <protection locked="0"/>
    </xf>
    <xf numFmtId="175" fontId="2" fillId="3" borderId="105" applyNumberFormat="0" applyFont="0" applyAlignment="0">
      <protection locked="0"/>
    </xf>
    <xf numFmtId="0" fontId="2" fillId="0" borderId="105">
      <alignment horizontal="right"/>
    </xf>
    <xf numFmtId="0" fontId="3" fillId="2" borderId="123" applyNumberFormat="0" applyAlignment="0">
      <alignment horizontal="left"/>
    </xf>
    <xf numFmtId="175" fontId="2" fillId="3" borderId="105" applyNumberFormat="0" applyFont="0" applyAlignment="0">
      <protection locked="0"/>
    </xf>
    <xf numFmtId="0" fontId="20" fillId="24" borderId="121" applyNumberFormat="0" applyAlignment="0" applyProtection="0"/>
    <xf numFmtId="0" fontId="2" fillId="0" borderId="123">
      <alignment horizontal="right"/>
    </xf>
    <xf numFmtId="175" fontId="2" fillId="3" borderId="123" applyNumberFormat="0" applyFont="0" applyAlignment="0">
      <protection locked="0"/>
    </xf>
    <xf numFmtId="175" fontId="2" fillId="3" borderId="105"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05"/>
    <xf numFmtId="0" fontId="2" fillId="0" borderId="105"/>
    <xf numFmtId="175" fontId="2" fillId="3" borderId="123" applyNumberFormat="0" applyFont="0" applyAlignment="0">
      <protection locked="0"/>
    </xf>
    <xf numFmtId="175" fontId="2" fillId="3" borderId="123" applyNumberFormat="0" applyFont="0" applyAlignment="0">
      <protection locked="0"/>
    </xf>
    <xf numFmtId="0" fontId="2" fillId="0" borderId="105">
      <alignment horizontal="right"/>
    </xf>
    <xf numFmtId="175" fontId="2" fillId="3" borderId="105" applyNumberFormat="0" applyFont="0" applyAlignment="0">
      <protection locked="0"/>
    </xf>
    <xf numFmtId="175" fontId="2" fillId="3" borderId="123" applyNumberFormat="0" applyFont="0" applyAlignment="0">
      <protection locked="0"/>
    </xf>
    <xf numFmtId="0" fontId="2" fillId="0" borderId="105">
      <alignment horizontal="right"/>
    </xf>
    <xf numFmtId="175" fontId="2" fillId="3" borderId="105" applyNumberFormat="0" applyFont="0" applyAlignment="0">
      <protection locked="0"/>
    </xf>
    <xf numFmtId="4" fontId="2" fillId="0" borderId="105"/>
    <xf numFmtId="175" fontId="2" fillId="3" borderId="105" applyNumberFormat="0" applyFont="0" applyAlignment="0">
      <protection locked="0"/>
    </xf>
    <xf numFmtId="10" fontId="28" fillId="29" borderId="105" applyNumberFormat="0" applyBorder="0" applyAlignment="0" applyProtection="0"/>
    <xf numFmtId="10" fontId="26" fillId="26" borderId="105" applyNumberFormat="0" applyFill="0" applyBorder="0" applyAlignment="0" applyProtection="0">
      <protection locked="0"/>
    </xf>
    <xf numFmtId="175" fontId="2" fillId="3" borderId="123" applyNumberFormat="0" applyFont="0" applyAlignment="0">
      <protection locked="0"/>
    </xf>
    <xf numFmtId="0" fontId="80" fillId="0" borderId="72" applyNumberFormat="0" applyFill="0" applyAlignment="0" applyProtection="0"/>
    <xf numFmtId="0" fontId="3" fillId="31" borderId="122" applyNumberFormat="0" applyFont="0" applyAlignment="0" applyProtection="0"/>
    <xf numFmtId="175" fontId="2" fillId="3" borderId="123" applyNumberFormat="0" applyFont="0" applyAlignment="0">
      <protection locked="0"/>
    </xf>
    <xf numFmtId="0" fontId="3" fillId="31" borderId="122" applyNumberFormat="0" applyFont="0" applyAlignment="0" applyProtection="0"/>
    <xf numFmtId="0" fontId="73" fillId="11" borderId="121" applyNumberFormat="0" applyAlignment="0" applyProtection="0"/>
    <xf numFmtId="4" fontId="2" fillId="0" borderId="123"/>
    <xf numFmtId="0" fontId="2" fillId="0" borderId="123">
      <alignment horizontal="right"/>
    </xf>
    <xf numFmtId="175" fontId="2" fillId="3" borderId="105" applyNumberFormat="0" applyFont="0" applyAlignment="0">
      <protection locked="0"/>
    </xf>
    <xf numFmtId="0" fontId="2" fillId="0" borderId="123"/>
    <xf numFmtId="0"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05"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0" fontId="3" fillId="31" borderId="122" applyNumberFormat="0" applyFont="0" applyAlignment="0" applyProtection="0"/>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52" fillId="11" borderId="121" applyNumberFormat="0" applyAlignment="0" applyProtection="0"/>
    <xf numFmtId="0" fontId="80" fillId="0" borderId="72" applyNumberFormat="0" applyFill="0" applyAlignment="0" applyProtection="0"/>
    <xf numFmtId="0" fontId="3" fillId="31" borderId="122" applyNumberFormat="0" applyFont="0" applyAlignment="0" applyProtection="0"/>
    <xf numFmtId="4" fontId="2" fillId="0" borderId="105"/>
    <xf numFmtId="0" fontId="2" fillId="0" borderId="105">
      <alignment horizontal="right"/>
    </xf>
    <xf numFmtId="175" fontId="2" fillId="3" borderId="105" applyNumberFormat="0" applyFont="0" applyAlignment="0">
      <protection locked="0"/>
    </xf>
    <xf numFmtId="0" fontId="80" fillId="0" borderId="72" applyNumberFormat="0" applyFill="0" applyAlignment="0" applyProtection="0"/>
    <xf numFmtId="0" fontId="2" fillId="0" borderId="123">
      <alignment horizontal="right"/>
    </xf>
    <xf numFmtId="0" fontId="2" fillId="0" borderId="123">
      <alignment horizontal="right"/>
    </xf>
    <xf numFmtId="4" fontId="2" fillId="0" borderId="123"/>
    <xf numFmtId="175" fontId="2" fillId="3" borderId="123" applyNumberFormat="0" applyFont="0" applyAlignment="0">
      <protection locked="0"/>
    </xf>
    <xf numFmtId="0" fontId="2" fillId="0" borderId="123"/>
    <xf numFmtId="175" fontId="2" fillId="3" borderId="123" applyNumberFormat="0" applyFont="0" applyAlignment="0">
      <protection locked="0"/>
    </xf>
    <xf numFmtId="0" fontId="3" fillId="2" borderId="123" applyNumberFormat="0" applyAlignment="0">
      <alignment horizontal="left"/>
    </xf>
    <xf numFmtId="0"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3" fillId="31" borderId="122" applyNumberFormat="0" applyFont="0" applyAlignment="0" applyProtection="0"/>
    <xf numFmtId="175" fontId="2" fillId="3" borderId="123" applyNumberFormat="0" applyFont="0" applyAlignment="0">
      <protection locked="0"/>
    </xf>
    <xf numFmtId="0" fontId="3" fillId="31" borderId="122" applyNumberFormat="0" applyFont="0" applyAlignment="0" applyProtection="0"/>
    <xf numFmtId="0" fontId="20" fillId="24" borderId="121" applyNumberFormat="0" applyAlignment="0" applyProtection="0"/>
    <xf numFmtId="0" fontId="52" fillId="11" borderId="121" applyNumberFormat="0" applyAlignment="0" applyProtection="0"/>
    <xf numFmtId="0" fontId="3" fillId="31" borderId="122" applyNumberFormat="0" applyFont="0" applyAlignment="0" applyProtection="0"/>
    <xf numFmtId="0" fontId="2" fillId="0" borderId="123">
      <alignment horizontal="right"/>
    </xf>
    <xf numFmtId="10" fontId="26" fillId="26" borderId="123" applyNumberFormat="0" applyFill="0" applyBorder="0" applyAlignment="0" applyProtection="0">
      <protection locked="0"/>
    </xf>
    <xf numFmtId="0" fontId="80" fillId="0" borderId="72" applyNumberFormat="0" applyFill="0" applyAlignment="0" applyProtection="0"/>
    <xf numFmtId="4" fontId="2" fillId="0" borderId="123"/>
    <xf numFmtId="4" fontId="2" fillId="0" borderId="123"/>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0" fontId="52" fillId="11" borderId="121" applyNumberFormat="0" applyAlignment="0" applyProtection="0"/>
    <xf numFmtId="0" fontId="2" fillId="0" borderId="123">
      <alignment horizontal="right"/>
    </xf>
    <xf numFmtId="0" fontId="3" fillId="31" borderId="122" applyNumberFormat="0" applyFont="0" applyAlignment="0" applyProtection="0"/>
    <xf numFmtId="4" fontId="2" fillId="0" borderId="123"/>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73" fillId="11" borderId="121" applyNumberFormat="0" applyAlignment="0" applyProtection="0"/>
    <xf numFmtId="175" fontId="2" fillId="3" borderId="123" applyNumberFormat="0" applyFont="0" applyAlignment="0">
      <protection locked="0"/>
    </xf>
    <xf numFmtId="0" fontId="2" fillId="0" borderId="123">
      <alignment horizontal="right"/>
    </xf>
    <xf numFmtId="0" fontId="2" fillId="0" borderId="123">
      <alignment horizontal="right"/>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80" fillId="0" borderId="72" applyNumberFormat="0" applyFill="0" applyAlignment="0" applyProtection="0"/>
    <xf numFmtId="10" fontId="28" fillId="29" borderId="123" applyNumberFormat="0" applyBorder="0" applyAlignment="0" applyProtection="0"/>
    <xf numFmtId="0" fontId="52" fillId="11"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175" fontId="2" fillId="3" borderId="123" applyNumberFormat="0" applyFont="0" applyAlignment="0">
      <protection locked="0"/>
    </xf>
    <xf numFmtId="0" fontId="2" fillId="0" borderId="123">
      <alignment horizontal="right"/>
    </xf>
    <xf numFmtId="0" fontId="2" fillId="0" borderId="123"/>
    <xf numFmtId="175" fontId="2" fillId="3" borderId="123" applyNumberFormat="0" applyFont="0" applyAlignment="0">
      <protection locked="0"/>
    </xf>
    <xf numFmtId="4" fontId="2" fillId="0" borderId="123"/>
    <xf numFmtId="4" fontId="2" fillId="0" borderId="123"/>
    <xf numFmtId="0" fontId="3" fillId="31" borderId="122" applyNumberFormat="0" applyFont="0" applyAlignment="0" applyProtection="0"/>
    <xf numFmtId="175" fontId="2" fillId="3" borderId="105" applyNumberFormat="0" applyFont="0" applyAlignment="0">
      <protection locked="0"/>
    </xf>
    <xf numFmtId="0" fontId="2" fillId="0" borderId="105">
      <alignment horizontal="right"/>
    </xf>
    <xf numFmtId="0" fontId="2" fillId="0" borderId="123">
      <alignment horizontal="right"/>
    </xf>
    <xf numFmtId="0" fontId="2" fillId="0" borderId="123">
      <alignment horizontal="right"/>
    </xf>
    <xf numFmtId="175" fontId="2" fillId="3" borderId="123" applyNumberFormat="0" applyFont="0" applyAlignment="0">
      <protection locked="0"/>
    </xf>
    <xf numFmtId="0" fontId="52" fillId="11" borderId="121" applyNumberFormat="0" applyAlignment="0" applyProtection="0"/>
    <xf numFmtId="4" fontId="2" fillId="0" borderId="123"/>
    <xf numFmtId="175" fontId="2" fillId="3" borderId="123" applyNumberFormat="0" applyFont="0" applyAlignment="0">
      <protection locked="0"/>
    </xf>
    <xf numFmtId="0" fontId="3" fillId="2" borderId="123" applyNumberFormat="0" applyAlignment="0">
      <alignment horizontal="left"/>
    </xf>
    <xf numFmtId="0" fontId="2" fillId="0" borderId="105"/>
    <xf numFmtId="0" fontId="2" fillId="0" borderId="105"/>
    <xf numFmtId="175" fontId="2" fillId="3" borderId="123" applyNumberFormat="0" applyFont="0" applyAlignment="0">
      <protection locked="0"/>
    </xf>
    <xf numFmtId="175" fontId="2" fillId="3" borderId="105" applyNumberFormat="0" applyFont="0" applyAlignment="0">
      <protection locked="0"/>
    </xf>
    <xf numFmtId="0" fontId="3" fillId="31" borderId="122" applyNumberFormat="0" applyFont="0" applyAlignment="0" applyProtection="0"/>
    <xf numFmtId="0" fontId="2" fillId="0" borderId="123">
      <alignment horizontal="right"/>
    </xf>
    <xf numFmtId="0" fontId="2" fillId="0" borderId="123">
      <alignment horizontal="right"/>
    </xf>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175" fontId="2" fillId="3" borderId="105" applyNumberFormat="0" applyFont="0" applyAlignment="0">
      <protection locked="0"/>
    </xf>
    <xf numFmtId="10" fontId="28" fillId="29" borderId="123" applyNumberFormat="0" applyBorder="0" applyAlignment="0" applyProtection="0"/>
    <xf numFmtId="0" fontId="2" fillId="0" borderId="123">
      <alignment horizontal="right"/>
    </xf>
    <xf numFmtId="175" fontId="2" fillId="3" borderId="123" applyNumberFormat="0" applyFont="0" applyAlignment="0">
      <protection locked="0"/>
    </xf>
    <xf numFmtId="175" fontId="2" fillId="3" borderId="123" applyNumberFormat="0" applyFont="0" applyAlignment="0">
      <protection locked="0"/>
    </xf>
    <xf numFmtId="0" fontId="3" fillId="31" borderId="122" applyNumberFormat="0" applyFont="0" applyAlignment="0" applyProtection="0"/>
    <xf numFmtId="175" fontId="2" fillId="3" borderId="105" applyNumberFormat="0" applyFont="0" applyAlignment="0">
      <protection locked="0"/>
    </xf>
    <xf numFmtId="0" fontId="2" fillId="0" borderId="105">
      <alignment horizontal="right"/>
    </xf>
    <xf numFmtId="10" fontId="26" fillId="26" borderId="105" applyNumberFormat="0" applyFill="0" applyBorder="0" applyAlignment="0" applyProtection="0">
      <protection locked="0"/>
    </xf>
    <xf numFmtId="0" fontId="3" fillId="31" borderId="122" applyNumberFormat="0" applyFont="0" applyAlignment="0" applyProtection="0"/>
    <xf numFmtId="0" fontId="2" fillId="0" borderId="105">
      <alignment horizontal="right"/>
    </xf>
    <xf numFmtId="4" fontId="2" fillId="0" borderId="105"/>
    <xf numFmtId="175" fontId="2" fillId="3" borderId="123" applyNumberFormat="0" applyFont="0" applyAlignment="0">
      <protection locked="0"/>
    </xf>
    <xf numFmtId="0" fontId="2" fillId="0" borderId="105">
      <alignment horizontal="right"/>
    </xf>
    <xf numFmtId="0" fontId="2" fillId="0" borderId="123">
      <alignment horizontal="right"/>
    </xf>
    <xf numFmtId="0" fontId="2" fillId="0" borderId="123">
      <alignment horizontal="right"/>
    </xf>
    <xf numFmtId="0" fontId="3" fillId="31" borderId="122" applyNumberFormat="0" applyFont="0" applyAlignment="0" applyProtection="0"/>
    <xf numFmtId="175" fontId="2" fillId="3" borderId="105"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4" fontId="2" fillId="0" borderId="123"/>
    <xf numFmtId="175" fontId="2" fillId="3" borderId="123" applyNumberFormat="0" applyFont="0" applyAlignment="0">
      <protection locked="0"/>
    </xf>
    <xf numFmtId="0" fontId="2" fillId="0" borderId="123"/>
    <xf numFmtId="0" fontId="3" fillId="2" borderId="123" applyNumberFormat="0" applyAlignment="0">
      <alignment horizontal="left"/>
    </xf>
    <xf numFmtId="0" fontId="3" fillId="31" borderId="122" applyNumberFormat="0" applyFont="0" applyAlignment="0" applyProtection="0"/>
    <xf numFmtId="4" fontId="2" fillId="0" borderId="123"/>
    <xf numFmtId="4" fontId="2" fillId="0" borderId="105"/>
    <xf numFmtId="175" fontId="2" fillId="3" borderId="105" applyNumberFormat="0" applyFont="0" applyAlignment="0">
      <protection locked="0"/>
    </xf>
    <xf numFmtId="4" fontId="2" fillId="0" borderId="105"/>
    <xf numFmtId="0" fontId="2" fillId="0" borderId="123">
      <alignment horizontal="right"/>
    </xf>
    <xf numFmtId="0" fontId="2" fillId="0" borderId="105">
      <alignment horizontal="right"/>
    </xf>
    <xf numFmtId="0" fontId="3" fillId="2" borderId="123" applyNumberFormat="0" applyAlignment="0">
      <alignment horizontal="left"/>
    </xf>
    <xf numFmtId="175" fontId="2" fillId="3" borderId="105" applyNumberFormat="0" applyFont="0" applyAlignment="0">
      <protection locked="0"/>
    </xf>
    <xf numFmtId="175" fontId="2" fillId="3" borderId="123" applyNumberFormat="0" applyFont="0" applyAlignment="0">
      <protection locked="0"/>
    </xf>
    <xf numFmtId="4" fontId="2" fillId="0" borderId="123"/>
    <xf numFmtId="10" fontId="28" fillId="29" borderId="105" applyNumberFormat="0" applyBorder="0" applyAlignment="0" applyProtection="0"/>
    <xf numFmtId="0" fontId="2" fillId="0" borderId="123">
      <alignment horizontal="right"/>
    </xf>
    <xf numFmtId="175" fontId="2" fillId="3" borderId="123" applyNumberFormat="0" applyFont="0" applyAlignment="0">
      <protection locked="0"/>
    </xf>
    <xf numFmtId="4" fontId="2" fillId="0" borderId="123"/>
    <xf numFmtId="0" fontId="22" fillId="31" borderId="121" applyNumberFormat="0" applyFont="0" applyAlignment="0" applyProtection="0"/>
    <xf numFmtId="0" fontId="2" fillId="0" borderId="123">
      <alignment horizontal="right"/>
    </xf>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0" fontId="20" fillId="24" borderId="121" applyNumberFormat="0" applyAlignment="0" applyProtection="0"/>
    <xf numFmtId="175" fontId="2" fillId="3" borderId="123" applyNumberFormat="0" applyFont="0" applyAlignment="0">
      <protection locked="0"/>
    </xf>
    <xf numFmtId="4" fontId="2" fillId="0" borderId="123"/>
    <xf numFmtId="175" fontId="2" fillId="3" borderId="123" applyNumberFormat="0" applyFont="0" applyAlignment="0">
      <protection locked="0"/>
    </xf>
    <xf numFmtId="4" fontId="2" fillId="0" borderId="123"/>
    <xf numFmtId="10" fontId="28" fillId="29" borderId="123" applyNumberFormat="0" applyBorder="0" applyAlignment="0" applyProtection="0"/>
    <xf numFmtId="175" fontId="2" fillId="3" borderId="123" applyNumberFormat="0" applyFont="0" applyAlignment="0">
      <protection locked="0"/>
    </xf>
    <xf numFmtId="0" fontId="22" fillId="31" borderId="121" applyNumberFormat="0" applyFont="0" applyAlignment="0" applyProtection="0"/>
    <xf numFmtId="0" fontId="2" fillId="0" borderId="123">
      <alignment horizontal="right"/>
    </xf>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175" fontId="2" fillId="3" borderId="123" applyNumberFormat="0" applyFont="0" applyAlignment="0">
      <protection locked="0"/>
    </xf>
    <xf numFmtId="0" fontId="66" fillId="49" borderId="121" applyNumberFormat="0" applyAlignment="0" applyProtection="0"/>
    <xf numFmtId="0" fontId="2" fillId="0" borderId="123">
      <alignment horizontal="right"/>
    </xf>
    <xf numFmtId="0" fontId="2" fillId="0" borderId="123">
      <alignment horizontal="right"/>
    </xf>
    <xf numFmtId="0" fontId="52" fillId="11" borderId="121" applyNumberFormat="0" applyAlignment="0" applyProtection="0"/>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0" fontId="2" fillId="0" borderId="123"/>
    <xf numFmtId="0" fontId="52" fillId="11" borderId="121" applyNumberFormat="0" applyAlignment="0" applyProtection="0"/>
    <xf numFmtId="175" fontId="2" fillId="3" borderId="123" applyNumberFormat="0" applyFont="0" applyAlignment="0">
      <protection locked="0"/>
    </xf>
    <xf numFmtId="175" fontId="2" fillId="3" borderId="123" applyNumberFormat="0" applyFont="0" applyAlignment="0">
      <protection locked="0"/>
    </xf>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alignment horizontal="right"/>
    </xf>
    <xf numFmtId="0" fontId="2" fillId="0" borderId="123">
      <alignment horizontal="right"/>
    </xf>
    <xf numFmtId="0" fontId="2" fillId="0" borderId="123"/>
    <xf numFmtId="0" fontId="3" fillId="2" borderId="123" applyNumberFormat="0" applyAlignment="0">
      <alignment horizontal="left"/>
    </xf>
    <xf numFmtId="175" fontId="2" fillId="3" borderId="123" applyNumberFormat="0" applyFont="0" applyAlignment="0">
      <protection locked="0"/>
    </xf>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0"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31" borderId="122" applyNumberFormat="0" applyFont="0" applyAlignment="0" applyProtection="0"/>
    <xf numFmtId="0" fontId="20" fillId="24" borderId="121" applyNumberFormat="0" applyAlignment="0" applyProtection="0"/>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4" fontId="2" fillId="0" borderId="123"/>
    <xf numFmtId="175" fontId="2" fillId="3" borderId="123" applyNumberFormat="0" applyFont="0" applyAlignment="0">
      <protection locked="0"/>
    </xf>
    <xf numFmtId="175" fontId="2" fillId="3" borderId="123" applyNumberFormat="0" applyFont="0" applyAlignment="0">
      <protection locked="0"/>
    </xf>
    <xf numFmtId="4" fontId="2" fillId="0" borderId="123"/>
    <xf numFmtId="4" fontId="2" fillId="0" borderId="123"/>
    <xf numFmtId="4" fontId="2" fillId="0" borderId="123"/>
    <xf numFmtId="175" fontId="2" fillId="3" borderId="123" applyNumberFormat="0" applyFont="0" applyAlignment="0">
      <protection locked="0"/>
    </xf>
    <xf numFmtId="4" fontId="2" fillId="0" borderId="123"/>
    <xf numFmtId="0" fontId="2" fillId="0" borderId="123">
      <alignment horizontal="right"/>
    </xf>
    <xf numFmtId="4" fontId="2" fillId="0" borderId="123"/>
    <xf numFmtId="0" fontId="2" fillId="0" borderId="123">
      <alignment horizontal="righ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4" fontId="2" fillId="0" borderId="105"/>
    <xf numFmtId="0" fontId="3" fillId="31" borderId="122" applyNumberFormat="0" applyFont="0" applyAlignment="0" applyProtection="0"/>
    <xf numFmtId="175" fontId="2" fillId="3" borderId="123" applyNumberFormat="0" applyFont="0" applyAlignment="0">
      <protection locked="0"/>
    </xf>
    <xf numFmtId="10" fontId="28" fillId="29" borderId="123" applyNumberFormat="0" applyBorder="0" applyAlignment="0" applyProtection="0"/>
    <xf numFmtId="0" fontId="2" fillId="0" borderId="123">
      <alignment horizontal="right"/>
    </xf>
    <xf numFmtId="0" fontId="3" fillId="31" borderId="122" applyNumberFormat="0" applyFont="0" applyAlignment="0" applyProtection="0"/>
    <xf numFmtId="10" fontId="28" fillId="29" borderId="105" applyNumberFormat="0" applyBorder="0" applyAlignment="0" applyProtection="0"/>
    <xf numFmtId="175" fontId="2" fillId="3" borderId="105" applyNumberFormat="0" applyFont="0" applyAlignment="0">
      <protection locked="0"/>
    </xf>
    <xf numFmtId="0" fontId="20" fillId="24" borderId="121" applyNumberFormat="0" applyAlignment="0" applyProtection="0"/>
    <xf numFmtId="0" fontId="2" fillId="0" borderId="123">
      <alignment horizontal="right"/>
    </xf>
    <xf numFmtId="0" fontId="2" fillId="0" borderId="123">
      <alignment horizontal="right"/>
    </xf>
    <xf numFmtId="175" fontId="2" fillId="3" borderId="123" applyNumberFormat="0" applyFont="0" applyAlignment="0">
      <protection locked="0"/>
    </xf>
    <xf numFmtId="175" fontId="2" fillId="3" borderId="123" applyNumberFormat="0" applyFont="0" applyAlignment="0">
      <protection locked="0"/>
    </xf>
    <xf numFmtId="0" fontId="3" fillId="31" borderId="122" applyNumberFormat="0" applyFont="0" applyAlignment="0" applyProtection="0"/>
    <xf numFmtId="175" fontId="2" fillId="3" borderId="123" applyNumberFormat="0" applyFont="0" applyAlignment="0">
      <protection locked="0"/>
    </xf>
    <xf numFmtId="175" fontId="2" fillId="3" borderId="123" applyNumberFormat="0" applyFont="0" applyAlignment="0">
      <protection locked="0"/>
    </xf>
    <xf numFmtId="10" fontId="26" fillId="26" borderId="123" applyNumberFormat="0" applyFill="0" applyBorder="0" applyAlignment="0" applyProtection="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05"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2" fillId="0" borderId="123"/>
    <xf numFmtId="0" fontId="3" fillId="31" borderId="122" applyNumberFormat="0" applyFon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3" fillId="31" borderId="122" applyNumberFormat="0" applyFont="0" applyAlignment="0" applyProtection="0"/>
    <xf numFmtId="175" fontId="2" fillId="3" borderId="123" applyNumberFormat="0" applyFont="0" applyAlignment="0">
      <protection locked="0"/>
    </xf>
    <xf numFmtId="0" fontId="3" fillId="2" borderId="105" applyNumberFormat="0" applyAlignment="0">
      <alignment horizontal="left"/>
    </xf>
    <xf numFmtId="175" fontId="2" fillId="3" borderId="105" applyNumberFormat="0" applyFont="0" applyAlignment="0">
      <protection locked="0"/>
    </xf>
    <xf numFmtId="0" fontId="2" fillId="0" borderId="105">
      <alignment horizontal="right"/>
    </xf>
    <xf numFmtId="4" fontId="2" fillId="0" borderId="105"/>
    <xf numFmtId="0" fontId="2" fillId="0" borderId="105">
      <alignment horizontal="right"/>
    </xf>
    <xf numFmtId="0" fontId="2" fillId="0" borderId="123">
      <alignment horizontal="right"/>
    </xf>
    <xf numFmtId="0" fontId="2" fillId="0" borderId="123">
      <alignment horizontal="right"/>
    </xf>
    <xf numFmtId="4" fontId="2" fillId="0" borderId="123"/>
    <xf numFmtId="4" fontId="2" fillId="0" borderId="123"/>
    <xf numFmtId="175" fontId="2" fillId="3" borderId="105" applyNumberFormat="0" applyFont="0" applyAlignment="0">
      <protection locked="0"/>
    </xf>
    <xf numFmtId="175" fontId="2" fillId="3" borderId="105" applyNumberFormat="0" applyFont="0" applyAlignment="0">
      <protection locked="0"/>
    </xf>
    <xf numFmtId="0" fontId="2" fillId="0" borderId="123">
      <alignment horizontal="right"/>
    </xf>
    <xf numFmtId="0" fontId="2" fillId="0" borderId="123">
      <alignment horizontal="right"/>
    </xf>
    <xf numFmtId="175" fontId="2" fillId="3" borderId="123" applyNumberFormat="0" applyFont="0" applyAlignment="0">
      <protection locked="0"/>
    </xf>
    <xf numFmtId="175" fontId="2" fillId="3" borderId="105" applyNumberFormat="0" applyFont="0" applyAlignment="0">
      <protection locked="0"/>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4" fontId="2" fillId="0" borderId="123"/>
    <xf numFmtId="175" fontId="2" fillId="3" borderId="105" applyNumberFormat="0" applyFont="0" applyAlignment="0">
      <protection locked="0"/>
    </xf>
    <xf numFmtId="0" fontId="2" fillId="0" borderId="123"/>
    <xf numFmtId="0" fontId="2" fillId="0" borderId="123"/>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0" fontId="2" fillId="0" borderId="123"/>
    <xf numFmtId="0" fontId="2" fillId="0" borderId="123"/>
    <xf numFmtId="175" fontId="2" fillId="3" borderId="123" applyNumberFormat="0" applyFont="0" applyAlignment="0">
      <protection locked="0"/>
    </xf>
    <xf numFmtId="175" fontId="2" fillId="3" borderId="105" applyNumberFormat="0" applyFont="0" applyAlignment="0">
      <protection locked="0"/>
    </xf>
    <xf numFmtId="4" fontId="2" fillId="0" borderId="123"/>
    <xf numFmtId="4" fontId="2" fillId="0" borderId="123"/>
    <xf numFmtId="0" fontId="2" fillId="0" borderId="123">
      <alignment horizontal="right"/>
    </xf>
    <xf numFmtId="175" fontId="2" fillId="3" borderId="123" applyNumberFormat="0" applyFont="0" applyAlignment="0">
      <protection locked="0"/>
    </xf>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175" fontId="2" fillId="3" borderId="123" applyNumberFormat="0" applyFont="0" applyAlignment="0">
      <protection locked="0"/>
    </xf>
    <xf numFmtId="0" fontId="2" fillId="0" borderId="123">
      <alignment horizontal="right"/>
    </xf>
    <xf numFmtId="175" fontId="2" fillId="3" borderId="123" applyNumberFormat="0" applyFont="0" applyAlignment="0">
      <protection locked="0"/>
    </xf>
    <xf numFmtId="175" fontId="2" fillId="3" borderId="123" applyNumberFormat="0" applyFont="0" applyAlignment="0">
      <protection locked="0"/>
    </xf>
    <xf numFmtId="0" fontId="2" fillId="0" borderId="105">
      <alignment horizontal="right"/>
    </xf>
    <xf numFmtId="4" fontId="2" fillId="0" borderId="105"/>
    <xf numFmtId="0" fontId="2" fillId="0" borderId="123">
      <alignment horizontal="right"/>
    </xf>
    <xf numFmtId="175" fontId="2" fillId="3" borderId="123" applyNumberFormat="0" applyFont="0" applyAlignment="0">
      <protection locked="0"/>
    </xf>
    <xf numFmtId="4" fontId="2" fillId="0" borderId="123"/>
    <xf numFmtId="0" fontId="2" fillId="0" borderId="123">
      <alignment horizontal="right"/>
    </xf>
    <xf numFmtId="10" fontId="26" fillId="26" borderId="123" applyNumberFormat="0" applyFill="0" applyBorder="0" applyAlignment="0" applyProtection="0">
      <protection locked="0"/>
    </xf>
    <xf numFmtId="4" fontId="2" fillId="0" borderId="123"/>
    <xf numFmtId="0" fontId="2" fillId="0" borderId="123">
      <alignment horizontal="right"/>
    </xf>
    <xf numFmtId="10" fontId="28" fillId="29" borderId="123" applyNumberFormat="0" applyBorder="0" applyAlignment="0" applyProtection="0"/>
    <xf numFmtId="4" fontId="2" fillId="0" borderId="123"/>
    <xf numFmtId="0" fontId="2" fillId="0" borderId="123">
      <alignment horizontal="right"/>
    </xf>
    <xf numFmtId="0" fontId="2" fillId="0" borderId="123">
      <alignment horizontal="right"/>
    </xf>
    <xf numFmtId="0" fontId="2" fillId="0" borderId="123">
      <alignment horizontal="right"/>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4" fontId="2" fillId="0" borderId="123"/>
    <xf numFmtId="4" fontId="2" fillId="0" borderId="123"/>
    <xf numFmtId="0" fontId="3" fillId="2" borderId="123" applyNumberFormat="0" applyAlignment="0">
      <alignment horizontal="left"/>
    </xf>
    <xf numFmtId="4" fontId="2" fillId="0" borderId="105"/>
    <xf numFmtId="175" fontId="2" fillId="3" borderId="123" applyNumberFormat="0" applyFont="0" applyAlignment="0">
      <protection locked="0"/>
    </xf>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175" fontId="2" fillId="3" borderId="123" applyNumberFormat="0" applyFont="0" applyAlignment="0">
      <protection locked="0"/>
    </xf>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4" fontId="2" fillId="0" borderId="123"/>
    <xf numFmtId="4" fontId="2" fillId="0" borderId="105"/>
    <xf numFmtId="175" fontId="2" fillId="3" borderId="105" applyNumberFormat="0" applyFont="0" applyAlignment="0">
      <protection locked="0"/>
    </xf>
    <xf numFmtId="175" fontId="2" fillId="3" borderId="123" applyNumberFormat="0" applyFont="0" applyAlignment="0">
      <protection locked="0"/>
    </xf>
    <xf numFmtId="0" fontId="3" fillId="31" borderId="122" applyNumberFormat="0" applyFont="0" applyAlignment="0" applyProtection="0"/>
    <xf numFmtId="175" fontId="2" fillId="3" borderId="123" applyNumberFormat="0" applyFont="0" applyAlignment="0">
      <protection locked="0"/>
    </xf>
    <xf numFmtId="175" fontId="2" fillId="3" borderId="123" applyNumberFormat="0" applyFont="0" applyAlignment="0">
      <protection locked="0"/>
    </xf>
    <xf numFmtId="4" fontId="2" fillId="0" borderId="123"/>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4" fontId="2" fillId="0" borderId="123"/>
    <xf numFmtId="0" fontId="2" fillId="0" borderId="123">
      <alignment horizontal="right"/>
    </xf>
    <xf numFmtId="4" fontId="2" fillId="0" borderId="123"/>
    <xf numFmtId="0" fontId="2" fillId="0" borderId="123">
      <alignment horizontal="right"/>
    </xf>
    <xf numFmtId="0" fontId="2" fillId="0" borderId="123">
      <alignment horizontal="right"/>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4" fontId="2" fillId="0" borderId="123"/>
    <xf numFmtId="4" fontId="2" fillId="0" borderId="123"/>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4" fontId="2" fillId="0" borderId="123"/>
    <xf numFmtId="4" fontId="2" fillId="0" borderId="123"/>
    <xf numFmtId="0" fontId="2" fillId="0" borderId="123">
      <alignment horizontal="right"/>
    </xf>
    <xf numFmtId="0" fontId="3" fillId="2" borderId="123" applyNumberFormat="0" applyAlignment="0">
      <alignment horizontal="left"/>
    </xf>
    <xf numFmtId="0" fontId="2" fillId="0" borderId="123">
      <alignment horizontal="right"/>
    </xf>
    <xf numFmtId="175" fontId="2" fillId="3" borderId="123" applyNumberFormat="0" applyFont="0" applyAlignment="0">
      <protection locked="0"/>
    </xf>
    <xf numFmtId="0" fontId="2" fillId="0" borderId="123"/>
    <xf numFmtId="4" fontId="2" fillId="0" borderId="123"/>
    <xf numFmtId="175" fontId="2" fillId="3" borderId="123" applyNumberFormat="0" applyFont="0" applyAlignment="0">
      <protection locked="0"/>
    </xf>
    <xf numFmtId="4" fontId="2" fillId="0" borderId="123"/>
    <xf numFmtId="0" fontId="2" fillId="31" borderId="122" applyNumberFormat="0" applyFont="0" applyAlignment="0" applyProtection="0"/>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0" fontId="2" fillId="0" borderId="123"/>
    <xf numFmtId="0" fontId="73" fillId="11" borderId="121" applyNumberFormat="0" applyAlignment="0" applyProtection="0"/>
    <xf numFmtId="175" fontId="2" fillId="3" borderId="123" applyNumberFormat="0" applyFont="0" applyAlignment="0">
      <protection locked="0"/>
    </xf>
    <xf numFmtId="0" fontId="2" fillId="0" borderId="123">
      <alignment horizontal="right"/>
    </xf>
    <xf numFmtId="10" fontId="26" fillId="26" borderId="123" applyNumberFormat="0" applyFill="0" applyBorder="0" applyAlignment="0" applyProtection="0">
      <protection locked="0"/>
    </xf>
    <xf numFmtId="0" fontId="2" fillId="0" borderId="123"/>
    <xf numFmtId="175" fontId="2" fillId="3" borderId="123" applyNumberFormat="0" applyFont="0" applyAlignment="0">
      <protection locked="0"/>
    </xf>
    <xf numFmtId="4" fontId="2" fillId="0" borderId="123"/>
    <xf numFmtId="0" fontId="2" fillId="0" borderId="123"/>
    <xf numFmtId="175" fontId="2" fillId="3" borderId="123" applyNumberFormat="0" applyFont="0" applyAlignment="0">
      <protection locked="0"/>
    </xf>
    <xf numFmtId="175" fontId="2" fillId="3" borderId="123" applyNumberFormat="0" applyFont="0" applyAlignment="0">
      <protection locked="0"/>
    </xf>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31" borderId="122" applyNumberFormat="0" applyFont="0" applyAlignment="0" applyProtection="0"/>
    <xf numFmtId="0" fontId="3" fillId="31" borderId="122" applyNumberFormat="0" applyFont="0" applyAlignment="0" applyProtection="0"/>
    <xf numFmtId="175" fontId="2" fillId="3" borderId="123" applyNumberFormat="0" applyFont="0" applyAlignment="0">
      <protection locked="0"/>
    </xf>
    <xf numFmtId="0" fontId="20" fillId="24" borderId="121" applyNumberFormat="0" applyAlignment="0" applyProtection="0"/>
    <xf numFmtId="0" fontId="2" fillId="0" borderId="123">
      <alignment horizontal="right"/>
    </xf>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4" fontId="2" fillId="0" borderId="123"/>
    <xf numFmtId="0" fontId="2" fillId="31" borderId="122" applyNumberFormat="0" applyFont="0" applyAlignment="0" applyProtection="0"/>
    <xf numFmtId="10" fontId="28" fillId="29" borderId="123" applyNumberFormat="0" applyBorder="0" applyAlignment="0" applyProtection="0"/>
    <xf numFmtId="0" fontId="3" fillId="2" borderId="123" applyNumberFormat="0" applyAlignment="0">
      <alignment horizontal="left"/>
    </xf>
    <xf numFmtId="0" fontId="20" fillId="24" borderId="121" applyNumberFormat="0" applyAlignment="0" applyProtection="0"/>
    <xf numFmtId="4" fontId="2" fillId="0" borderId="123"/>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175" fontId="2" fillId="3" borderId="123" applyNumberFormat="0" applyFont="0" applyAlignment="0">
      <protection locked="0"/>
    </xf>
    <xf numFmtId="0" fontId="3" fillId="2" borderId="123" applyNumberFormat="0" applyAlignment="0">
      <alignment horizontal="left"/>
    </xf>
    <xf numFmtId="0" fontId="2" fillId="0" borderId="123"/>
    <xf numFmtId="0" fontId="3" fillId="31" borderId="122" applyNumberFormat="0" applyFont="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0" fontId="3" fillId="31" borderId="122" applyNumberFormat="0" applyFont="0" applyAlignment="0" applyProtection="0"/>
    <xf numFmtId="0" fontId="3" fillId="31" borderId="122" applyNumberFormat="0" applyFont="0" applyAlignment="0" applyProtection="0"/>
    <xf numFmtId="0" fontId="20" fillId="24" borderId="121" applyNumberFormat="0" applyAlignment="0" applyProtection="0"/>
    <xf numFmtId="0" fontId="20" fillId="24" borderId="121" applyNumberFormat="0" applyAlignment="0" applyProtection="0"/>
    <xf numFmtId="0" fontId="73" fillId="11" borderId="121" applyNumberFormat="0" applyAlignment="0" applyProtection="0"/>
    <xf numFmtId="0" fontId="73" fillId="11" borderId="121" applyNumberFormat="0" applyAlignment="0" applyProtection="0"/>
    <xf numFmtId="0" fontId="2" fillId="31" borderId="122" applyNumberFormat="0" applyFont="0" applyAlignment="0" applyProtection="0"/>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0" fontId="3" fillId="31" borderId="122" applyNumberFormat="0" applyFont="0" applyAlignment="0" applyProtection="0"/>
    <xf numFmtId="0" fontId="2" fillId="0" borderId="123">
      <alignment horizontal="right"/>
    </xf>
    <xf numFmtId="0" fontId="2" fillId="0" borderId="123">
      <alignment horizontal="right"/>
    </xf>
    <xf numFmtId="175" fontId="2" fillId="3" borderId="123" applyNumberFormat="0" applyFont="0" applyAlignment="0">
      <protection locked="0"/>
    </xf>
    <xf numFmtId="4" fontId="2" fillId="0" borderId="123"/>
    <xf numFmtId="4" fontId="2" fillId="0" borderId="123"/>
    <xf numFmtId="0" fontId="2" fillId="0" borderId="123">
      <alignment horizontal="right"/>
    </xf>
    <xf numFmtId="0" fontId="20" fillId="24" borderId="121" applyNumberFormat="0" applyAlignment="0" applyProtection="0"/>
    <xf numFmtId="0" fontId="3" fillId="31" borderId="122" applyNumberFormat="0" applyFont="0" applyAlignment="0" applyProtection="0"/>
    <xf numFmtId="0" fontId="80" fillId="0" borderId="72" applyNumberFormat="0" applyFill="0" applyAlignment="0" applyProtection="0"/>
    <xf numFmtId="175" fontId="2" fillId="3" borderId="123" applyNumberFormat="0" applyFont="0" applyAlignment="0">
      <protection locked="0"/>
    </xf>
    <xf numFmtId="175" fontId="2" fillId="3" borderId="123" applyNumberFormat="0" applyFont="0" applyAlignment="0">
      <protection locked="0"/>
    </xf>
    <xf numFmtId="0" fontId="20" fillId="24" borderId="121" applyNumberFormat="0" applyAlignment="0" applyProtection="0"/>
    <xf numFmtId="175" fontId="2" fillId="3" borderId="123" applyNumberFormat="0" applyFont="0" applyAlignment="0">
      <protection locked="0"/>
    </xf>
    <xf numFmtId="0" fontId="3" fillId="31" borderId="122" applyNumberFormat="0" applyFont="0" applyAlignment="0" applyProtection="0"/>
    <xf numFmtId="0" fontId="66" fillId="49" borderId="121" applyNumberFormat="0" applyAlignment="0" applyProtection="0"/>
    <xf numFmtId="0" fontId="2" fillId="0" borderId="123">
      <alignment horizontal="right"/>
    </xf>
    <xf numFmtId="4" fontId="2" fillId="0" borderId="123"/>
    <xf numFmtId="4" fontId="2" fillId="0" borderId="123"/>
    <xf numFmtId="0" fontId="2" fillId="0" borderId="123">
      <alignment horizontal="right"/>
    </xf>
    <xf numFmtId="0" fontId="22" fillId="31" borderId="121" applyNumberFormat="0" applyFont="0" applyAlignment="0" applyProtection="0"/>
    <xf numFmtId="0" fontId="2" fillId="0" borderId="123">
      <alignment horizontal="right"/>
    </xf>
    <xf numFmtId="0" fontId="3" fillId="31" borderId="122" applyNumberFormat="0" applyFont="0" applyAlignment="0" applyProtection="0"/>
    <xf numFmtId="4" fontId="2" fillId="0" borderId="123"/>
    <xf numFmtId="0" fontId="2" fillId="0" borderId="123">
      <alignment horizontal="right"/>
    </xf>
    <xf numFmtId="4" fontId="2" fillId="0" borderId="123"/>
    <xf numFmtId="0" fontId="3" fillId="31" borderId="122" applyNumberFormat="0" applyFont="0" applyAlignment="0" applyProtection="0"/>
    <xf numFmtId="0" fontId="2" fillId="0" borderId="123">
      <alignment horizontal="right"/>
    </xf>
    <xf numFmtId="0" fontId="2" fillId="0" borderId="123">
      <alignment horizontal="right"/>
    </xf>
    <xf numFmtId="0" fontId="52" fillId="11" borderId="121" applyNumberFormat="0" applyAlignment="0" applyProtection="0"/>
    <xf numFmtId="0" fontId="20" fillId="24" borderId="121" applyNumberFormat="0" applyAlignment="0" applyProtection="0"/>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31" borderId="122" applyNumberFormat="0" applyFont="0" applyAlignment="0" applyProtection="0"/>
    <xf numFmtId="0" fontId="2" fillId="0" borderId="123">
      <alignment horizontal="right"/>
    </xf>
    <xf numFmtId="0" fontId="2" fillId="0" borderId="123">
      <alignment horizontal="right"/>
    </xf>
    <xf numFmtId="0" fontId="2" fillId="0" borderId="123"/>
    <xf numFmtId="0" fontId="52" fillId="11" borderId="121" applyNumberFormat="0" applyAlignment="0" applyProtection="0"/>
    <xf numFmtId="4" fontId="2" fillId="0" borderId="123"/>
    <xf numFmtId="4" fontId="2" fillId="0" borderId="123"/>
    <xf numFmtId="0" fontId="3" fillId="31" borderId="122" applyNumberFormat="0" applyFon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175" fontId="2" fillId="3" borderId="123" applyNumberFormat="0" applyFont="0" applyAlignment="0">
      <protection locked="0"/>
    </xf>
    <xf numFmtId="0" fontId="2" fillId="0" borderId="123"/>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175" fontId="2" fillId="3" borderId="123" applyNumberFormat="0" applyFont="0" applyAlignment="0">
      <protection locked="0"/>
    </xf>
    <xf numFmtId="0" fontId="52" fillId="11" borderId="121" applyNumberFormat="0" applyAlignment="0" applyProtection="0"/>
    <xf numFmtId="0" fontId="52" fillId="11" borderId="121" applyNumberFormat="0" applyAlignment="0" applyProtection="0"/>
    <xf numFmtId="175" fontId="2" fillId="3" borderId="123" applyNumberFormat="0" applyFont="0" applyAlignment="0">
      <protection locked="0"/>
    </xf>
    <xf numFmtId="0"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4" fontId="2" fillId="0" borderId="123"/>
    <xf numFmtId="0" fontId="3" fillId="31" borderId="122" applyNumberFormat="0" applyFont="0" applyAlignment="0" applyProtection="0"/>
    <xf numFmtId="0" fontId="3" fillId="31" borderId="122" applyNumberFormat="0" applyFont="0" applyAlignment="0" applyProtection="0"/>
    <xf numFmtId="0" fontId="20" fillId="24" borderId="121" applyNumberFormat="0" applyAlignment="0" applyProtection="0"/>
    <xf numFmtId="0" fontId="52" fillId="11" borderId="121" applyNumberFormat="0" applyAlignment="0" applyProtection="0"/>
    <xf numFmtId="175" fontId="2" fillId="3" borderId="123" applyNumberFormat="0" applyFont="0" applyAlignment="0">
      <protection locked="0"/>
    </xf>
    <xf numFmtId="0" fontId="2"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80" fillId="0" borderId="72" applyNumberFormat="0" applyFill="0" applyAlignment="0" applyProtection="0"/>
    <xf numFmtId="175" fontId="2" fillId="3" borderId="123" applyNumberFormat="0" applyFont="0" applyAlignment="0">
      <protection locked="0"/>
    </xf>
    <xf numFmtId="0" fontId="3" fillId="2" borderId="123" applyNumberFormat="0" applyAlignment="0">
      <alignment horizontal="left"/>
    </xf>
    <xf numFmtId="0"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4" fontId="2" fillId="0" borderId="123"/>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2" fillId="0" borderId="123">
      <alignment horizontal="right"/>
    </xf>
    <xf numFmtId="0" fontId="2" fillId="0" borderId="123">
      <alignment horizontal="right"/>
    </xf>
    <xf numFmtId="4" fontId="2" fillId="0" borderId="123"/>
    <xf numFmtId="4" fontId="2" fillId="0" borderId="123"/>
    <xf numFmtId="0" fontId="2" fillId="0" borderId="123">
      <alignment horizontal="right"/>
    </xf>
    <xf numFmtId="0" fontId="2" fillId="0" borderId="123">
      <alignment horizontal="right"/>
    </xf>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3" fillId="31" borderId="122" applyNumberFormat="0" applyFont="0" applyAlignment="0" applyProtection="0"/>
    <xf numFmtId="0" fontId="2" fillId="0" borderId="123"/>
    <xf numFmtId="0" fontId="2" fillId="0" borderId="123"/>
    <xf numFmtId="0" fontId="52" fillId="11" borderId="121" applyNumberFormat="0" applyAlignment="0" applyProtection="0"/>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0" fontId="2" fillId="0" borderId="123"/>
    <xf numFmtId="175" fontId="2" fillId="3" borderId="123" applyNumberFormat="0" applyFont="0" applyAlignment="0">
      <protection locked="0"/>
    </xf>
    <xf numFmtId="175" fontId="2" fillId="3" borderId="123" applyNumberFormat="0" applyFont="0" applyAlignment="0">
      <protection locked="0"/>
    </xf>
    <xf numFmtId="4" fontId="2" fillId="0" borderId="123"/>
    <xf numFmtId="175" fontId="2" fillId="3" borderId="123" applyNumberFormat="0" applyFont="0" applyAlignment="0">
      <protection locked="0"/>
    </xf>
    <xf numFmtId="0" fontId="3" fillId="31" borderId="122" applyNumberFormat="0" applyFont="0" applyAlignment="0" applyProtection="0"/>
    <xf numFmtId="0" fontId="2" fillId="0" borderId="123">
      <alignment horizontal="right"/>
    </xf>
    <xf numFmtId="4" fontId="2" fillId="0" borderId="123"/>
    <xf numFmtId="0" fontId="2" fillId="0" borderId="123">
      <alignment horizontal="right"/>
    </xf>
    <xf numFmtId="10" fontId="26" fillId="26" borderId="123" applyNumberFormat="0" applyFill="0" applyBorder="0" applyAlignment="0" applyProtection="0">
      <protection locked="0"/>
    </xf>
    <xf numFmtId="4" fontId="2" fillId="0" borderId="123"/>
    <xf numFmtId="0" fontId="2" fillId="0" borderId="123">
      <alignment horizontal="right"/>
    </xf>
    <xf numFmtId="10" fontId="28" fillId="29" borderId="123" applyNumberFormat="0" applyBorder="0" applyAlignment="0" applyProtection="0"/>
    <xf numFmtId="4" fontId="2" fillId="0" borderId="123"/>
    <xf numFmtId="0" fontId="2" fillId="0" borderId="123">
      <alignment horizontal="right"/>
    </xf>
    <xf numFmtId="0" fontId="2" fillId="0" borderId="123">
      <alignment horizontal="right"/>
    </xf>
    <xf numFmtId="0" fontId="2" fillId="0" borderId="123">
      <alignment horizontal="right"/>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4" fontId="2" fillId="0" borderId="123"/>
    <xf numFmtId="4" fontId="2" fillId="0" borderId="123"/>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175" fontId="2" fillId="3" borderId="123" applyNumberFormat="0" applyFont="0" applyAlignment="0">
      <protection locked="0"/>
    </xf>
    <xf numFmtId="4" fontId="2" fillId="0" borderId="123"/>
    <xf numFmtId="4" fontId="2" fillId="0" borderId="123"/>
    <xf numFmtId="175" fontId="2" fillId="3" borderId="123" applyNumberFormat="0" applyFont="0" applyAlignment="0">
      <protection locked="0"/>
    </xf>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3" fillId="31" borderId="122" applyNumberFormat="0" applyFon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4" fontId="2" fillId="0" borderId="123"/>
    <xf numFmtId="10" fontId="26" fillId="26" borderId="123" applyNumberFormat="0" applyFill="0" applyBorder="0" applyAlignment="0" applyProtection="0">
      <protection locked="0"/>
    </xf>
    <xf numFmtId="0" fontId="3" fillId="31" borderId="122" applyNumberFormat="0" applyFont="0" applyAlignment="0" applyProtection="0"/>
    <xf numFmtId="0" fontId="3" fillId="31" borderId="122" applyNumberFormat="0" applyFon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4" fontId="2" fillId="0" borderId="123"/>
    <xf numFmtId="0" fontId="2" fillId="0" borderId="123">
      <alignment horizontal="right"/>
    </xf>
    <xf numFmtId="4" fontId="2" fillId="0" borderId="123"/>
    <xf numFmtId="0" fontId="2" fillId="0" borderId="123">
      <alignment horizontal="right"/>
    </xf>
    <xf numFmtId="0" fontId="2" fillId="0" borderId="123">
      <alignment horizontal="right"/>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4" fontId="2" fillId="0" borderId="123"/>
    <xf numFmtId="4" fontId="2" fillId="0" borderId="123"/>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2" fillId="0" borderId="123">
      <alignment horizontal="right"/>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0" fontId="2" fillId="31" borderId="122" applyNumberFormat="0" applyFont="0" applyAlignment="0" applyProtection="0"/>
    <xf numFmtId="4" fontId="2" fillId="0" borderId="123"/>
    <xf numFmtId="4" fontId="2" fillId="0" borderId="123"/>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0" fontId="2" fillId="31" borderId="122" applyNumberFormat="0" applyFont="0" applyAlignment="0" applyProtection="0"/>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0" fillId="24" borderId="121" applyNumberFormat="0" applyAlignment="0" applyProtection="0"/>
    <xf numFmtId="0" fontId="20" fillId="24" borderId="121" applyNumberFormat="0" applyAlignment="0" applyProtection="0"/>
    <xf numFmtId="175" fontId="2" fillId="3" borderId="123" applyNumberFormat="0" applyFont="0" applyAlignment="0">
      <protection locked="0"/>
    </xf>
    <xf numFmtId="0" fontId="3" fillId="31" borderId="122" applyNumberFormat="0" applyFont="0" applyAlignment="0" applyProtection="0"/>
    <xf numFmtId="175" fontId="2" fillId="3" borderId="123" applyNumberFormat="0" applyFont="0" applyAlignment="0">
      <protection locked="0"/>
    </xf>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2" fillId="31" borderId="122" applyNumberFormat="0" applyFont="0" applyAlignment="0" applyProtection="0"/>
    <xf numFmtId="0" fontId="2" fillId="31" borderId="122" applyNumberFormat="0" applyFont="0" applyAlignment="0" applyProtection="0"/>
    <xf numFmtId="0" fontId="3" fillId="31" borderId="122" applyNumberFormat="0" applyFont="0" applyAlignment="0" applyProtection="0"/>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0" fontId="80" fillId="0" borderId="72" applyNumberFormat="0" applyFill="0" applyAlignment="0" applyProtection="0"/>
    <xf numFmtId="0" fontId="52" fillId="11" borderId="121" applyNumberFormat="0" applyAlignment="0" applyProtection="0"/>
    <xf numFmtId="175" fontId="2" fillId="3" borderId="123" applyNumberFormat="0" applyFont="0" applyAlignment="0">
      <protection locked="0"/>
    </xf>
    <xf numFmtId="175" fontId="2" fillId="3" borderId="123" applyNumberFormat="0" applyFont="0" applyAlignment="0">
      <protection locked="0"/>
    </xf>
    <xf numFmtId="0" fontId="52" fillId="11" borderId="121" applyNumberFormat="0" applyAlignment="0" applyProtection="0"/>
    <xf numFmtId="0" fontId="20" fillId="24" borderId="121" applyNumberFormat="0" applyAlignment="0" applyProtection="0"/>
    <xf numFmtId="0" fontId="3" fillId="31" borderId="122" applyNumberFormat="0" applyFont="0" applyAlignment="0" applyProtection="0"/>
    <xf numFmtId="0" fontId="52" fillId="11" borderId="121" applyNumberFormat="0" applyAlignment="0" applyProtection="0"/>
    <xf numFmtId="0" fontId="20" fillId="24" borderId="121" applyNumberFormat="0" applyAlignment="0" applyProtection="0"/>
    <xf numFmtId="0" fontId="2" fillId="0" borderId="123"/>
    <xf numFmtId="0" fontId="3" fillId="31" borderId="122" applyNumberFormat="0" applyFont="0" applyAlignment="0" applyProtection="0"/>
    <xf numFmtId="175" fontId="2" fillId="3" borderId="123" applyNumberFormat="0" applyFont="0" applyAlignment="0">
      <protection locked="0"/>
    </xf>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52" fillId="11" borderId="121" applyNumberFormat="0" applyAlignment="0" applyProtection="0"/>
    <xf numFmtId="0" fontId="3" fillId="31" borderId="122" applyNumberFormat="0" applyFont="0" applyAlignment="0" applyProtection="0"/>
    <xf numFmtId="175" fontId="2" fillId="3" borderId="123" applyNumberFormat="0" applyFont="0" applyAlignment="0">
      <protection locked="0"/>
    </xf>
    <xf numFmtId="0" fontId="20" fillId="24" borderId="121" applyNumberFormat="0" applyAlignment="0" applyProtection="0"/>
    <xf numFmtId="0" fontId="52" fillId="11" borderId="121" applyNumberFormat="0" applyAlignment="0" applyProtection="0"/>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52" fillId="11" borderId="121" applyNumberFormat="0" applyAlignment="0" applyProtection="0"/>
    <xf numFmtId="0" fontId="20" fillId="24"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175" fontId="2" fillId="3" borderId="123" applyNumberFormat="0" applyFont="0" applyAlignment="0">
      <protection locked="0"/>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2" fillId="0" borderId="123">
      <alignment horizontal="right"/>
    </xf>
    <xf numFmtId="0"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0" fontId="80" fillId="0" borderId="72" applyNumberFormat="0" applyFill="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80" fillId="0" borderId="72" applyNumberFormat="0" applyFill="0" applyAlignment="0" applyProtection="0"/>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 fillId="0" borderId="123">
      <alignment horizontal="right"/>
    </xf>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4" fontId="2" fillId="0" borderId="123"/>
    <xf numFmtId="0" fontId="20" fillId="24" borderId="121" applyNumberForma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3" fillId="31" borderId="122" applyNumberFormat="0" applyFont="0" applyAlignment="0" applyProtection="0"/>
    <xf numFmtId="0" fontId="2" fillId="0" borderId="123"/>
    <xf numFmtId="0" fontId="2" fillId="0" borderId="123"/>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2" fillId="0" borderId="123">
      <alignment horizontal="right"/>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0" fontId="2" fillId="31" borderId="122" applyNumberFormat="0" applyFont="0" applyAlignment="0" applyProtection="0"/>
    <xf numFmtId="4" fontId="2" fillId="0" borderId="123"/>
    <xf numFmtId="4" fontId="2" fillId="0" borderId="123"/>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0" fontId="2" fillId="31" borderId="122" applyNumberFormat="0" applyFont="0" applyAlignment="0" applyProtection="0"/>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80" fillId="0" borderId="72" applyNumberFormat="0" applyFill="0" applyAlignment="0" applyProtection="0"/>
    <xf numFmtId="0" fontId="80" fillId="0" borderId="72" applyNumberFormat="0" applyFill="0" applyAlignment="0" applyProtection="0"/>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 fillId="0" borderId="123">
      <alignment horizontal="right"/>
    </xf>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4" fontId="2" fillId="0" borderId="123"/>
    <xf numFmtId="0" fontId="20" fillId="24" borderId="121" applyNumberForma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3" fillId="31" borderId="122" applyNumberFormat="0" applyFont="0" applyAlignment="0" applyProtection="0"/>
    <xf numFmtId="0" fontId="2" fillId="0" borderId="123"/>
    <xf numFmtId="0" fontId="2" fillId="0" borderId="123"/>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2" fillId="0" borderId="123">
      <alignment horizontal="right"/>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0" fontId="2" fillId="31" borderId="122" applyNumberFormat="0" applyFont="0" applyAlignment="0" applyProtection="0"/>
    <xf numFmtId="4" fontId="2" fillId="0" borderId="123"/>
    <xf numFmtId="4" fontId="2" fillId="0" borderId="123"/>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0" fontId="2" fillId="31" borderId="122" applyNumberFormat="0" applyFont="0" applyAlignment="0" applyProtection="0"/>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0" fontId="80" fillId="0" borderId="72" applyNumberFormat="0" applyFill="0" applyAlignment="0" applyProtection="0"/>
    <xf numFmtId="0" fontId="80" fillId="0" borderId="72" applyNumberFormat="0" applyFill="0" applyAlignment="0" applyProtection="0"/>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 fillId="0" borderId="123">
      <alignment horizontal="right"/>
    </xf>
    <xf numFmtId="0" fontId="2" fillId="0" borderId="123">
      <alignment horizontal="right"/>
    </xf>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0" fontId="2" fillId="0" borderId="123"/>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4" fontId="2" fillId="0" borderId="123"/>
    <xf numFmtId="0" fontId="2" fillId="0" borderId="123">
      <alignment horizontal="right"/>
    </xf>
    <xf numFmtId="4" fontId="2" fillId="0" borderId="123"/>
    <xf numFmtId="0" fontId="2" fillId="0" borderId="123">
      <alignment horizontal="right"/>
    </xf>
    <xf numFmtId="4" fontId="2" fillId="0" borderId="123"/>
    <xf numFmtId="0" fontId="2" fillId="0" borderId="123">
      <alignment horizontal="right"/>
    </xf>
    <xf numFmtId="0" fontId="2" fillId="0" borderId="123">
      <alignment horizontal="right"/>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4" fontId="2" fillId="0" borderId="123"/>
    <xf numFmtId="4" fontId="2" fillId="0" borderId="123"/>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10" fontId="26" fillId="26" borderId="123" applyNumberFormat="0" applyFill="0" applyBorder="0" applyAlignment="0" applyProtection="0">
      <protection locked="0"/>
    </xf>
    <xf numFmtId="0" fontId="2" fillId="0" borderId="123"/>
    <xf numFmtId="10" fontId="26" fillId="26" borderId="123" applyNumberFormat="0" applyFill="0" applyBorder="0" applyAlignment="0" applyProtection="0">
      <protection locked="0"/>
    </xf>
    <xf numFmtId="0" fontId="2" fillId="0" borderId="123">
      <alignment horizontal="right"/>
    </xf>
    <xf numFmtId="0" fontId="3" fillId="31" borderId="122" applyNumberFormat="0" applyFont="0" applyAlignment="0" applyProtection="0"/>
    <xf numFmtId="175" fontId="2" fillId="3" borderId="123" applyNumberFormat="0" applyFont="0" applyAlignment="0">
      <protection locked="0"/>
    </xf>
    <xf numFmtId="0" fontId="2" fillId="0" borderId="123"/>
    <xf numFmtId="175" fontId="2" fillId="3" borderId="123" applyNumberFormat="0" applyFont="0" applyAlignment="0">
      <protection locked="0"/>
    </xf>
    <xf numFmtId="0" fontId="3" fillId="2" borderId="123" applyNumberFormat="0" applyAlignment="0">
      <alignment horizontal="left"/>
    </xf>
    <xf numFmtId="175" fontId="2" fillId="3" borderId="123" applyNumberFormat="0" applyFont="0" applyAlignment="0">
      <protection locked="0"/>
    </xf>
    <xf numFmtId="0" fontId="66" fillId="49" borderId="121" applyNumberFormat="0" applyAlignment="0" applyProtection="0"/>
    <xf numFmtId="0" fontId="3" fillId="31" borderId="122" applyNumberFormat="0" applyFont="0" applyAlignment="0" applyProtection="0"/>
    <xf numFmtId="175" fontId="2" fillId="3" borderId="123" applyNumberFormat="0" applyFont="0" applyAlignment="0">
      <protection locked="0"/>
    </xf>
    <xf numFmtId="0" fontId="20" fillId="24" borderId="121" applyNumberFormat="0" applyAlignment="0" applyProtection="0"/>
    <xf numFmtId="0" fontId="29" fillId="0" borderId="62">
      <alignment horizontal="left" vertical="center"/>
    </xf>
    <xf numFmtId="175" fontId="2" fillId="3" borderId="123" applyNumberFormat="0" applyFont="0" applyAlignment="0">
      <protection locked="0"/>
    </xf>
    <xf numFmtId="0" fontId="3" fillId="2" borderId="105" applyNumberFormat="0" applyAlignment="0">
      <alignment horizontal="left"/>
    </xf>
    <xf numFmtId="175" fontId="2" fillId="3" borderId="105" applyNumberFormat="0" applyFont="0" applyAlignment="0">
      <protection locked="0"/>
    </xf>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0" fontId="2" fillId="0" borderId="105"/>
    <xf numFmtId="175" fontId="2" fillId="3" borderId="105" applyNumberFormat="0" applyFont="0" applyAlignment="0">
      <protection locked="0"/>
    </xf>
    <xf numFmtId="175" fontId="2" fillId="3" borderId="105" applyNumberFormat="0" applyFont="0" applyAlignment="0">
      <protection locked="0"/>
    </xf>
    <xf numFmtId="0" fontId="3" fillId="31" borderId="122" applyNumberFormat="0" applyFont="0" applyAlignment="0" applyProtection="0"/>
    <xf numFmtId="0" fontId="20" fillId="24" borderId="121" applyNumberFormat="0" applyAlignment="0" applyProtection="0"/>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4" fontId="2" fillId="0" borderId="105"/>
    <xf numFmtId="175" fontId="2" fillId="3" borderId="105" applyNumberFormat="0" applyFont="0" applyAlignment="0">
      <protection locked="0"/>
    </xf>
    <xf numFmtId="175" fontId="2" fillId="3" borderId="105" applyNumberFormat="0" applyFont="0" applyAlignment="0">
      <protection locked="0"/>
    </xf>
    <xf numFmtId="4" fontId="2" fillId="0" borderId="105"/>
    <xf numFmtId="4" fontId="2" fillId="0" borderId="105"/>
    <xf numFmtId="4" fontId="2" fillId="0" borderId="105"/>
    <xf numFmtId="175" fontId="2" fillId="3" borderId="105" applyNumberFormat="0" applyFont="0" applyAlignment="0">
      <protection locked="0"/>
    </xf>
    <xf numFmtId="4" fontId="2" fillId="0" borderId="105"/>
    <xf numFmtId="0" fontId="2" fillId="0" borderId="105">
      <alignment horizontal="right"/>
    </xf>
    <xf numFmtId="4" fontId="2" fillId="0" borderId="105"/>
    <xf numFmtId="0" fontId="2" fillId="0" borderId="105">
      <alignment horizontal="righ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23" applyNumberFormat="0" applyFont="0" applyAlignment="0">
      <protection locked="0"/>
    </xf>
    <xf numFmtId="0" fontId="3" fillId="31" borderId="122" applyNumberFormat="0" applyFont="0" applyAlignment="0" applyProtection="0"/>
    <xf numFmtId="175" fontId="2" fillId="3" borderId="105" applyNumberFormat="0" applyFont="0" applyAlignment="0">
      <protection locked="0"/>
    </xf>
    <xf numFmtId="10" fontId="28" fillId="29" borderId="105" applyNumberFormat="0" applyBorder="0" applyAlignment="0" applyProtection="0"/>
    <xf numFmtId="0" fontId="2" fillId="0" borderId="105">
      <alignment horizontal="right"/>
    </xf>
    <xf numFmtId="0" fontId="3" fillId="31" borderId="122" applyNumberFormat="0" applyFont="0" applyAlignment="0" applyProtection="0"/>
    <xf numFmtId="0" fontId="80" fillId="0" borderId="72" applyNumberFormat="0" applyFill="0" applyAlignment="0" applyProtection="0"/>
    <xf numFmtId="0" fontId="20" fillId="24" borderId="121" applyNumberFormat="0" applyAlignment="0" applyProtection="0"/>
    <xf numFmtId="0" fontId="20" fillId="24" borderId="121" applyNumberFormat="0" applyAlignment="0" applyProtection="0"/>
    <xf numFmtId="0" fontId="2" fillId="0" borderId="105">
      <alignment horizontal="right"/>
    </xf>
    <xf numFmtId="175" fontId="2" fillId="3" borderId="105" applyNumberFormat="0" applyFont="0" applyAlignment="0">
      <protection locked="0"/>
    </xf>
    <xf numFmtId="175" fontId="2" fillId="3" borderId="105" applyNumberFormat="0" applyFont="0" applyAlignment="0">
      <protection locked="0"/>
    </xf>
    <xf numFmtId="0" fontId="3" fillId="31" borderId="122" applyNumberFormat="0" applyFont="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2" fillId="0" borderId="123"/>
    <xf numFmtId="175" fontId="2" fillId="3" borderId="105" applyNumberFormat="0" applyFont="0" applyAlignment="0">
      <protection locked="0"/>
    </xf>
    <xf numFmtId="4" fontId="2" fillId="0" borderId="123"/>
    <xf numFmtId="0" fontId="2" fillId="0" borderId="123">
      <alignment horizontal="right"/>
    </xf>
    <xf numFmtId="0" fontId="3" fillId="2" borderId="105" applyNumberFormat="0" applyAlignment="0">
      <alignment horizontal="left"/>
    </xf>
    <xf numFmtId="0"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4" fontId="2" fillId="0" borderId="105"/>
    <xf numFmtId="0" fontId="2" fillId="0" borderId="105">
      <alignment horizontal="right"/>
    </xf>
    <xf numFmtId="0" fontId="2" fillId="0" borderId="105">
      <alignment horizontal="right"/>
    </xf>
    <xf numFmtId="4" fontId="2" fillId="0" borderId="105"/>
    <xf numFmtId="4" fontId="2" fillId="0" borderId="105"/>
    <xf numFmtId="175" fontId="2" fillId="3" borderId="123" applyNumberFormat="0" applyFont="0" applyAlignment="0">
      <protection locked="0"/>
    </xf>
    <xf numFmtId="0" fontId="2" fillId="0" borderId="105">
      <alignment horizontal="right"/>
    </xf>
    <xf numFmtId="0" fontId="2" fillId="0" borderId="105">
      <alignment horizontal="right"/>
    </xf>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175" fontId="2" fillId="3" borderId="105" applyNumberFormat="0" applyFont="0" applyAlignment="0">
      <protection locked="0"/>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0" fontId="26" fillId="26" borderId="123" applyNumberFormat="0" applyFill="0" applyBorder="0" applyAlignment="0" applyProtection="0">
      <protection locked="0"/>
    </xf>
    <xf numFmtId="0" fontId="3" fillId="31" borderId="122" applyNumberFormat="0" applyFont="0" applyAlignment="0" applyProtection="0"/>
    <xf numFmtId="0" fontId="2" fillId="0" borderId="105"/>
    <xf numFmtId="0" fontId="2" fillId="0" borderId="105"/>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0" fontId="2" fillId="0" borderId="105"/>
    <xf numFmtId="175" fontId="2" fillId="3" borderId="105" applyNumberFormat="0" applyFont="0" applyAlignment="0">
      <protection locked="0"/>
    </xf>
    <xf numFmtId="175" fontId="2" fillId="3" borderId="105" applyNumberFormat="0" applyFont="0" applyAlignment="0">
      <protection locked="0"/>
    </xf>
    <xf numFmtId="4" fontId="2" fillId="0" borderId="105"/>
    <xf numFmtId="175" fontId="2" fillId="3" borderId="105" applyNumberFormat="0" applyFont="0" applyAlignment="0">
      <protection locked="0"/>
    </xf>
    <xf numFmtId="0" fontId="2" fillId="0" borderId="105">
      <alignment horizontal="right"/>
    </xf>
    <xf numFmtId="4" fontId="2" fillId="0" borderId="105"/>
    <xf numFmtId="0" fontId="2" fillId="0" borderId="105">
      <alignment horizontal="right"/>
    </xf>
    <xf numFmtId="10" fontId="26" fillId="26" borderId="105" applyNumberFormat="0" applyFill="0" applyBorder="0" applyAlignment="0" applyProtection="0">
      <protection locked="0"/>
    </xf>
    <xf numFmtId="4" fontId="2" fillId="0" borderId="105"/>
    <xf numFmtId="0" fontId="2" fillId="0" borderId="105">
      <alignment horizontal="right"/>
    </xf>
    <xf numFmtId="10" fontId="28" fillId="29" borderId="105" applyNumberFormat="0" applyBorder="0" applyAlignment="0" applyProtection="0"/>
    <xf numFmtId="4" fontId="2" fillId="0" borderId="105"/>
    <xf numFmtId="0" fontId="2" fillId="0" borderId="105">
      <alignment horizontal="right"/>
    </xf>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5">
      <alignment horizontal="right"/>
    </xf>
    <xf numFmtId="0" fontId="2" fillId="0" borderId="105">
      <alignment horizontal="right"/>
    </xf>
    <xf numFmtId="4" fontId="2" fillId="0" borderId="105"/>
    <xf numFmtId="4" fontId="2" fillId="0" borderId="105"/>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175" fontId="2" fillId="3" borderId="105" applyNumberFormat="0" applyFont="0" applyAlignment="0">
      <protection locked="0"/>
    </xf>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23" applyNumberFormat="0" applyFont="0" applyAlignment="0">
      <protection locked="0"/>
    </xf>
    <xf numFmtId="175" fontId="2" fillId="3" borderId="105" applyNumberFormat="0" applyFont="0" applyAlignment="0">
      <protection locked="0"/>
    </xf>
    <xf numFmtId="4" fontId="2" fillId="0" borderId="105"/>
    <xf numFmtId="0" fontId="2" fillId="0" borderId="123">
      <alignment horizontal="right"/>
    </xf>
    <xf numFmtId="175" fontId="2" fillId="3" borderId="123" applyNumberFormat="0" applyFont="0" applyAlignment="0">
      <protection locked="0"/>
    </xf>
    <xf numFmtId="4" fontId="2" fillId="0" borderId="123"/>
    <xf numFmtId="0" fontId="3" fillId="31" borderId="122" applyNumberFormat="0" applyFont="0" applyAlignment="0" applyProtection="0"/>
    <xf numFmtId="0" fontId="3" fillId="31" borderId="122" applyNumberFormat="0" applyFont="0" applyAlignment="0" applyProtection="0"/>
    <xf numFmtId="0" fontId="2" fillId="0" borderId="123">
      <alignment horizontal="righ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2" fillId="0" borderId="105"/>
    <xf numFmtId="0" fontId="2" fillId="0" borderId="105">
      <alignment horizontal="right"/>
    </xf>
    <xf numFmtId="4" fontId="2" fillId="0" borderId="105"/>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5">
      <alignment horizontal="right"/>
    </xf>
    <xf numFmtId="0" fontId="2" fillId="0" borderId="105">
      <alignment horizontal="right"/>
    </xf>
    <xf numFmtId="4" fontId="2" fillId="0" borderId="105"/>
    <xf numFmtId="4" fontId="2" fillId="0" borderId="105"/>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2" fillId="0" borderId="105"/>
    <xf numFmtId="4" fontId="2" fillId="0" borderId="105"/>
    <xf numFmtId="0" fontId="2" fillId="0" borderId="105">
      <alignment horizontal="right"/>
    </xf>
    <xf numFmtId="0" fontId="3" fillId="2" borderId="105" applyNumberFormat="0" applyAlignment="0">
      <alignment horizontal="left"/>
    </xf>
    <xf numFmtId="0" fontId="2" fillId="0" borderId="105">
      <alignment horizontal="right"/>
    </xf>
    <xf numFmtId="175" fontId="2" fillId="3" borderId="105" applyNumberFormat="0" applyFont="0" applyAlignment="0">
      <protection locked="0"/>
    </xf>
    <xf numFmtId="0" fontId="2" fillId="0" borderId="105"/>
    <xf numFmtId="4" fontId="2" fillId="0" borderId="105"/>
    <xf numFmtId="175" fontId="2" fillId="3" borderId="105" applyNumberFormat="0" applyFont="0" applyAlignment="0">
      <protection locked="0"/>
    </xf>
    <xf numFmtId="4" fontId="2" fillId="0" borderId="105"/>
    <xf numFmtId="0" fontId="2" fillId="31" borderId="122" applyNumberFormat="0" applyFont="0" applyAlignment="0" applyProtection="0"/>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0" fontId="2" fillId="0" borderId="105"/>
    <xf numFmtId="0" fontId="73" fillId="11" borderId="121" applyNumberFormat="0" applyAlignment="0" applyProtection="0"/>
    <xf numFmtId="175" fontId="2" fillId="3" borderId="105" applyNumberFormat="0" applyFont="0" applyAlignment="0">
      <protection locked="0"/>
    </xf>
    <xf numFmtId="0" fontId="2" fillId="0" borderId="105">
      <alignment horizontal="right"/>
    </xf>
    <xf numFmtId="10" fontId="26" fillId="26" borderId="105" applyNumberFormat="0" applyFill="0" applyBorder="0" applyAlignment="0" applyProtection="0">
      <protection locked="0"/>
    </xf>
    <xf numFmtId="0" fontId="2" fillId="0" borderId="105"/>
    <xf numFmtId="175" fontId="2" fillId="3" borderId="105" applyNumberFormat="0" applyFont="0" applyAlignment="0">
      <protection locked="0"/>
    </xf>
    <xf numFmtId="4" fontId="2" fillId="0" borderId="105"/>
    <xf numFmtId="0" fontId="2" fillId="0" borderId="105"/>
    <xf numFmtId="175" fontId="2" fillId="3" borderId="105" applyNumberFormat="0" applyFont="0" applyAlignment="0">
      <protection locked="0"/>
    </xf>
    <xf numFmtId="175" fontId="2" fillId="3" borderId="105" applyNumberFormat="0" applyFont="0" applyAlignment="0">
      <protection locked="0"/>
    </xf>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31" borderId="122" applyNumberFormat="0" applyFont="0" applyAlignment="0" applyProtection="0"/>
    <xf numFmtId="0" fontId="3" fillId="31" borderId="122" applyNumberFormat="0" applyFont="0" applyAlignment="0" applyProtection="0"/>
    <xf numFmtId="175" fontId="2" fillId="3" borderId="105" applyNumberFormat="0" applyFont="0" applyAlignment="0">
      <protection locked="0"/>
    </xf>
    <xf numFmtId="0" fontId="20" fillId="24" borderId="121" applyNumberFormat="0" applyAlignment="0" applyProtection="0"/>
    <xf numFmtId="0" fontId="2" fillId="0" borderId="105">
      <alignment horizontal="right"/>
    </xf>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4" fontId="2" fillId="0" borderId="105"/>
    <xf numFmtId="0" fontId="2" fillId="31" borderId="122" applyNumberFormat="0" applyFont="0" applyAlignment="0" applyProtection="0"/>
    <xf numFmtId="10" fontId="28" fillId="29" borderId="105" applyNumberFormat="0" applyBorder="0" applyAlignment="0" applyProtection="0"/>
    <xf numFmtId="0" fontId="3" fillId="2" borderId="105" applyNumberFormat="0" applyAlignment="0">
      <alignment horizontal="left"/>
    </xf>
    <xf numFmtId="0" fontId="20" fillId="24" borderId="121" applyNumberFormat="0" applyAlignment="0" applyProtection="0"/>
    <xf numFmtId="4" fontId="2" fillId="0" borderId="105"/>
    <xf numFmtId="10" fontId="26" fillId="26" borderId="105" applyNumberFormat="0" applyFill="0" applyBorder="0" applyAlignment="0" applyProtection="0">
      <protection locked="0"/>
    </xf>
    <xf numFmtId="0" fontId="2" fillId="0" borderId="105">
      <alignment horizontal="right"/>
    </xf>
    <xf numFmtId="0" fontId="2" fillId="0" borderId="105">
      <alignment horizontal="right"/>
    </xf>
    <xf numFmtId="175" fontId="2" fillId="3" borderId="105" applyNumberFormat="0" applyFont="0" applyAlignment="0">
      <protection locked="0"/>
    </xf>
    <xf numFmtId="0" fontId="3" fillId="2" borderId="105" applyNumberFormat="0" applyAlignment="0">
      <alignment horizontal="left"/>
    </xf>
    <xf numFmtId="0" fontId="2" fillId="0" borderId="105"/>
    <xf numFmtId="0" fontId="3" fillId="31" borderId="122" applyNumberFormat="0" applyFont="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0" fontId="3" fillId="31" borderId="122" applyNumberFormat="0" applyFont="0" applyAlignment="0" applyProtection="0"/>
    <xf numFmtId="0" fontId="3" fillId="31" borderId="122" applyNumberFormat="0" applyFont="0" applyAlignment="0" applyProtection="0"/>
    <xf numFmtId="0" fontId="20" fillId="24" borderId="121" applyNumberFormat="0" applyAlignment="0" applyProtection="0"/>
    <xf numFmtId="0" fontId="20" fillId="24" borderId="121" applyNumberFormat="0" applyAlignment="0" applyProtection="0"/>
    <xf numFmtId="0" fontId="73" fillId="11" borderId="121" applyNumberFormat="0" applyAlignment="0" applyProtection="0"/>
    <xf numFmtId="0" fontId="73" fillId="11" borderId="121" applyNumberFormat="0" applyAlignment="0" applyProtection="0"/>
    <xf numFmtId="0" fontId="2" fillId="31" borderId="122" applyNumberFormat="0" applyFont="0" applyAlignment="0" applyProtection="0"/>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0" fontId="3" fillId="31" borderId="122" applyNumberFormat="0" applyFont="0" applyAlignment="0" applyProtection="0"/>
    <xf numFmtId="0" fontId="2" fillId="0" borderId="105">
      <alignment horizontal="right"/>
    </xf>
    <xf numFmtId="0" fontId="2" fillId="0" borderId="105">
      <alignment horizontal="right"/>
    </xf>
    <xf numFmtId="175" fontId="2" fillId="3" borderId="105" applyNumberFormat="0" applyFont="0" applyAlignment="0">
      <protection locked="0"/>
    </xf>
    <xf numFmtId="4" fontId="2" fillId="0" borderId="105"/>
    <xf numFmtId="4" fontId="2" fillId="0" borderId="105"/>
    <xf numFmtId="0" fontId="2" fillId="0" borderId="105">
      <alignment horizontal="right"/>
    </xf>
    <xf numFmtId="0" fontId="20" fillId="24" borderId="121" applyNumberFormat="0" applyAlignment="0" applyProtection="0"/>
    <xf numFmtId="0" fontId="3" fillId="31" borderId="122" applyNumberFormat="0" applyFont="0" applyAlignment="0" applyProtection="0"/>
    <xf numFmtId="0" fontId="80" fillId="0" borderId="72" applyNumberFormat="0" applyFill="0" applyAlignment="0" applyProtection="0"/>
    <xf numFmtId="175" fontId="2" fillId="3" borderId="105" applyNumberFormat="0" applyFont="0" applyAlignment="0">
      <protection locked="0"/>
    </xf>
    <xf numFmtId="175" fontId="2" fillId="3" borderId="105" applyNumberFormat="0" applyFont="0" applyAlignment="0">
      <protection locked="0"/>
    </xf>
    <xf numFmtId="0" fontId="20" fillId="24" borderId="121" applyNumberFormat="0" applyAlignment="0" applyProtection="0"/>
    <xf numFmtId="175" fontId="2" fillId="3" borderId="105" applyNumberFormat="0" applyFont="0" applyAlignment="0">
      <protection locked="0"/>
    </xf>
    <xf numFmtId="0" fontId="3" fillId="31" borderId="122" applyNumberFormat="0" applyFont="0" applyAlignment="0" applyProtection="0"/>
    <xf numFmtId="0" fontId="66" fillId="49" borderId="121" applyNumberFormat="0" applyAlignment="0" applyProtection="0"/>
    <xf numFmtId="0" fontId="2" fillId="0" borderId="105">
      <alignment horizontal="right"/>
    </xf>
    <xf numFmtId="4" fontId="2" fillId="0" borderId="105"/>
    <xf numFmtId="4" fontId="2" fillId="0" borderId="105"/>
    <xf numFmtId="0" fontId="2" fillId="0" borderId="105">
      <alignment horizontal="right"/>
    </xf>
    <xf numFmtId="0" fontId="22" fillId="31" borderId="121" applyNumberFormat="0" applyFont="0" applyAlignment="0" applyProtection="0"/>
    <xf numFmtId="0" fontId="2" fillId="0" borderId="105">
      <alignment horizontal="right"/>
    </xf>
    <xf numFmtId="0" fontId="3" fillId="31" borderId="122" applyNumberFormat="0" applyFont="0" applyAlignment="0" applyProtection="0"/>
    <xf numFmtId="4" fontId="2" fillId="0" borderId="105"/>
    <xf numFmtId="0" fontId="2" fillId="0" borderId="105">
      <alignment horizontal="right"/>
    </xf>
    <xf numFmtId="4" fontId="2" fillId="0" borderId="105"/>
    <xf numFmtId="0" fontId="3" fillId="31" borderId="122" applyNumberFormat="0" applyFont="0" applyAlignment="0" applyProtection="0"/>
    <xf numFmtId="0" fontId="2" fillId="0" borderId="105">
      <alignment horizontal="right"/>
    </xf>
    <xf numFmtId="0" fontId="2" fillId="0" borderId="105">
      <alignment horizontal="right"/>
    </xf>
    <xf numFmtId="0" fontId="52" fillId="11" borderId="121" applyNumberFormat="0" applyAlignment="0" applyProtection="0"/>
    <xf numFmtId="0" fontId="20" fillId="24" borderId="121" applyNumberFormat="0" applyAlignment="0" applyProtection="0"/>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31" borderId="122" applyNumberFormat="0" applyFont="0" applyAlignment="0" applyProtection="0"/>
    <xf numFmtId="0" fontId="2" fillId="0" borderId="105">
      <alignment horizontal="right"/>
    </xf>
    <xf numFmtId="0" fontId="2" fillId="0" borderId="105">
      <alignment horizontal="right"/>
    </xf>
    <xf numFmtId="0" fontId="2" fillId="0" borderId="105"/>
    <xf numFmtId="0" fontId="52" fillId="11" borderId="121" applyNumberFormat="0" applyAlignment="0" applyProtection="0"/>
    <xf numFmtId="4" fontId="2" fillId="0" borderId="105"/>
    <xf numFmtId="4" fontId="2" fillId="0" borderId="105"/>
    <xf numFmtId="0" fontId="3" fillId="31" borderId="122" applyNumberFormat="0" applyFon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175" fontId="2" fillId="3" borderId="105" applyNumberFormat="0" applyFont="0" applyAlignment="0">
      <protection locked="0"/>
    </xf>
    <xf numFmtId="0" fontId="2" fillId="0" borderId="105"/>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175" fontId="2" fillId="3" borderId="105" applyNumberFormat="0" applyFont="0" applyAlignment="0">
      <protection locked="0"/>
    </xf>
    <xf numFmtId="0" fontId="52" fillId="11" borderId="121" applyNumberFormat="0" applyAlignment="0" applyProtection="0"/>
    <xf numFmtId="0" fontId="52" fillId="11" borderId="121" applyNumberFormat="0" applyAlignment="0" applyProtection="0"/>
    <xf numFmtId="175" fontId="2" fillId="3" borderId="105" applyNumberFormat="0" applyFont="0" applyAlignment="0">
      <protection locked="0"/>
    </xf>
    <xf numFmtId="0"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2" fillId="0" borderId="105"/>
    <xf numFmtId="0" fontId="3" fillId="31" borderId="122" applyNumberFormat="0" applyFont="0" applyAlignment="0" applyProtection="0"/>
    <xf numFmtId="0" fontId="3" fillId="31" borderId="122" applyNumberFormat="0" applyFont="0" applyAlignment="0" applyProtection="0"/>
    <xf numFmtId="0" fontId="20" fillId="24" borderId="121" applyNumberFormat="0" applyAlignment="0" applyProtection="0"/>
    <xf numFmtId="0" fontId="52" fillId="11" borderId="121" applyNumberFormat="0" applyAlignment="0" applyProtection="0"/>
    <xf numFmtId="175" fontId="2" fillId="3" borderId="105" applyNumberFormat="0" applyFont="0" applyAlignment="0">
      <protection locked="0"/>
    </xf>
    <xf numFmtId="0" fontId="2"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80" fillId="0" borderId="72" applyNumberFormat="0" applyFill="0" applyAlignment="0" applyProtection="0"/>
    <xf numFmtId="175" fontId="2" fillId="3" borderId="105" applyNumberFormat="0" applyFont="0" applyAlignment="0">
      <protection locked="0"/>
    </xf>
    <xf numFmtId="0" fontId="3" fillId="2" borderId="105" applyNumberFormat="0" applyAlignment="0">
      <alignment horizontal="left"/>
    </xf>
    <xf numFmtId="0"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4" fontId="2" fillId="0" borderId="105"/>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2" fillId="0" borderId="105">
      <alignment horizontal="right"/>
    </xf>
    <xf numFmtId="0" fontId="2" fillId="0" borderId="105">
      <alignment horizontal="right"/>
    </xf>
    <xf numFmtId="4" fontId="2" fillId="0" borderId="105"/>
    <xf numFmtId="4" fontId="2" fillId="0" borderId="105"/>
    <xf numFmtId="0" fontId="2" fillId="0" borderId="105">
      <alignment horizontal="right"/>
    </xf>
    <xf numFmtId="0" fontId="2" fillId="0" borderId="105">
      <alignment horizontal="right"/>
    </xf>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3" fillId="31" borderId="122" applyNumberFormat="0" applyFont="0" applyAlignment="0" applyProtection="0"/>
    <xf numFmtId="0" fontId="2" fillId="0" borderId="105"/>
    <xf numFmtId="0" fontId="2" fillId="0" borderId="105"/>
    <xf numFmtId="0" fontId="52" fillId="11" borderId="121" applyNumberFormat="0" applyAlignment="0" applyProtection="0"/>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0" fontId="2" fillId="0" borderId="105"/>
    <xf numFmtId="175" fontId="2" fillId="3" borderId="105" applyNumberFormat="0" applyFont="0" applyAlignment="0">
      <protection locked="0"/>
    </xf>
    <xf numFmtId="175" fontId="2" fillId="3" borderId="105" applyNumberFormat="0" applyFont="0" applyAlignment="0">
      <protection locked="0"/>
    </xf>
    <xf numFmtId="4" fontId="2" fillId="0" borderId="105"/>
    <xf numFmtId="175" fontId="2" fillId="3" borderId="105" applyNumberFormat="0" applyFont="0" applyAlignment="0">
      <protection locked="0"/>
    </xf>
    <xf numFmtId="0" fontId="3" fillId="31" borderId="122" applyNumberFormat="0" applyFont="0" applyAlignment="0" applyProtection="0"/>
    <xf numFmtId="0" fontId="2" fillId="0" borderId="105">
      <alignment horizontal="right"/>
    </xf>
    <xf numFmtId="4" fontId="2" fillId="0" borderId="105"/>
    <xf numFmtId="0" fontId="2" fillId="0" borderId="105">
      <alignment horizontal="right"/>
    </xf>
    <xf numFmtId="10" fontId="26" fillId="26" borderId="105" applyNumberFormat="0" applyFill="0" applyBorder="0" applyAlignment="0" applyProtection="0">
      <protection locked="0"/>
    </xf>
    <xf numFmtId="4" fontId="2" fillId="0" borderId="105"/>
    <xf numFmtId="0" fontId="2" fillId="0" borderId="105">
      <alignment horizontal="right"/>
    </xf>
    <xf numFmtId="10" fontId="28" fillId="29" borderId="105" applyNumberFormat="0" applyBorder="0" applyAlignment="0" applyProtection="0"/>
    <xf numFmtId="4" fontId="2" fillId="0" borderId="105"/>
    <xf numFmtId="0" fontId="2" fillId="0" borderId="105">
      <alignment horizontal="right"/>
    </xf>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5">
      <alignment horizontal="right"/>
    </xf>
    <xf numFmtId="0" fontId="2" fillId="0" borderId="105">
      <alignment horizontal="right"/>
    </xf>
    <xf numFmtId="4" fontId="2" fillId="0" borderId="105"/>
    <xf numFmtId="4" fontId="2" fillId="0" borderId="105"/>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175" fontId="2" fillId="3" borderId="105" applyNumberFormat="0" applyFont="0" applyAlignment="0">
      <protection locked="0"/>
    </xf>
    <xf numFmtId="4" fontId="2" fillId="0" borderId="105"/>
    <xf numFmtId="4" fontId="2" fillId="0" borderId="105"/>
    <xf numFmtId="175" fontId="2" fillId="3" borderId="105" applyNumberFormat="0" applyFont="0" applyAlignment="0">
      <protection locked="0"/>
    </xf>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3" fillId="31" borderId="122" applyNumberFormat="0" applyFont="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2" fillId="0" borderId="105"/>
    <xf numFmtId="10" fontId="26" fillId="26" borderId="105" applyNumberFormat="0" applyFill="0" applyBorder="0" applyAlignment="0" applyProtection="0">
      <protection locked="0"/>
    </xf>
    <xf numFmtId="0" fontId="3" fillId="31" borderId="122" applyNumberFormat="0" applyFont="0" applyAlignment="0" applyProtection="0"/>
    <xf numFmtId="0" fontId="3" fillId="31" borderId="122" applyNumberFormat="0" applyFont="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4" fontId="2" fillId="0" borderId="105"/>
    <xf numFmtId="0" fontId="2" fillId="0" borderId="105">
      <alignment horizontal="right"/>
    </xf>
    <xf numFmtId="4" fontId="2" fillId="0" borderId="105"/>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5">
      <alignment horizontal="right"/>
    </xf>
    <xf numFmtId="0" fontId="2" fillId="0" borderId="105">
      <alignment horizontal="right"/>
    </xf>
    <xf numFmtId="4" fontId="2" fillId="0" borderId="105"/>
    <xf numFmtId="4" fontId="2" fillId="0" borderId="105"/>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05"/>
    <xf numFmtId="0" fontId="2" fillId="0" borderId="105">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05"/>
    <xf numFmtId="0" fontId="2" fillId="0" borderId="105">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05"/>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5">
      <alignment horizontal="right"/>
    </xf>
    <xf numFmtId="0" fontId="2" fillId="0" borderId="105">
      <alignment horizontal="right"/>
    </xf>
    <xf numFmtId="0" fontId="2" fillId="31" borderId="122" applyNumberFormat="0" applyFont="0" applyAlignment="0" applyProtection="0"/>
    <xf numFmtId="4" fontId="2" fillId="0" borderId="105"/>
    <xf numFmtId="4" fontId="2" fillId="0" borderId="105"/>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0" fontId="2" fillId="31" borderId="122" applyNumberFormat="0" applyFont="0" applyAlignment="0" applyProtection="0"/>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0" fillId="24" borderId="121" applyNumberFormat="0" applyAlignment="0" applyProtection="0"/>
    <xf numFmtId="0" fontId="20" fillId="24" borderId="121" applyNumberFormat="0" applyAlignment="0" applyProtection="0"/>
    <xf numFmtId="175" fontId="2" fillId="3" borderId="105" applyNumberFormat="0" applyFont="0" applyAlignment="0">
      <protection locked="0"/>
    </xf>
    <xf numFmtId="0" fontId="3" fillId="31" borderId="122" applyNumberFormat="0" applyFont="0" applyAlignment="0" applyProtection="0"/>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2" fillId="31" borderId="122" applyNumberFormat="0" applyFont="0" applyAlignment="0" applyProtection="0"/>
    <xf numFmtId="0" fontId="2" fillId="31" borderId="122" applyNumberFormat="0" applyFont="0" applyAlignment="0" applyProtection="0"/>
    <xf numFmtId="0" fontId="3" fillId="31" borderId="122" applyNumberFormat="0" applyFont="0" applyAlignment="0" applyProtection="0"/>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0" fontId="80" fillId="0" borderId="72" applyNumberFormat="0" applyFill="0" applyAlignment="0" applyProtection="0"/>
    <xf numFmtId="10" fontId="26" fillId="26" borderId="123" applyNumberFormat="0" applyFill="0" applyBorder="0" applyAlignment="0" applyProtection="0">
      <protection locked="0"/>
    </xf>
    <xf numFmtId="0" fontId="2" fillId="0" borderId="123">
      <alignment horizontal="right"/>
    </xf>
    <xf numFmtId="0" fontId="3" fillId="31" borderId="122" applyNumberFormat="0" applyFont="0" applyAlignment="0" applyProtection="0"/>
    <xf numFmtId="0" fontId="52" fillId="11" borderId="121" applyNumberFormat="0" applyAlignment="0" applyProtection="0"/>
    <xf numFmtId="0" fontId="20" fillId="24" borderId="121" applyNumberFormat="0" applyAlignment="0" applyProtection="0"/>
    <xf numFmtId="0" fontId="3" fillId="31" borderId="122" applyNumberFormat="0" applyFont="0" applyAlignment="0" applyProtection="0"/>
    <xf numFmtId="0" fontId="52" fillId="11" borderId="121" applyNumberFormat="0" applyAlignment="0" applyProtection="0"/>
    <xf numFmtId="0" fontId="20" fillId="24" borderId="121" applyNumberFormat="0" applyAlignment="0" applyProtection="0"/>
    <xf numFmtId="0" fontId="2" fillId="0" borderId="105"/>
    <xf numFmtId="0" fontId="3" fillId="31" borderId="122" applyNumberFormat="0" applyFont="0" applyAlignment="0" applyProtection="0"/>
    <xf numFmtId="175" fontId="2" fillId="3" borderId="105" applyNumberFormat="0" applyFont="0" applyAlignment="0">
      <protection locked="0"/>
    </xf>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52" fillId="11" borderId="121" applyNumberFormat="0" applyAlignment="0" applyProtection="0"/>
    <xf numFmtId="0" fontId="3" fillId="31" borderId="122" applyNumberFormat="0" applyFont="0" applyAlignment="0" applyProtection="0"/>
    <xf numFmtId="175" fontId="2" fillId="3" borderId="105" applyNumberFormat="0" applyFont="0" applyAlignment="0">
      <protection locked="0"/>
    </xf>
    <xf numFmtId="0" fontId="20" fillId="24" borderId="121" applyNumberFormat="0" applyAlignment="0" applyProtection="0"/>
    <xf numFmtId="0" fontId="52" fillId="11" borderId="121" applyNumberFormat="0" applyAlignment="0" applyProtection="0"/>
    <xf numFmtId="0" fontId="2" fillId="0" borderId="105">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05"/>
    <xf numFmtId="0" fontId="52" fillId="11" borderId="121" applyNumberFormat="0" applyAlignment="0" applyProtection="0"/>
    <xf numFmtId="0" fontId="20" fillId="24"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175" fontId="2" fillId="3" borderId="105" applyNumberFormat="0" applyFont="0" applyAlignment="0">
      <protection locked="0"/>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2" fillId="0" borderId="105">
      <alignment horizontal="right"/>
    </xf>
    <xf numFmtId="0"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0" fontId="80" fillId="0" borderId="72" applyNumberFormat="0" applyFill="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80" fillId="0" borderId="72" applyNumberFormat="0" applyFill="0" applyAlignment="0" applyProtection="0"/>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 fillId="0" borderId="105">
      <alignment horizontal="right"/>
    </xf>
    <xf numFmtId="0" fontId="2" fillId="0" borderId="105">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05"/>
    <xf numFmtId="4" fontId="2" fillId="0" borderId="105"/>
    <xf numFmtId="0" fontId="20" fillId="24" borderId="121" applyNumberFormat="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3" fillId="31" borderId="122" applyNumberFormat="0" applyFont="0" applyAlignment="0" applyProtection="0"/>
    <xf numFmtId="0" fontId="2" fillId="0" borderId="105"/>
    <xf numFmtId="0" fontId="2" fillId="0" borderId="105"/>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05"/>
    <xf numFmtId="0" fontId="2" fillId="0" borderId="105">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05"/>
    <xf numFmtId="0" fontId="2" fillId="0" borderId="105">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05"/>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5">
      <alignment horizontal="right"/>
    </xf>
    <xf numFmtId="0" fontId="2" fillId="0" borderId="105">
      <alignment horizontal="right"/>
    </xf>
    <xf numFmtId="0" fontId="2" fillId="31" borderId="122" applyNumberFormat="0" applyFont="0" applyAlignment="0" applyProtection="0"/>
    <xf numFmtId="4" fontId="2" fillId="0" borderId="105"/>
    <xf numFmtId="4" fontId="2" fillId="0" borderId="105"/>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0" fontId="2" fillId="31" borderId="122" applyNumberFormat="0" applyFont="0" applyAlignment="0" applyProtection="0"/>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0" fontId="26" fillId="26" borderId="123" applyNumberFormat="0" applyFill="0" applyBorder="0" applyAlignment="0" applyProtection="0">
      <protection locked="0"/>
    </xf>
    <xf numFmtId="0" fontId="52" fillId="11" borderId="121" applyNumberFormat="0" applyAlignment="0" applyProtection="0"/>
    <xf numFmtId="0" fontId="3" fillId="31" borderId="122" applyNumberFormat="0" applyFont="0" applyAlignment="0" applyProtection="0"/>
    <xf numFmtId="0" fontId="2" fillId="0" borderId="123">
      <alignment horizontal="right"/>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80" fillId="0" borderId="72" applyNumberFormat="0" applyFill="0" applyAlignment="0" applyProtection="0"/>
    <xf numFmtId="0" fontId="80" fillId="0" borderId="72" applyNumberFormat="0" applyFill="0" applyAlignment="0" applyProtection="0"/>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 fillId="0" borderId="105">
      <alignment horizontal="right"/>
    </xf>
    <xf numFmtId="0" fontId="2" fillId="0" borderId="105">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05"/>
    <xf numFmtId="4" fontId="2" fillId="0" borderId="105"/>
    <xf numFmtId="0" fontId="20" fillId="24" borderId="121" applyNumberFormat="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3" fillId="31" borderId="122" applyNumberFormat="0" applyFont="0" applyAlignment="0" applyProtection="0"/>
    <xf numFmtId="0" fontId="2" fillId="0" borderId="105"/>
    <xf numFmtId="0" fontId="2" fillId="0" borderId="105"/>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05"/>
    <xf numFmtId="0" fontId="2" fillId="0" borderId="105">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05"/>
    <xf numFmtId="0" fontId="2" fillId="0" borderId="105">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05"/>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5">
      <alignment horizontal="right"/>
    </xf>
    <xf numFmtId="0" fontId="2" fillId="0" borderId="105">
      <alignment horizontal="right"/>
    </xf>
    <xf numFmtId="0" fontId="2" fillId="31" borderId="122" applyNumberFormat="0" applyFont="0" applyAlignment="0" applyProtection="0"/>
    <xf numFmtId="4" fontId="2" fillId="0" borderId="105"/>
    <xf numFmtId="4" fontId="2" fillId="0" borderId="105"/>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0" fontId="2" fillId="31" borderId="122" applyNumberFormat="0" applyFont="0" applyAlignment="0" applyProtection="0"/>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0" fontId="80" fillId="0" borderId="72" applyNumberFormat="0" applyFill="0" applyAlignment="0" applyProtection="0"/>
    <xf numFmtId="0" fontId="80" fillId="0" borderId="72" applyNumberFormat="0" applyFill="0" applyAlignment="0" applyProtection="0"/>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 fillId="0" borderId="105">
      <alignment horizontal="right"/>
    </xf>
    <xf numFmtId="0" fontId="2" fillId="0" borderId="105">
      <alignment horizontal="right"/>
    </xf>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0" fontId="2" fillId="0" borderId="105"/>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4" fontId="2" fillId="0" borderId="105"/>
    <xf numFmtId="0" fontId="2" fillId="0" borderId="105">
      <alignment horizontal="right"/>
    </xf>
    <xf numFmtId="4" fontId="2" fillId="0" borderId="105"/>
    <xf numFmtId="0" fontId="2" fillId="0" borderId="105">
      <alignment horizontal="right"/>
    </xf>
    <xf numFmtId="4" fontId="2" fillId="0" borderId="105"/>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5">
      <alignment horizontal="right"/>
    </xf>
    <xf numFmtId="0" fontId="2" fillId="0" borderId="105">
      <alignment horizontal="right"/>
    </xf>
    <xf numFmtId="4" fontId="2" fillId="0" borderId="105"/>
    <xf numFmtId="4" fontId="2" fillId="0" borderId="105"/>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80" fillId="0" borderId="72" applyNumberFormat="0" applyFill="0" applyAlignment="0" applyProtection="0"/>
    <xf numFmtId="0" fontId="80" fillId="0" borderId="72" applyNumberFormat="0" applyFill="0" applyAlignment="0" applyProtection="0"/>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 fillId="0" borderId="105">
      <alignment horizontal="right"/>
    </xf>
    <xf numFmtId="0" fontId="2" fillId="0" borderId="105">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05"/>
    <xf numFmtId="4" fontId="2" fillId="0" borderId="105"/>
    <xf numFmtId="0" fontId="20" fillId="24" borderId="121" applyNumberFormat="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3" fillId="31" borderId="122" applyNumberFormat="0" applyFont="0" applyAlignment="0" applyProtection="0"/>
    <xf numFmtId="0" fontId="2" fillId="0" borderId="105"/>
    <xf numFmtId="0" fontId="2" fillId="0" borderId="105"/>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05"/>
    <xf numFmtId="0" fontId="2" fillId="0" borderId="105">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05"/>
    <xf numFmtId="0" fontId="2" fillId="0" borderId="105">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05"/>
    <xf numFmtId="0" fontId="2" fillId="0" borderId="105">
      <alignment horizontal="right"/>
    </xf>
    <xf numFmtId="0" fontId="2" fillId="0" borderId="105">
      <alignment horizontal="right"/>
    </xf>
    <xf numFmtId="10" fontId="26" fillId="26" borderId="105" applyNumberFormat="0" applyFill="0" applyBorder="0" applyAlignment="0" applyProtection="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75" fontId="2" fillId="3" borderId="105" applyNumberFormat="0" applyFont="0" applyAlignment="0">
      <protection locked="0"/>
    </xf>
    <xf numFmtId="10" fontId="28" fillId="29" borderId="105" applyNumberFormat="0" applyBorder="0" applyAlignment="0" applyProtection="0"/>
    <xf numFmtId="175" fontId="2" fillId="3" borderId="105" applyNumberFormat="0" applyFont="0" applyAlignment="0">
      <protection locked="0"/>
    </xf>
    <xf numFmtId="10" fontId="26" fillId="26" borderId="105" applyNumberFormat="0" applyFill="0" applyBorder="0" applyAlignment="0" applyProtection="0">
      <protection locked="0"/>
    </xf>
    <xf numFmtId="0" fontId="2" fillId="0" borderId="105">
      <alignment horizontal="right"/>
    </xf>
    <xf numFmtId="0" fontId="2" fillId="0" borderId="105">
      <alignment horizontal="right"/>
    </xf>
    <xf numFmtId="0" fontId="2" fillId="31" borderId="122" applyNumberFormat="0" applyFont="0" applyAlignment="0" applyProtection="0"/>
    <xf numFmtId="4" fontId="2" fillId="0" borderId="105"/>
    <xf numFmtId="4" fontId="2" fillId="0" borderId="105"/>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0" fontId="2" fillId="31" borderId="122" applyNumberFormat="0" applyFont="0" applyAlignment="0" applyProtection="0"/>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2" fillId="0" borderId="105">
      <alignment horizontal="right"/>
    </xf>
    <xf numFmtId="0" fontId="2" fillId="0" borderId="105">
      <alignment horizontal="right"/>
    </xf>
    <xf numFmtId="0" fontId="2" fillId="0" borderId="105"/>
    <xf numFmtId="4" fontId="2" fillId="0" borderId="105"/>
    <xf numFmtId="4" fontId="2" fillId="0" borderId="105"/>
    <xf numFmtId="175" fontId="2" fillId="3" borderId="105" applyNumberFormat="0" applyFont="0" applyAlignment="0">
      <protection locked="0"/>
    </xf>
    <xf numFmtId="175" fontId="2" fillId="3" borderId="105" applyNumberFormat="0" applyFont="0" applyAlignment="0">
      <protection locked="0"/>
    </xf>
    <xf numFmtId="0" fontId="3" fillId="2" borderId="105" applyNumberFormat="0" applyAlignment="0">
      <alignment horizontal="left"/>
    </xf>
    <xf numFmtId="0" fontId="3" fillId="2" borderId="105" applyNumberFormat="0" applyAlignment="0">
      <alignment horizontal="left"/>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05"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4" fontId="2" fillId="0" borderId="123"/>
    <xf numFmtId="0" fontId="2" fillId="0" borderId="123">
      <alignment horizontal="right"/>
    </xf>
    <xf numFmtId="0" fontId="2" fillId="0" borderId="123">
      <alignment horizontal="right"/>
    </xf>
    <xf numFmtId="4" fontId="2" fillId="0" borderId="123"/>
    <xf numFmtId="4" fontId="2" fillId="0" borderId="123"/>
    <xf numFmtId="0" fontId="2" fillId="0" borderId="123">
      <alignment horizontal="right"/>
    </xf>
    <xf numFmtId="0" fontId="2" fillId="0" borderId="123">
      <alignment horizontal="right"/>
    </xf>
    <xf numFmtId="175" fontId="2" fillId="3" borderId="123" applyNumberFormat="0" applyFont="0" applyAlignment="0">
      <protection locked="0"/>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0" fontId="2" fillId="0" borderId="123"/>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0" fontId="2" fillId="0" borderId="123"/>
    <xf numFmtId="175" fontId="2" fillId="3" borderId="123" applyNumberFormat="0" applyFont="0" applyAlignment="0">
      <protection locked="0"/>
    </xf>
    <xf numFmtId="175" fontId="2" fillId="3" borderId="123" applyNumberFormat="0" applyFont="0" applyAlignment="0">
      <protection locked="0"/>
    </xf>
    <xf numFmtId="4" fontId="2" fillId="0" borderId="123"/>
    <xf numFmtId="175" fontId="2" fillId="3" borderId="123" applyNumberFormat="0" applyFont="0" applyAlignment="0">
      <protection locked="0"/>
    </xf>
    <xf numFmtId="0" fontId="2" fillId="0" borderId="123">
      <alignment horizontal="right"/>
    </xf>
    <xf numFmtId="4" fontId="2" fillId="0" borderId="123"/>
    <xf numFmtId="0" fontId="2" fillId="0" borderId="123">
      <alignment horizontal="right"/>
    </xf>
    <xf numFmtId="10" fontId="26" fillId="26" borderId="123" applyNumberFormat="0" applyFill="0" applyBorder="0" applyAlignment="0" applyProtection="0">
      <protection locked="0"/>
    </xf>
    <xf numFmtId="4" fontId="2" fillId="0" borderId="123"/>
    <xf numFmtId="0" fontId="2" fillId="0" borderId="123">
      <alignment horizontal="right"/>
    </xf>
    <xf numFmtId="10" fontId="28" fillId="29" borderId="123" applyNumberFormat="0" applyBorder="0" applyAlignment="0" applyProtection="0"/>
    <xf numFmtId="4" fontId="2" fillId="0" borderId="123"/>
    <xf numFmtId="0" fontId="2" fillId="0" borderId="123">
      <alignment horizontal="right"/>
    </xf>
    <xf numFmtId="0" fontId="2" fillId="0" borderId="123">
      <alignment horizontal="right"/>
    </xf>
    <xf numFmtId="0" fontId="2" fillId="0" borderId="123">
      <alignment horizontal="right"/>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4" fontId="2" fillId="0" borderId="123"/>
    <xf numFmtId="4" fontId="2" fillId="0" borderId="123"/>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175" fontId="2" fillId="3" borderId="123" applyNumberFormat="0" applyFont="0" applyAlignment="0">
      <protection locked="0"/>
    </xf>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4" fontId="2" fillId="0" borderId="123"/>
    <xf numFmtId="0" fontId="2" fillId="0" borderId="123">
      <alignment horizontal="right"/>
    </xf>
    <xf numFmtId="4" fontId="2" fillId="0" borderId="123"/>
    <xf numFmtId="0" fontId="2" fillId="0" borderId="123">
      <alignment horizontal="right"/>
    </xf>
    <xf numFmtId="0" fontId="2" fillId="0" borderId="123">
      <alignment horizontal="right"/>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4" fontId="2" fillId="0" borderId="123"/>
    <xf numFmtId="4" fontId="2" fillId="0" borderId="123"/>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4" fontId="2" fillId="0" borderId="123"/>
    <xf numFmtId="4" fontId="2" fillId="0" borderId="123"/>
    <xf numFmtId="0" fontId="2" fillId="0" borderId="123">
      <alignment horizontal="right"/>
    </xf>
    <xf numFmtId="0" fontId="3" fillId="2" borderId="123" applyNumberFormat="0" applyAlignment="0">
      <alignment horizontal="left"/>
    </xf>
    <xf numFmtId="0" fontId="2" fillId="0" borderId="123">
      <alignment horizontal="right"/>
    </xf>
    <xf numFmtId="175" fontId="2" fillId="3" borderId="123" applyNumberFormat="0" applyFont="0" applyAlignment="0">
      <protection locked="0"/>
    </xf>
    <xf numFmtId="0" fontId="2" fillId="0" borderId="123"/>
    <xf numFmtId="4" fontId="2" fillId="0" borderId="123"/>
    <xf numFmtId="175" fontId="2" fillId="3" borderId="123" applyNumberFormat="0" applyFont="0" applyAlignment="0">
      <protection locked="0"/>
    </xf>
    <xf numFmtId="4" fontId="2" fillId="0" borderId="123"/>
    <xf numFmtId="0" fontId="2" fillId="31" borderId="122" applyNumberFormat="0" applyFont="0" applyAlignment="0" applyProtection="0"/>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0" fontId="2" fillId="0" borderId="123"/>
    <xf numFmtId="0" fontId="73" fillId="11" borderId="121" applyNumberFormat="0" applyAlignment="0" applyProtection="0"/>
    <xf numFmtId="175" fontId="2" fillId="3" borderId="123" applyNumberFormat="0" applyFont="0" applyAlignment="0">
      <protection locked="0"/>
    </xf>
    <xf numFmtId="0" fontId="2" fillId="0" borderId="123">
      <alignment horizontal="right"/>
    </xf>
    <xf numFmtId="10" fontId="26" fillId="26" borderId="123" applyNumberFormat="0" applyFill="0" applyBorder="0" applyAlignment="0" applyProtection="0">
      <protection locked="0"/>
    </xf>
    <xf numFmtId="0" fontId="2" fillId="0" borderId="123"/>
    <xf numFmtId="175" fontId="2" fillId="3" borderId="123" applyNumberFormat="0" applyFont="0" applyAlignment="0">
      <protection locked="0"/>
    </xf>
    <xf numFmtId="4" fontId="2" fillId="0" borderId="123"/>
    <xf numFmtId="0" fontId="2" fillId="0" borderId="123"/>
    <xf numFmtId="175" fontId="2" fillId="3" borderId="123" applyNumberFormat="0" applyFont="0" applyAlignment="0">
      <protection locked="0"/>
    </xf>
    <xf numFmtId="175" fontId="2" fillId="3" borderId="123" applyNumberFormat="0" applyFont="0" applyAlignment="0">
      <protection locked="0"/>
    </xf>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31" borderId="122" applyNumberFormat="0" applyFont="0" applyAlignment="0" applyProtection="0"/>
    <xf numFmtId="0" fontId="3" fillId="31" borderId="122" applyNumberFormat="0" applyFont="0" applyAlignment="0" applyProtection="0"/>
    <xf numFmtId="175" fontId="2" fillId="3" borderId="123" applyNumberFormat="0" applyFont="0" applyAlignment="0">
      <protection locked="0"/>
    </xf>
    <xf numFmtId="0" fontId="20" fillId="24" borderId="121" applyNumberFormat="0" applyAlignment="0" applyProtection="0"/>
    <xf numFmtId="0" fontId="2" fillId="0" borderId="123">
      <alignment horizontal="right"/>
    </xf>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4" fontId="2" fillId="0" borderId="123"/>
    <xf numFmtId="0" fontId="2" fillId="31" borderId="122" applyNumberFormat="0" applyFont="0" applyAlignment="0" applyProtection="0"/>
    <xf numFmtId="10" fontId="28" fillId="29" borderId="123" applyNumberFormat="0" applyBorder="0" applyAlignment="0" applyProtection="0"/>
    <xf numFmtId="0" fontId="3" fillId="2" borderId="123" applyNumberFormat="0" applyAlignment="0">
      <alignment horizontal="left"/>
    </xf>
    <xf numFmtId="0" fontId="20" fillId="24" borderId="121" applyNumberFormat="0" applyAlignment="0" applyProtection="0"/>
    <xf numFmtId="4" fontId="2" fillId="0" borderId="123"/>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175" fontId="2" fillId="3" borderId="123" applyNumberFormat="0" applyFont="0" applyAlignment="0">
      <protection locked="0"/>
    </xf>
    <xf numFmtId="0" fontId="3" fillId="2" borderId="123" applyNumberFormat="0" applyAlignment="0">
      <alignment horizontal="left"/>
    </xf>
    <xf numFmtId="0" fontId="2" fillId="0" borderId="123"/>
    <xf numFmtId="0" fontId="3" fillId="31" borderId="122" applyNumberFormat="0" applyFont="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0" fontId="3" fillId="31" borderId="122" applyNumberFormat="0" applyFont="0" applyAlignment="0" applyProtection="0"/>
    <xf numFmtId="0" fontId="3" fillId="31" borderId="122" applyNumberFormat="0" applyFont="0" applyAlignment="0" applyProtection="0"/>
    <xf numFmtId="0" fontId="20" fillId="24" borderId="121" applyNumberFormat="0" applyAlignment="0" applyProtection="0"/>
    <xf numFmtId="0" fontId="20" fillId="24" borderId="121" applyNumberFormat="0" applyAlignment="0" applyProtection="0"/>
    <xf numFmtId="0" fontId="73" fillId="11" borderId="121" applyNumberFormat="0" applyAlignment="0" applyProtection="0"/>
    <xf numFmtId="0" fontId="73" fillId="11" borderId="121" applyNumberFormat="0" applyAlignment="0" applyProtection="0"/>
    <xf numFmtId="0" fontId="2" fillId="31" borderId="122" applyNumberFormat="0" applyFont="0" applyAlignment="0" applyProtection="0"/>
    <xf numFmtId="0" fontId="3" fillId="31" borderId="122" applyNumberFormat="0" applyFont="0" applyAlignment="0" applyProtection="0"/>
    <xf numFmtId="0" fontId="2" fillId="0" borderId="123">
      <alignment horizontal="right"/>
    </xf>
    <xf numFmtId="0" fontId="20" fillId="24" borderId="121" applyNumberFormat="0" applyAlignment="0" applyProtection="0"/>
    <xf numFmtId="0" fontId="3" fillId="31" borderId="122" applyNumberFormat="0" applyFont="0" applyAlignment="0" applyProtection="0"/>
    <xf numFmtId="0" fontId="80" fillId="0" borderId="72" applyNumberFormat="0" applyFill="0" applyAlignment="0" applyProtection="0"/>
    <xf numFmtId="0" fontId="20" fillId="24" borderId="121" applyNumberFormat="0" applyAlignment="0" applyProtection="0"/>
    <xf numFmtId="0" fontId="3" fillId="31" borderId="122" applyNumberFormat="0" applyFont="0" applyAlignment="0" applyProtection="0"/>
    <xf numFmtId="0" fontId="66" fillId="49" borderId="121" applyNumberFormat="0" applyAlignment="0" applyProtection="0"/>
    <xf numFmtId="4" fontId="2" fillId="0" borderId="123"/>
    <xf numFmtId="0" fontId="22" fillId="31" borderId="121" applyNumberFormat="0" applyFont="0" applyAlignment="0" applyProtection="0"/>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52" fillId="11" borderId="121" applyNumberFormat="0" applyAlignment="0" applyProtection="0"/>
    <xf numFmtId="0" fontId="20" fillId="24" borderId="121" applyNumberFormat="0" applyAlignment="0" applyProtection="0"/>
    <xf numFmtId="10" fontId="28" fillId="29" borderId="123" applyNumberFormat="0" applyBorder="0" applyAlignment="0" applyProtection="0"/>
    <xf numFmtId="0" fontId="3" fillId="31" borderId="122" applyNumberFormat="0" applyFont="0" applyAlignment="0" applyProtection="0"/>
    <xf numFmtId="0" fontId="52" fillId="11" borderId="121" applyNumberFormat="0" applyAlignment="0" applyProtection="0"/>
    <xf numFmtId="0" fontId="3" fillId="31" borderId="122" applyNumberFormat="0" applyFon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2" fillId="0" borderId="123"/>
    <xf numFmtId="0" fontId="3" fillId="2" borderId="123" applyNumberFormat="0" applyAlignment="0">
      <alignment horizontal="left"/>
    </xf>
    <xf numFmtId="175" fontId="2" fillId="3" borderId="123" applyNumberFormat="0" applyFont="0" applyAlignment="0">
      <protection locked="0"/>
    </xf>
    <xf numFmtId="0" fontId="52" fillId="11" borderId="121" applyNumberFormat="0" applyAlignment="0" applyProtection="0"/>
    <xf numFmtId="0" fontId="52" fillId="11" borderId="121" applyNumberFormat="0" applyAlignment="0" applyProtection="0"/>
    <xf numFmtId="175" fontId="2" fillId="3" borderId="123" applyNumberFormat="0" applyFont="0" applyAlignment="0">
      <protection locked="0"/>
    </xf>
    <xf numFmtId="0" fontId="2" fillId="0" borderId="123"/>
    <xf numFmtId="175" fontId="2" fillId="3" borderId="123" applyNumberFormat="0" applyFont="0" applyAlignment="0">
      <protection locked="0"/>
    </xf>
    <xf numFmtId="175" fontId="2" fillId="3" borderId="123" applyNumberFormat="0" applyFont="0" applyAlignment="0">
      <protection locked="0"/>
    </xf>
    <xf numFmtId="4" fontId="2" fillId="0" borderId="123"/>
    <xf numFmtId="0" fontId="3" fillId="31" borderId="122" applyNumberFormat="0" applyFont="0" applyAlignment="0" applyProtection="0"/>
    <xf numFmtId="0" fontId="3" fillId="31" borderId="122" applyNumberFormat="0" applyFont="0" applyAlignment="0" applyProtection="0"/>
    <xf numFmtId="0" fontId="20" fillId="24" borderId="121" applyNumberFormat="0" applyAlignment="0" applyProtection="0"/>
    <xf numFmtId="0" fontId="52" fillId="11" borderId="121" applyNumberFormat="0" applyAlignment="0" applyProtection="0"/>
    <xf numFmtId="175" fontId="2" fillId="3" borderId="123" applyNumberFormat="0" applyFont="0" applyAlignment="0">
      <protection locked="0"/>
    </xf>
    <xf numFmtId="0" fontId="2"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80" fillId="0" borderId="72" applyNumberFormat="0" applyFill="0" applyAlignment="0" applyProtection="0"/>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2" fillId="0" borderId="123">
      <alignment horizontal="right"/>
    </xf>
    <xf numFmtId="0" fontId="2" fillId="0" borderId="123">
      <alignment horizontal="right"/>
    </xf>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3" fillId="31" borderId="122" applyNumberFormat="0" applyFont="0" applyAlignment="0" applyProtection="0"/>
    <xf numFmtId="0" fontId="2" fillId="0" borderId="123"/>
    <xf numFmtId="0" fontId="2" fillId="0" borderId="123"/>
    <xf numFmtId="0" fontId="52" fillId="11" borderId="121" applyNumberFormat="0" applyAlignment="0" applyProtection="0"/>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3" fillId="31" borderId="122" applyNumberFormat="0" applyFont="0" applyAlignment="0" applyProtection="0"/>
    <xf numFmtId="0" fontId="2" fillId="0" borderId="123">
      <alignment horizontal="right"/>
    </xf>
    <xf numFmtId="4" fontId="2" fillId="0" borderId="123"/>
    <xf numFmtId="0" fontId="2" fillId="0" borderId="123">
      <alignment horizontal="right"/>
    </xf>
    <xf numFmtId="4" fontId="2" fillId="0" borderId="123"/>
    <xf numFmtId="0" fontId="2" fillId="0" borderId="123">
      <alignment horizontal="right"/>
    </xf>
    <xf numFmtId="4" fontId="2" fillId="0" borderId="123"/>
    <xf numFmtId="0" fontId="2" fillId="0" borderId="123">
      <alignment horizontal="right"/>
    </xf>
    <xf numFmtId="0" fontId="2" fillId="0" borderId="123">
      <alignment horizontal="right"/>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4" fontId="2" fillId="0" borderId="123"/>
    <xf numFmtId="4" fontId="2" fillId="0" borderId="123"/>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3" fillId="31" borderId="122" applyNumberFormat="0" applyFon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0" fontId="26" fillId="26" borderId="123" applyNumberFormat="0" applyFill="0" applyBorder="0" applyAlignment="0" applyProtection="0">
      <protection locked="0"/>
    </xf>
    <xf numFmtId="0" fontId="3" fillId="31" borderId="122" applyNumberFormat="0" applyFont="0" applyAlignment="0" applyProtection="0"/>
    <xf numFmtId="0" fontId="3" fillId="31" borderId="122" applyNumberFormat="0" applyFon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2" fillId="0" borderId="123">
      <alignment horizontal="right"/>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0" fontId="2" fillId="31" borderId="122" applyNumberFormat="0" applyFont="0" applyAlignment="0" applyProtection="0"/>
    <xf numFmtId="4" fontId="2" fillId="0" borderId="123"/>
    <xf numFmtId="4" fontId="2" fillId="0" borderId="123"/>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0" fontId="2" fillId="31" borderId="122" applyNumberFormat="0" applyFont="0" applyAlignment="0" applyProtection="0"/>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0" fillId="24" borderId="121" applyNumberFormat="0" applyAlignment="0" applyProtection="0"/>
    <xf numFmtId="0" fontId="20" fillId="24" borderId="121" applyNumberFormat="0" applyAlignment="0" applyProtection="0"/>
    <xf numFmtId="175" fontId="2" fillId="3" borderId="123" applyNumberFormat="0" applyFont="0" applyAlignment="0">
      <protection locked="0"/>
    </xf>
    <xf numFmtId="0" fontId="3" fillId="31" borderId="122" applyNumberFormat="0" applyFont="0" applyAlignment="0" applyProtection="0"/>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2" fillId="31" borderId="122" applyNumberFormat="0" applyFont="0" applyAlignment="0" applyProtection="0"/>
    <xf numFmtId="0" fontId="2" fillId="31" borderId="122" applyNumberFormat="0" applyFont="0" applyAlignment="0" applyProtection="0"/>
    <xf numFmtId="0" fontId="3" fillId="31" borderId="122" applyNumberFormat="0" applyFont="0" applyAlignment="0" applyProtection="0"/>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0" fontId="80" fillId="0" borderId="72" applyNumberFormat="0" applyFill="0" applyAlignment="0" applyProtection="0"/>
    <xf numFmtId="0" fontId="52" fillId="11" borderId="121" applyNumberFormat="0" applyAlignment="0" applyProtection="0"/>
    <xf numFmtId="0" fontId="20" fillId="24" borderId="121" applyNumberFormat="0" applyAlignment="0" applyProtection="0"/>
    <xf numFmtId="0" fontId="3" fillId="31" borderId="122" applyNumberFormat="0" applyFont="0" applyAlignment="0" applyProtection="0"/>
    <xf numFmtId="0" fontId="52" fillId="11" borderId="121" applyNumberFormat="0" applyAlignment="0" applyProtection="0"/>
    <xf numFmtId="0" fontId="20" fillId="24" borderId="121" applyNumberFormat="0" applyAlignment="0" applyProtection="0"/>
    <xf numFmtId="0" fontId="3" fillId="31" borderId="122" applyNumberFormat="0" applyFont="0" applyAlignment="0" applyProtection="0"/>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52" fillId="11" borderId="121" applyNumberFormat="0" applyAlignment="0" applyProtection="0"/>
    <xf numFmtId="0" fontId="3" fillId="31" borderId="122" applyNumberFormat="0" applyFont="0" applyAlignment="0" applyProtection="0"/>
    <xf numFmtId="0" fontId="20" fillId="24" borderId="121" applyNumberFormat="0" applyAlignment="0" applyProtection="0"/>
    <xf numFmtId="0" fontId="52" fillId="11"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52" fillId="11" borderId="121" applyNumberFormat="0" applyAlignment="0" applyProtection="0"/>
    <xf numFmtId="0" fontId="20" fillId="24"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0" fontId="80" fillId="0" borderId="72" applyNumberFormat="0" applyFill="0" applyAlignment="0" applyProtection="0"/>
    <xf numFmtId="0" fontId="80" fillId="0" borderId="72" applyNumberFormat="0" applyFill="0" applyAlignment="0" applyProtection="0"/>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 fillId="0" borderId="123">
      <alignment horizontal="right"/>
    </xf>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4" fontId="2" fillId="0" borderId="123"/>
    <xf numFmtId="0" fontId="20" fillId="24" borderId="121" applyNumberForma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3" fillId="31" borderId="122" applyNumberFormat="0" applyFont="0" applyAlignment="0" applyProtection="0"/>
    <xf numFmtId="0" fontId="2" fillId="0" borderId="123"/>
    <xf numFmtId="0" fontId="2" fillId="0" borderId="123"/>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2" fillId="0" borderId="123">
      <alignment horizontal="right"/>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0" fontId="2" fillId="31" borderId="122" applyNumberFormat="0" applyFont="0" applyAlignment="0" applyProtection="0"/>
    <xf numFmtId="4" fontId="2" fillId="0" borderId="123"/>
    <xf numFmtId="4" fontId="2" fillId="0" borderId="123"/>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0" fontId="2" fillId="31" borderId="122" applyNumberFormat="0" applyFont="0" applyAlignment="0" applyProtection="0"/>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80" fillId="0" borderId="72" applyNumberFormat="0" applyFill="0" applyAlignment="0" applyProtection="0"/>
    <xf numFmtId="0" fontId="80" fillId="0" borderId="72" applyNumberFormat="0" applyFill="0" applyAlignment="0" applyProtection="0"/>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 fillId="0" borderId="123">
      <alignment horizontal="right"/>
    </xf>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4" fontId="2" fillId="0" borderId="123"/>
    <xf numFmtId="0" fontId="20" fillId="24" borderId="121" applyNumberForma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3" fillId="31" borderId="122" applyNumberFormat="0" applyFont="0" applyAlignment="0" applyProtection="0"/>
    <xf numFmtId="0" fontId="2" fillId="0" borderId="123"/>
    <xf numFmtId="0" fontId="2" fillId="0" borderId="123"/>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2" fillId="0" borderId="123">
      <alignment horizontal="right"/>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0" fontId="2" fillId="31" borderId="122" applyNumberFormat="0" applyFont="0" applyAlignment="0" applyProtection="0"/>
    <xf numFmtId="4" fontId="2" fillId="0" borderId="123"/>
    <xf numFmtId="4" fontId="2" fillId="0" borderId="123"/>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0" fontId="2" fillId="31" borderId="122" applyNumberFormat="0" applyFont="0" applyAlignment="0" applyProtection="0"/>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0" fontId="80" fillId="0" borderId="72" applyNumberFormat="0" applyFill="0" applyAlignment="0" applyProtection="0"/>
    <xf numFmtId="0" fontId="80" fillId="0" borderId="72" applyNumberFormat="0" applyFill="0" applyAlignment="0" applyProtection="0"/>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 fillId="0" borderId="123">
      <alignment horizontal="right"/>
    </xf>
    <xf numFmtId="0" fontId="2" fillId="0" borderId="123">
      <alignment horizontal="right"/>
    </xf>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0" fontId="2" fillId="0" borderId="123"/>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4" fontId="2" fillId="0" borderId="123"/>
    <xf numFmtId="0" fontId="2" fillId="0" borderId="123">
      <alignment horizontal="right"/>
    </xf>
    <xf numFmtId="4" fontId="2" fillId="0" borderId="123"/>
    <xf numFmtId="0" fontId="2" fillId="0" borderId="123">
      <alignment horizontal="right"/>
    </xf>
    <xf numFmtId="4" fontId="2" fillId="0" borderId="123"/>
    <xf numFmtId="0" fontId="2" fillId="0" borderId="123">
      <alignment horizontal="right"/>
    </xf>
    <xf numFmtId="0" fontId="2" fillId="0" borderId="123">
      <alignment horizontal="right"/>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4" fontId="2" fillId="0" borderId="123"/>
    <xf numFmtId="4" fontId="2" fillId="0" borderId="123"/>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80" fillId="0" borderId="72" applyNumberFormat="0" applyFill="0" applyAlignment="0" applyProtection="0"/>
    <xf numFmtId="0" fontId="80" fillId="0" borderId="72" applyNumberFormat="0" applyFill="0" applyAlignment="0" applyProtection="0"/>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 fillId="0" borderId="123">
      <alignment horizontal="right"/>
    </xf>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4" fontId="2" fillId="0" borderId="123"/>
    <xf numFmtId="0" fontId="20" fillId="24" borderId="121" applyNumberForma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3" fillId="31" borderId="122" applyNumberFormat="0" applyFont="0" applyAlignment="0" applyProtection="0"/>
    <xf numFmtId="0" fontId="2" fillId="0" borderId="123"/>
    <xf numFmtId="0" fontId="2" fillId="0" borderId="123"/>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2" fillId="0" borderId="123">
      <alignment horizontal="right"/>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0" fontId="2" fillId="31" borderId="122" applyNumberFormat="0" applyFont="0" applyAlignment="0" applyProtection="0"/>
    <xf numFmtId="4" fontId="2" fillId="0" borderId="123"/>
    <xf numFmtId="4" fontId="2" fillId="0" borderId="123"/>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0" fontId="2" fillId="31" borderId="122" applyNumberFormat="0" applyFont="0" applyAlignment="0" applyProtection="0"/>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3" fillId="31" borderId="122" applyNumberFormat="0" applyFont="0" applyAlignment="0" applyProtection="0"/>
    <xf numFmtId="0" fontId="20" fillId="24"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20" fillId="24" borderId="121" applyNumberFormat="0" applyAlignment="0" applyProtection="0"/>
    <xf numFmtId="0" fontId="3" fillId="31" borderId="122" applyNumberFormat="0" applyFont="0" applyAlignment="0" applyProtection="0"/>
    <xf numFmtId="0" fontId="2" fillId="31" borderId="122" applyNumberFormat="0" applyFont="0" applyAlignment="0" applyProtection="0"/>
    <xf numFmtId="0" fontId="73" fillId="11"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20" fillId="24" borderId="121" applyNumberFormat="0" applyAlignment="0" applyProtection="0"/>
    <xf numFmtId="0" fontId="2" fillId="31" borderId="122" applyNumberFormat="0" applyFont="0" applyAlignment="0" applyProtection="0"/>
    <xf numFmtId="0" fontId="20" fillId="24" borderId="121" applyNumberFormat="0" applyAlignment="0" applyProtection="0"/>
    <xf numFmtId="0" fontId="29" fillId="0" borderId="62">
      <alignment horizontal="left" vertical="center"/>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20" fillId="24" borderId="121" applyNumberFormat="0" applyAlignment="0" applyProtection="0"/>
    <xf numFmtId="0" fontId="20" fillId="24" borderId="121" applyNumberFormat="0" applyAlignment="0" applyProtection="0"/>
    <xf numFmtId="0" fontId="73" fillId="11" borderId="121" applyNumberFormat="0" applyAlignment="0" applyProtection="0"/>
    <xf numFmtId="0" fontId="73" fillId="11" borderId="121" applyNumberFormat="0" applyAlignment="0" applyProtection="0"/>
    <xf numFmtId="0" fontId="2" fillId="31" borderId="122" applyNumberFormat="0" applyFont="0" applyAlignment="0" applyProtection="0"/>
    <xf numFmtId="0" fontId="29" fillId="0" borderId="62">
      <alignment horizontal="left" vertical="center"/>
    </xf>
    <xf numFmtId="0" fontId="3" fillId="31" borderId="122" applyNumberFormat="0" applyFont="0" applyAlignment="0" applyProtection="0"/>
    <xf numFmtId="0" fontId="20" fillId="24" borderId="121" applyNumberFormat="0" applyAlignment="0" applyProtection="0"/>
    <xf numFmtId="0" fontId="3" fillId="31" borderId="122" applyNumberFormat="0" applyFont="0" applyAlignment="0" applyProtection="0"/>
    <xf numFmtId="0" fontId="80" fillId="0" borderId="72" applyNumberFormat="0" applyFill="0" applyAlignment="0" applyProtection="0"/>
    <xf numFmtId="0" fontId="20" fillId="24" borderId="121" applyNumberFormat="0" applyAlignment="0" applyProtection="0"/>
    <xf numFmtId="0" fontId="3" fillId="31" borderId="122" applyNumberFormat="0" applyFont="0" applyAlignment="0" applyProtection="0"/>
    <xf numFmtId="0" fontId="66" fillId="49" borderId="121" applyNumberFormat="0" applyAlignment="0" applyProtection="0"/>
    <xf numFmtId="0" fontId="22" fillId="31" borderId="121" applyNumberFormat="0" applyFont="0" applyAlignment="0" applyProtection="0"/>
    <xf numFmtId="0" fontId="3" fillId="31" borderId="122" applyNumberFormat="0" applyFont="0" applyAlignment="0" applyProtection="0"/>
    <xf numFmtId="0" fontId="29" fillId="0" borderId="62">
      <alignment horizontal="left" vertical="center"/>
    </xf>
    <xf numFmtId="0" fontId="3" fillId="31" borderId="122" applyNumberFormat="0" applyFont="0" applyAlignment="0" applyProtection="0"/>
    <xf numFmtId="0" fontId="52" fillId="11" borderId="121" applyNumberFormat="0" applyAlignment="0" applyProtection="0"/>
    <xf numFmtId="0" fontId="20" fillId="24" borderId="121" applyNumberFormat="0" applyAlignment="0" applyProtection="0"/>
    <xf numFmtId="0" fontId="29" fillId="0" borderId="62">
      <alignment horizontal="left" vertical="center"/>
    </xf>
    <xf numFmtId="0" fontId="3" fillId="31" borderId="122" applyNumberFormat="0" applyFont="0" applyAlignment="0" applyProtection="0"/>
    <xf numFmtId="0" fontId="52" fillId="11" borderId="121" applyNumberFormat="0" applyAlignment="0" applyProtection="0"/>
    <xf numFmtId="0" fontId="3" fillId="31" borderId="122" applyNumberFormat="0" applyFon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52" fillId="11" borderId="121" applyNumberFormat="0" applyAlignment="0" applyProtection="0"/>
    <xf numFmtId="0" fontId="52" fillId="11"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20" fillId="24" borderId="121" applyNumberFormat="0" applyAlignment="0" applyProtection="0"/>
    <xf numFmtId="0" fontId="52" fillId="11" borderId="121" applyNumberFormat="0" applyAlignment="0" applyProtection="0"/>
    <xf numFmtId="0" fontId="2"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80" fillId="0" borderId="72" applyNumberFormat="0" applyFill="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52" fillId="11" borderId="121" applyNumberFormat="0" applyAlignment="0" applyProtection="0"/>
    <xf numFmtId="0" fontId="3" fillId="31" borderId="122" applyNumberFormat="0" applyFon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2" fillId="31" borderId="122" applyNumberFormat="0" applyFont="0" applyAlignment="0" applyProtection="0"/>
    <xf numFmtId="0" fontId="2" fillId="31" borderId="122" applyNumberFormat="0" applyFont="0" applyAlignment="0" applyProtection="0"/>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0" fontId="22" fillId="31" borderId="121" applyNumberFormat="0" applyFont="0" applyAlignment="0" applyProtection="0"/>
    <xf numFmtId="175" fontId="2" fillId="3" borderId="123" applyNumberFormat="0" applyFont="0" applyAlignment="0">
      <protection locked="0"/>
    </xf>
    <xf numFmtId="0" fontId="20" fillId="24" borderId="121" applyNumberFormat="0" applyAlignment="0" applyProtection="0"/>
    <xf numFmtId="175" fontId="2" fillId="3" borderId="123" applyNumberFormat="0" applyFont="0" applyAlignment="0">
      <protection locked="0"/>
    </xf>
    <xf numFmtId="0" fontId="2" fillId="0" borderId="123"/>
    <xf numFmtId="10" fontId="26" fillId="26" borderId="123" applyNumberFormat="0" applyFill="0" applyBorder="0" applyAlignment="0" applyProtection="0">
      <protection locked="0"/>
    </xf>
    <xf numFmtId="4" fontId="2" fillId="0" borderId="123"/>
    <xf numFmtId="0" fontId="2" fillId="0" borderId="123">
      <alignment horizontal="right"/>
    </xf>
    <xf numFmtId="0" fontId="66" fillId="49" borderId="121" applyNumberFormat="0" applyAlignment="0" applyProtection="0"/>
    <xf numFmtId="10" fontId="28" fillId="29" borderId="123" applyNumberFormat="0" applyBorder="0" applyAlignment="0" applyProtection="0"/>
    <xf numFmtId="4" fontId="2" fillId="0" borderId="123"/>
    <xf numFmtId="0" fontId="2" fillId="0" borderId="123">
      <alignment horizontal="right"/>
    </xf>
    <xf numFmtId="0" fontId="2" fillId="0" borderId="123">
      <alignment horizontal="righ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175" fontId="2" fillId="3" borderId="123" applyNumberFormat="0" applyFont="0" applyAlignment="0">
      <protection locked="0"/>
    </xf>
    <xf numFmtId="4" fontId="2" fillId="0" borderId="123"/>
    <xf numFmtId="175" fontId="2" fillId="3" borderId="123" applyNumberFormat="0" applyFont="0" applyAlignment="0">
      <protection locked="0"/>
    </xf>
    <xf numFmtId="0" fontId="3" fillId="31" borderId="122" applyNumberFormat="0" applyFont="0" applyAlignment="0" applyProtection="0"/>
    <xf numFmtId="175" fontId="2" fillId="3" borderId="123" applyNumberFormat="0" applyFont="0" applyAlignment="0">
      <protection locked="0"/>
    </xf>
    <xf numFmtId="175" fontId="2" fillId="3" borderId="123" applyNumberFormat="0" applyFont="0" applyAlignment="0">
      <protection locked="0"/>
    </xf>
    <xf numFmtId="0" fontId="2" fillId="0" borderId="123"/>
    <xf numFmtId="0" fontId="2" fillId="0" borderId="123">
      <alignment horizontal="right"/>
    </xf>
    <xf numFmtId="4"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175" fontId="2" fillId="3" borderId="123" applyNumberFormat="0" applyFont="0" applyAlignment="0">
      <protection locked="0"/>
    </xf>
    <xf numFmtId="0" fontId="2" fillId="0" borderId="123">
      <alignment horizontal="right"/>
    </xf>
    <xf numFmtId="175" fontId="2" fillId="3" borderId="123" applyNumberFormat="0" applyFont="0" applyAlignment="0">
      <protection locked="0"/>
    </xf>
    <xf numFmtId="0" fontId="2" fillId="0" borderId="123">
      <alignment horizontal="right"/>
    </xf>
    <xf numFmtId="4" fontId="2" fillId="0" borderId="123"/>
    <xf numFmtId="175" fontId="2" fillId="3" borderId="123" applyNumberFormat="0" applyFont="0" applyAlignment="0">
      <protection locked="0"/>
    </xf>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9" fillId="0" borderId="62">
      <alignment horizontal="left" vertical="center"/>
    </xf>
    <xf numFmtId="0" fontId="3" fillId="31" borderId="122" applyNumberFormat="0" applyFont="0" applyAlignment="0" applyProtection="0"/>
    <xf numFmtId="0" fontId="52" fillId="11"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52" fillId="11" borderId="121" applyNumberFormat="0" applyAlignment="0" applyProtection="0"/>
    <xf numFmtId="175" fontId="2" fillId="3" borderId="123" applyNumberFormat="0" applyFont="0" applyAlignment="0">
      <protection locked="0"/>
    </xf>
    <xf numFmtId="0" fontId="66" fillId="49" borderId="121" applyNumberFormat="0" applyAlignment="0" applyProtection="0"/>
    <xf numFmtId="4" fontId="2" fillId="0" borderId="123"/>
    <xf numFmtId="175" fontId="2" fillId="3" borderId="123" applyNumberFormat="0" applyFont="0" applyAlignment="0">
      <protection locked="0"/>
    </xf>
    <xf numFmtId="0" fontId="3" fillId="31" borderId="122" applyNumberFormat="0" applyFont="0" applyAlignment="0" applyProtection="0"/>
    <xf numFmtId="10" fontId="26" fillId="26" borderId="123" applyNumberFormat="0" applyFill="0" applyBorder="0" applyAlignment="0" applyProtection="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4" fontId="2" fillId="0" borderId="123"/>
    <xf numFmtId="175" fontId="2" fillId="3" borderId="123" applyNumberFormat="0" applyFont="0" applyAlignment="0">
      <protection locked="0"/>
    </xf>
    <xf numFmtId="4" fontId="2" fillId="0" borderId="123"/>
    <xf numFmtId="175" fontId="2" fillId="3" borderId="123" applyNumberFormat="0" applyFont="0" applyAlignment="0">
      <protection locked="0"/>
    </xf>
    <xf numFmtId="0" fontId="73" fillId="11" borderId="121" applyNumberFormat="0" applyAlignment="0" applyProtection="0"/>
    <xf numFmtId="0" fontId="3" fillId="31" borderId="122" applyNumberFormat="0" applyFont="0" applyAlignment="0" applyProtection="0"/>
    <xf numFmtId="10" fontId="28" fillId="29" borderId="123" applyNumberFormat="0" applyBorder="0" applyAlignment="0" applyProtection="0"/>
    <xf numFmtId="0" fontId="2" fillId="0" borderId="123">
      <alignment horizontal="right"/>
    </xf>
    <xf numFmtId="175" fontId="2" fillId="3" borderId="123" applyNumberFormat="0" applyFont="0" applyAlignment="0">
      <protection locked="0"/>
    </xf>
    <xf numFmtId="0" fontId="3" fillId="31" borderId="122" applyNumberFormat="0" applyFont="0" applyAlignment="0" applyProtection="0"/>
    <xf numFmtId="0" fontId="52" fillId="11" borderId="121" applyNumberFormat="0" applyAlignment="0" applyProtection="0"/>
    <xf numFmtId="0" fontId="2" fillId="0" borderId="123">
      <alignment horizontal="right"/>
    </xf>
    <xf numFmtId="4" fontId="2" fillId="0" borderId="123"/>
    <xf numFmtId="0" fontId="52" fillId="11" borderId="121" applyNumberFormat="0" applyAlignment="0" applyProtection="0"/>
    <xf numFmtId="4" fontId="2" fillId="0" borderId="123"/>
    <xf numFmtId="4" fontId="2" fillId="0" borderId="123"/>
    <xf numFmtId="175" fontId="2" fillId="3" borderId="123" applyNumberFormat="0" applyFont="0" applyAlignment="0">
      <protection locked="0"/>
    </xf>
    <xf numFmtId="0" fontId="3" fillId="2" borderId="123" applyNumberFormat="0" applyAlignment="0">
      <alignment horizontal="left"/>
    </xf>
    <xf numFmtId="175" fontId="2" fillId="3" borderId="123" applyNumberFormat="0" applyFont="0" applyAlignment="0">
      <protection locked="0"/>
    </xf>
    <xf numFmtId="0" fontId="3" fillId="2" borderId="123" applyNumberFormat="0" applyAlignment="0">
      <alignment horizontal="left"/>
    </xf>
    <xf numFmtId="0" fontId="20" fillId="24" borderId="121" applyNumberFormat="0" applyAlignment="0" applyProtection="0"/>
    <xf numFmtId="0" fontId="2" fillId="0" borderId="123">
      <alignment horizontal="righ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9" fillId="0" borderId="62">
      <alignment horizontal="left" vertical="center"/>
    </xf>
    <xf numFmtId="175" fontId="2" fillId="3" borderId="123" applyNumberFormat="0" applyFont="0" applyAlignment="0">
      <protection locked="0"/>
    </xf>
    <xf numFmtId="0" fontId="80" fillId="0" borderId="72" applyNumberFormat="0" applyFill="0" applyAlignment="0" applyProtection="0"/>
    <xf numFmtId="0" fontId="3" fillId="31" borderId="122" applyNumberFormat="0" applyFont="0" applyAlignment="0" applyProtection="0"/>
    <xf numFmtId="175" fontId="2" fillId="3" borderId="123" applyNumberFormat="0" applyFont="0" applyAlignment="0">
      <protection locked="0"/>
    </xf>
    <xf numFmtId="0" fontId="3" fillId="31" borderId="122" applyNumberFormat="0" applyFont="0" applyAlignment="0" applyProtection="0"/>
    <xf numFmtId="0" fontId="73" fillId="11" borderId="121" applyNumberFormat="0" applyAlignment="0" applyProtection="0"/>
    <xf numFmtId="4" fontId="2" fillId="0" borderId="123"/>
    <xf numFmtId="0" fontId="2" fillId="0" borderId="123">
      <alignment horizontal="right"/>
    </xf>
    <xf numFmtId="0" fontId="2" fillId="0" borderId="123"/>
    <xf numFmtId="0"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0" fontId="3" fillId="31" borderId="122" applyNumberFormat="0" applyFont="0" applyAlignment="0" applyProtection="0"/>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52" fillId="11" borderId="121" applyNumberFormat="0" applyAlignment="0" applyProtection="0"/>
    <xf numFmtId="0" fontId="80" fillId="0" borderId="72" applyNumberFormat="0" applyFill="0" applyAlignment="0" applyProtection="0"/>
    <xf numFmtId="0" fontId="3" fillId="31" borderId="122" applyNumberFormat="0" applyFont="0" applyAlignment="0" applyProtection="0"/>
    <xf numFmtId="0" fontId="80" fillId="0" borderId="72" applyNumberFormat="0" applyFill="0" applyAlignment="0" applyProtection="0"/>
    <xf numFmtId="0" fontId="2" fillId="0" borderId="123">
      <alignment horizontal="right"/>
    </xf>
    <xf numFmtId="0" fontId="2" fillId="0" borderId="123">
      <alignment horizontal="right"/>
    </xf>
    <xf numFmtId="4" fontId="2" fillId="0" borderId="123"/>
    <xf numFmtId="175" fontId="2" fillId="3" borderId="123" applyNumberFormat="0" applyFont="0" applyAlignment="0">
      <protection locked="0"/>
    </xf>
    <xf numFmtId="0" fontId="2" fillId="0" borderId="123"/>
    <xf numFmtId="175" fontId="2" fillId="3" borderId="123" applyNumberFormat="0" applyFont="0" applyAlignment="0">
      <protection locked="0"/>
    </xf>
    <xf numFmtId="0" fontId="3" fillId="2" borderId="123" applyNumberFormat="0" applyAlignment="0">
      <alignment horizontal="left"/>
    </xf>
    <xf numFmtId="0"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3" fillId="31" borderId="122" applyNumberFormat="0" applyFont="0" applyAlignment="0" applyProtection="0"/>
    <xf numFmtId="175" fontId="2" fillId="3" borderId="123" applyNumberFormat="0" applyFont="0" applyAlignment="0">
      <protection locked="0"/>
    </xf>
    <xf numFmtId="0" fontId="3" fillId="31" borderId="122" applyNumberFormat="0" applyFont="0" applyAlignment="0" applyProtection="0"/>
    <xf numFmtId="0" fontId="20" fillId="24" borderId="121" applyNumberFormat="0" applyAlignment="0" applyProtection="0"/>
    <xf numFmtId="0" fontId="52" fillId="11" borderId="121" applyNumberFormat="0" applyAlignment="0" applyProtection="0"/>
    <xf numFmtId="0" fontId="3" fillId="31" borderId="122" applyNumberFormat="0" applyFont="0" applyAlignment="0" applyProtection="0"/>
    <xf numFmtId="0" fontId="2" fillId="0" borderId="123">
      <alignment horizontal="right"/>
    </xf>
    <xf numFmtId="10" fontId="26" fillId="26" borderId="123" applyNumberFormat="0" applyFill="0" applyBorder="0" applyAlignment="0" applyProtection="0">
      <protection locked="0"/>
    </xf>
    <xf numFmtId="0" fontId="80" fillId="0" borderId="72" applyNumberFormat="0" applyFill="0" applyAlignment="0" applyProtection="0"/>
    <xf numFmtId="4" fontId="2" fillId="0" borderId="123"/>
    <xf numFmtId="4" fontId="2" fillId="0" borderId="123"/>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0" fontId="52" fillId="11" borderId="121" applyNumberFormat="0" applyAlignment="0" applyProtection="0"/>
    <xf numFmtId="0" fontId="2" fillId="0" borderId="123">
      <alignment horizontal="right"/>
    </xf>
    <xf numFmtId="0" fontId="3" fillId="31" borderId="122" applyNumberFormat="0" applyFont="0" applyAlignment="0" applyProtection="0"/>
    <xf numFmtId="4" fontId="2" fillId="0" borderId="123"/>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73" fillId="11" borderId="121" applyNumberFormat="0" applyAlignment="0" applyProtection="0"/>
    <xf numFmtId="175" fontId="2" fillId="3" borderId="123" applyNumberFormat="0" applyFont="0" applyAlignment="0">
      <protection locked="0"/>
    </xf>
    <xf numFmtId="0" fontId="2" fillId="0" borderId="123">
      <alignment horizontal="right"/>
    </xf>
    <xf numFmtId="0" fontId="2" fillId="0" borderId="123">
      <alignment horizontal="right"/>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80" fillId="0" borderId="72" applyNumberFormat="0" applyFill="0" applyAlignment="0" applyProtection="0"/>
    <xf numFmtId="10" fontId="28" fillId="29" borderId="123" applyNumberFormat="0" applyBorder="0" applyAlignment="0" applyProtection="0"/>
    <xf numFmtId="0" fontId="52" fillId="11"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175" fontId="2" fillId="3" borderId="123" applyNumberFormat="0" applyFont="0" applyAlignment="0">
      <protection locked="0"/>
    </xf>
    <xf numFmtId="0" fontId="2" fillId="0" borderId="123">
      <alignment horizontal="right"/>
    </xf>
    <xf numFmtId="0" fontId="2" fillId="0" borderId="123"/>
    <xf numFmtId="175" fontId="2" fillId="3" borderId="123" applyNumberFormat="0" applyFont="0" applyAlignment="0">
      <protection locked="0"/>
    </xf>
    <xf numFmtId="4" fontId="2" fillId="0" borderId="123"/>
    <xf numFmtId="4" fontId="2" fillId="0" borderId="123"/>
    <xf numFmtId="0" fontId="3" fillId="31" borderId="122" applyNumberFormat="0" applyFont="0" applyAlignment="0" applyProtection="0"/>
    <xf numFmtId="0" fontId="2" fillId="0" borderId="123">
      <alignment horizontal="right"/>
    </xf>
    <xf numFmtId="0" fontId="2" fillId="0" borderId="123">
      <alignment horizontal="right"/>
    </xf>
    <xf numFmtId="175" fontId="2" fillId="3" borderId="123" applyNumberFormat="0" applyFont="0" applyAlignment="0">
      <protection locked="0"/>
    </xf>
    <xf numFmtId="0" fontId="52" fillId="11" borderId="121" applyNumberFormat="0" applyAlignment="0" applyProtection="0"/>
    <xf numFmtId="4" fontId="2" fillId="0" borderId="123"/>
    <xf numFmtId="175" fontId="2" fillId="3" borderId="123" applyNumberFormat="0" applyFont="0" applyAlignment="0">
      <protection locked="0"/>
    </xf>
    <xf numFmtId="0" fontId="3" fillId="2" borderId="123" applyNumberFormat="0" applyAlignment="0">
      <alignment horizontal="left"/>
    </xf>
    <xf numFmtId="175" fontId="2" fillId="3" borderId="123" applyNumberFormat="0" applyFont="0" applyAlignment="0">
      <protection locked="0"/>
    </xf>
    <xf numFmtId="0" fontId="3" fillId="31" borderId="122" applyNumberFormat="0" applyFont="0" applyAlignment="0" applyProtection="0"/>
    <xf numFmtId="0" fontId="2" fillId="0" borderId="123">
      <alignment horizontal="right"/>
    </xf>
    <xf numFmtId="0" fontId="2" fillId="0" borderId="123">
      <alignment horizontal="right"/>
    </xf>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10" fontId="28" fillId="29" borderId="123" applyNumberFormat="0" applyBorder="0" applyAlignment="0" applyProtection="0"/>
    <xf numFmtId="0" fontId="2" fillId="0" borderId="123">
      <alignment horizontal="right"/>
    </xf>
    <xf numFmtId="175" fontId="2" fillId="3" borderId="123" applyNumberFormat="0" applyFont="0" applyAlignment="0">
      <protection locked="0"/>
    </xf>
    <xf numFmtId="175" fontId="2" fillId="3" borderId="123" applyNumberFormat="0" applyFont="0" applyAlignment="0">
      <protection locked="0"/>
    </xf>
    <xf numFmtId="0" fontId="3" fillId="31" borderId="122" applyNumberFormat="0" applyFont="0" applyAlignment="0" applyProtection="0"/>
    <xf numFmtId="0" fontId="3" fillId="31" borderId="122" applyNumberFormat="0" applyFont="0" applyAlignment="0" applyProtection="0"/>
    <xf numFmtId="175" fontId="2" fillId="3" borderId="123" applyNumberFormat="0" applyFont="0" applyAlignment="0">
      <protection locked="0"/>
    </xf>
    <xf numFmtId="0" fontId="2" fillId="0" borderId="123">
      <alignment horizontal="right"/>
    </xf>
    <xf numFmtId="0" fontId="2" fillId="0" borderId="123">
      <alignment horizontal="right"/>
    </xf>
    <xf numFmtId="0" fontId="3" fillId="31" borderId="122" applyNumberFormat="0" applyFont="0" applyAlignment="0" applyProtection="0"/>
    <xf numFmtId="175" fontId="2" fillId="3" borderId="123" applyNumberFormat="0" applyFont="0" applyAlignment="0">
      <protection locked="0"/>
    </xf>
    <xf numFmtId="175" fontId="2" fillId="3" borderId="123" applyNumberFormat="0" applyFont="0" applyAlignment="0">
      <protection locked="0"/>
    </xf>
    <xf numFmtId="4" fontId="2" fillId="0" borderId="123"/>
    <xf numFmtId="175" fontId="2" fillId="3" borderId="123" applyNumberFormat="0" applyFont="0" applyAlignment="0">
      <protection locked="0"/>
    </xf>
    <xf numFmtId="0" fontId="2" fillId="0" borderId="123"/>
    <xf numFmtId="0" fontId="3" fillId="2" borderId="123" applyNumberFormat="0" applyAlignment="0">
      <alignment horizontal="left"/>
    </xf>
    <xf numFmtId="0" fontId="3" fillId="31" borderId="122" applyNumberFormat="0" applyFont="0" applyAlignment="0" applyProtection="0"/>
    <xf numFmtId="4" fontId="2" fillId="0" borderId="123"/>
    <xf numFmtId="0" fontId="2" fillId="0" borderId="123">
      <alignment horizontal="right"/>
    </xf>
    <xf numFmtId="0" fontId="3" fillId="2" borderId="123" applyNumberFormat="0" applyAlignment="0">
      <alignment horizontal="left"/>
    </xf>
    <xf numFmtId="175" fontId="2" fillId="3" borderId="123" applyNumberFormat="0" applyFont="0" applyAlignment="0">
      <protection locked="0"/>
    </xf>
    <xf numFmtId="4" fontId="2" fillId="0" borderId="123"/>
    <xf numFmtId="0" fontId="2" fillId="0" borderId="123">
      <alignment horizontal="right"/>
    </xf>
    <xf numFmtId="175" fontId="2" fillId="3" borderId="123" applyNumberFormat="0" applyFont="0" applyAlignment="0">
      <protection locked="0"/>
    </xf>
    <xf numFmtId="4" fontId="2" fillId="0" borderId="123"/>
    <xf numFmtId="0" fontId="22" fillId="31" borderId="121" applyNumberFormat="0" applyFont="0" applyAlignment="0" applyProtection="0"/>
    <xf numFmtId="0" fontId="2" fillId="0" borderId="123">
      <alignment horizontal="right"/>
    </xf>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0" fontId="20" fillId="24" borderId="121" applyNumberFormat="0" applyAlignment="0" applyProtection="0"/>
    <xf numFmtId="175" fontId="2" fillId="3" borderId="123" applyNumberFormat="0" applyFont="0" applyAlignment="0">
      <protection locked="0"/>
    </xf>
    <xf numFmtId="4" fontId="2" fillId="0" borderId="123"/>
    <xf numFmtId="175" fontId="2" fillId="3" borderId="123" applyNumberFormat="0" applyFont="0" applyAlignment="0">
      <protection locked="0"/>
    </xf>
    <xf numFmtId="4" fontId="2" fillId="0" borderId="123"/>
    <xf numFmtId="10" fontId="28" fillId="29" borderId="123" applyNumberFormat="0" applyBorder="0" applyAlignment="0" applyProtection="0"/>
    <xf numFmtId="175" fontId="2" fillId="3" borderId="123" applyNumberFormat="0" applyFont="0" applyAlignment="0">
      <protection locked="0"/>
    </xf>
    <xf numFmtId="0" fontId="29" fillId="0" borderId="62">
      <alignment horizontal="left" vertical="center"/>
    </xf>
    <xf numFmtId="0" fontId="22" fillId="31" borderId="121" applyNumberFormat="0" applyFont="0" applyAlignment="0" applyProtection="0"/>
    <xf numFmtId="0" fontId="2" fillId="0" borderId="123">
      <alignment horizontal="right"/>
    </xf>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175" fontId="2" fillId="3" borderId="123" applyNumberFormat="0" applyFont="0" applyAlignment="0">
      <protection locked="0"/>
    </xf>
    <xf numFmtId="0" fontId="66" fillId="49" borderId="121" applyNumberFormat="0" applyAlignment="0" applyProtection="0"/>
    <xf numFmtId="0" fontId="2" fillId="0" borderId="123">
      <alignment horizontal="right"/>
    </xf>
    <xf numFmtId="0" fontId="2" fillId="0" borderId="123">
      <alignment horizontal="right"/>
    </xf>
    <xf numFmtId="0" fontId="52" fillId="11" borderId="121" applyNumberFormat="0" applyAlignment="0" applyProtection="0"/>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0" fontId="2" fillId="0" borderId="123"/>
    <xf numFmtId="0" fontId="52" fillId="11" borderId="121" applyNumberFormat="0" applyAlignment="0" applyProtection="0"/>
    <xf numFmtId="175" fontId="2" fillId="3" borderId="123" applyNumberFormat="0" applyFont="0" applyAlignment="0">
      <protection locked="0"/>
    </xf>
    <xf numFmtId="175" fontId="2" fillId="3" borderId="123" applyNumberFormat="0" applyFont="0" applyAlignment="0">
      <protection locked="0"/>
    </xf>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alignment horizontal="right"/>
    </xf>
    <xf numFmtId="0" fontId="2" fillId="0" borderId="123">
      <alignment horizontal="right"/>
    </xf>
    <xf numFmtId="0" fontId="2" fillId="0" borderId="123"/>
    <xf numFmtId="0" fontId="3" fillId="2" borderId="123" applyNumberFormat="0" applyAlignment="0">
      <alignment horizontal="left"/>
    </xf>
    <xf numFmtId="175" fontId="2" fillId="3" borderId="123" applyNumberFormat="0" applyFont="0" applyAlignment="0">
      <protection locked="0"/>
    </xf>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0"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31" borderId="122" applyNumberFormat="0" applyFont="0" applyAlignment="0" applyProtection="0"/>
    <xf numFmtId="0" fontId="20" fillId="24" borderId="121" applyNumberFormat="0" applyAlignment="0" applyProtection="0"/>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4" fontId="2" fillId="0" borderId="123"/>
    <xf numFmtId="175" fontId="2" fillId="3" borderId="123" applyNumberFormat="0" applyFont="0" applyAlignment="0">
      <protection locked="0"/>
    </xf>
    <xf numFmtId="175" fontId="2" fillId="3" borderId="123" applyNumberFormat="0" applyFont="0" applyAlignment="0">
      <protection locked="0"/>
    </xf>
    <xf numFmtId="4" fontId="2" fillId="0" borderId="123"/>
    <xf numFmtId="4" fontId="2" fillId="0" borderId="123"/>
    <xf numFmtId="4" fontId="2" fillId="0" borderId="123"/>
    <xf numFmtId="175" fontId="2" fillId="3" borderId="123" applyNumberFormat="0" applyFont="0" applyAlignment="0">
      <protection locked="0"/>
    </xf>
    <xf numFmtId="4" fontId="2" fillId="0" borderId="123"/>
    <xf numFmtId="0" fontId="2" fillId="0" borderId="123">
      <alignment horizontal="right"/>
    </xf>
    <xf numFmtId="4" fontId="2" fillId="0" borderId="123"/>
    <xf numFmtId="0" fontId="2" fillId="0" borderId="123">
      <alignment horizontal="righ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3" fillId="31" borderId="122" applyNumberFormat="0" applyFont="0" applyAlignment="0" applyProtection="0"/>
    <xf numFmtId="175" fontId="2" fillId="3" borderId="123" applyNumberFormat="0" applyFont="0" applyAlignment="0">
      <protection locked="0"/>
    </xf>
    <xf numFmtId="10" fontId="28" fillId="29" borderId="123" applyNumberFormat="0" applyBorder="0" applyAlignment="0" applyProtection="0"/>
    <xf numFmtId="0" fontId="2" fillId="0" borderId="123">
      <alignment horizontal="right"/>
    </xf>
    <xf numFmtId="0" fontId="3" fillId="31" borderId="122" applyNumberFormat="0" applyFont="0" applyAlignment="0" applyProtection="0"/>
    <xf numFmtId="0" fontId="20" fillId="24" borderId="121" applyNumberFormat="0" applyAlignment="0" applyProtection="0"/>
    <xf numFmtId="0" fontId="2" fillId="0" borderId="123">
      <alignment horizontal="right"/>
    </xf>
    <xf numFmtId="0" fontId="2" fillId="0" borderId="123">
      <alignment horizontal="right"/>
    </xf>
    <xf numFmtId="175" fontId="2" fillId="3" borderId="123" applyNumberFormat="0" applyFont="0" applyAlignment="0">
      <protection locked="0"/>
    </xf>
    <xf numFmtId="175" fontId="2" fillId="3" borderId="123" applyNumberFormat="0" applyFont="0" applyAlignment="0">
      <protection locked="0"/>
    </xf>
    <xf numFmtId="0" fontId="3" fillId="31" borderId="122" applyNumberFormat="0" applyFont="0" applyAlignment="0" applyProtection="0"/>
    <xf numFmtId="175" fontId="2" fillId="3" borderId="123" applyNumberFormat="0" applyFont="0" applyAlignment="0">
      <protection locked="0"/>
    </xf>
    <xf numFmtId="175" fontId="2" fillId="3" borderId="123" applyNumberFormat="0" applyFont="0" applyAlignment="0">
      <protection locked="0"/>
    </xf>
    <xf numFmtId="10" fontId="26" fillId="26" borderId="123" applyNumberFormat="0" applyFill="0" applyBorder="0" applyAlignment="0" applyProtection="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2" fillId="0" borderId="123"/>
    <xf numFmtId="0" fontId="3" fillId="31" borderId="122" applyNumberFormat="0" applyFon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3" fillId="31" borderId="122" applyNumberFormat="0" applyFont="0" applyAlignment="0" applyProtection="0"/>
    <xf numFmtId="175" fontId="2" fillId="3" borderId="123" applyNumberFormat="0" applyFont="0" applyAlignment="0">
      <protection locked="0"/>
    </xf>
    <xf numFmtId="0" fontId="2" fillId="0" borderId="123">
      <alignment horizontal="right"/>
    </xf>
    <xf numFmtId="0" fontId="2" fillId="0" borderId="123">
      <alignment horizontal="right"/>
    </xf>
    <xf numFmtId="4" fontId="2" fillId="0" borderId="123"/>
    <xf numFmtId="4" fontId="2" fillId="0" borderId="123"/>
    <xf numFmtId="0" fontId="2" fillId="0" borderId="123">
      <alignment horizontal="right"/>
    </xf>
    <xf numFmtId="0" fontId="2" fillId="0" borderId="123">
      <alignment horizontal="right"/>
    </xf>
    <xf numFmtId="175" fontId="2" fillId="3" borderId="123" applyNumberFormat="0" applyFont="0" applyAlignment="0">
      <protection locked="0"/>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4" fontId="2" fillId="0" borderId="123"/>
    <xf numFmtId="0" fontId="2" fillId="0" borderId="123"/>
    <xf numFmtId="0" fontId="2" fillId="0" borderId="123"/>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0" fontId="2" fillId="0" borderId="123"/>
    <xf numFmtId="0" fontId="2" fillId="0" borderId="123"/>
    <xf numFmtId="175" fontId="2" fillId="3" borderId="123" applyNumberFormat="0" applyFont="0" applyAlignment="0">
      <protection locked="0"/>
    </xf>
    <xf numFmtId="4" fontId="2" fillId="0" borderId="123"/>
    <xf numFmtId="4" fontId="2" fillId="0" borderId="123"/>
    <xf numFmtId="0" fontId="2" fillId="0" borderId="123">
      <alignment horizontal="right"/>
    </xf>
    <xf numFmtId="175" fontId="2" fillId="3" borderId="123" applyNumberFormat="0" applyFont="0" applyAlignment="0">
      <protection locked="0"/>
    </xf>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175" fontId="2" fillId="3" borderId="123" applyNumberFormat="0" applyFont="0" applyAlignment="0">
      <protection locked="0"/>
    </xf>
    <xf numFmtId="0" fontId="2" fillId="0" borderId="123">
      <alignment horizontal="right"/>
    </xf>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175" fontId="2" fillId="3" borderId="123" applyNumberFormat="0" applyFont="0" applyAlignment="0">
      <protection locked="0"/>
    </xf>
    <xf numFmtId="4" fontId="2" fillId="0" borderId="123"/>
    <xf numFmtId="0" fontId="2" fillId="0" borderId="123">
      <alignment horizontal="right"/>
    </xf>
    <xf numFmtId="10" fontId="26" fillId="26" borderId="123" applyNumberFormat="0" applyFill="0" applyBorder="0" applyAlignment="0" applyProtection="0">
      <protection locked="0"/>
    </xf>
    <xf numFmtId="4" fontId="2" fillId="0" borderId="123"/>
    <xf numFmtId="0" fontId="2" fillId="0" borderId="123">
      <alignment horizontal="right"/>
    </xf>
    <xf numFmtId="10" fontId="28" fillId="29" borderId="123" applyNumberFormat="0" applyBorder="0" applyAlignment="0" applyProtection="0"/>
    <xf numFmtId="4" fontId="2" fillId="0" borderId="123"/>
    <xf numFmtId="0" fontId="2" fillId="0" borderId="123">
      <alignment horizontal="right"/>
    </xf>
    <xf numFmtId="0" fontId="2" fillId="0" borderId="123">
      <alignment horizontal="right"/>
    </xf>
    <xf numFmtId="0" fontId="2" fillId="0" borderId="123">
      <alignment horizontal="right"/>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4" fontId="2" fillId="0" borderId="123"/>
    <xf numFmtId="4" fontId="2" fillId="0" borderId="123"/>
    <xf numFmtId="0" fontId="3" fillId="2" borderId="123" applyNumberFormat="0" applyAlignment="0">
      <alignment horizontal="left"/>
    </xf>
    <xf numFmtId="175" fontId="2" fillId="3" borderId="123" applyNumberFormat="0" applyFont="0" applyAlignment="0">
      <protection locked="0"/>
    </xf>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175" fontId="2" fillId="3" borderId="123" applyNumberFormat="0" applyFont="0" applyAlignment="0">
      <protection locked="0"/>
    </xf>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4" fontId="2" fillId="0" borderId="123"/>
    <xf numFmtId="175" fontId="2" fillId="3" borderId="123" applyNumberFormat="0" applyFont="0" applyAlignment="0">
      <protection locked="0"/>
    </xf>
    <xf numFmtId="0" fontId="3" fillId="31" borderId="122" applyNumberFormat="0" applyFont="0" applyAlignment="0" applyProtection="0"/>
    <xf numFmtId="175" fontId="2" fillId="3" borderId="123" applyNumberFormat="0" applyFont="0" applyAlignment="0">
      <protection locked="0"/>
    </xf>
    <xf numFmtId="175" fontId="2" fillId="3" borderId="123" applyNumberFormat="0" applyFont="0" applyAlignment="0">
      <protection locked="0"/>
    </xf>
    <xf numFmtId="4" fontId="2" fillId="0" borderId="123"/>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4" fontId="2" fillId="0" borderId="123"/>
    <xf numFmtId="0" fontId="2" fillId="0" borderId="123">
      <alignment horizontal="right"/>
    </xf>
    <xf numFmtId="4" fontId="2" fillId="0" borderId="123"/>
    <xf numFmtId="0" fontId="2" fillId="0" borderId="123">
      <alignment horizontal="right"/>
    </xf>
    <xf numFmtId="0" fontId="2" fillId="0" borderId="123">
      <alignment horizontal="right"/>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4" fontId="2" fillId="0" borderId="123"/>
    <xf numFmtId="4" fontId="2" fillId="0" borderId="123"/>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4" fontId="2" fillId="0" borderId="123"/>
    <xf numFmtId="4" fontId="2" fillId="0" borderId="123"/>
    <xf numFmtId="0" fontId="2" fillId="0" borderId="123">
      <alignment horizontal="right"/>
    </xf>
    <xf numFmtId="0" fontId="3" fillId="2" borderId="123" applyNumberFormat="0" applyAlignment="0">
      <alignment horizontal="left"/>
    </xf>
    <xf numFmtId="0" fontId="2" fillId="0" borderId="123">
      <alignment horizontal="right"/>
    </xf>
    <xf numFmtId="175" fontId="2" fillId="3" borderId="123" applyNumberFormat="0" applyFont="0" applyAlignment="0">
      <protection locked="0"/>
    </xf>
    <xf numFmtId="0" fontId="2" fillId="0" borderId="123"/>
    <xf numFmtId="4" fontId="2" fillId="0" borderId="123"/>
    <xf numFmtId="175" fontId="2" fillId="3" borderId="123" applyNumberFormat="0" applyFont="0" applyAlignment="0">
      <protection locked="0"/>
    </xf>
    <xf numFmtId="4" fontId="2" fillId="0" borderId="123"/>
    <xf numFmtId="0" fontId="2" fillId="31" borderId="122" applyNumberFormat="0" applyFont="0" applyAlignment="0" applyProtection="0"/>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0" fontId="2" fillId="0" borderId="123"/>
    <xf numFmtId="0" fontId="73" fillId="11" borderId="121" applyNumberFormat="0" applyAlignment="0" applyProtection="0"/>
    <xf numFmtId="175" fontId="2" fillId="3" borderId="123" applyNumberFormat="0" applyFont="0" applyAlignment="0">
      <protection locked="0"/>
    </xf>
    <xf numFmtId="0" fontId="2" fillId="0" borderId="123">
      <alignment horizontal="right"/>
    </xf>
    <xf numFmtId="10" fontId="26" fillId="26" borderId="123" applyNumberFormat="0" applyFill="0" applyBorder="0" applyAlignment="0" applyProtection="0">
      <protection locked="0"/>
    </xf>
    <xf numFmtId="0" fontId="2" fillId="0" borderId="123"/>
    <xf numFmtId="175" fontId="2" fillId="3" borderId="123" applyNumberFormat="0" applyFont="0" applyAlignment="0">
      <protection locked="0"/>
    </xf>
    <xf numFmtId="4" fontId="2" fillId="0" borderId="123"/>
    <xf numFmtId="0" fontId="2" fillId="0" borderId="123"/>
    <xf numFmtId="175" fontId="2" fillId="3" borderId="123" applyNumberFormat="0" applyFont="0" applyAlignment="0">
      <protection locked="0"/>
    </xf>
    <xf numFmtId="175" fontId="2" fillId="3" borderId="123" applyNumberFormat="0" applyFont="0" applyAlignment="0">
      <protection locked="0"/>
    </xf>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31" borderId="122" applyNumberFormat="0" applyFont="0" applyAlignment="0" applyProtection="0"/>
    <xf numFmtId="0" fontId="3" fillId="31" borderId="122" applyNumberFormat="0" applyFont="0" applyAlignment="0" applyProtection="0"/>
    <xf numFmtId="175" fontId="2" fillId="3" borderId="123" applyNumberFormat="0" applyFont="0" applyAlignment="0">
      <protection locked="0"/>
    </xf>
    <xf numFmtId="0" fontId="20" fillId="24" borderId="121" applyNumberFormat="0" applyAlignment="0" applyProtection="0"/>
    <xf numFmtId="0" fontId="2" fillId="0" borderId="123">
      <alignment horizontal="right"/>
    </xf>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4" fontId="2" fillId="0" borderId="123"/>
    <xf numFmtId="0" fontId="2" fillId="31" borderId="122" applyNumberFormat="0" applyFont="0" applyAlignment="0" applyProtection="0"/>
    <xf numFmtId="10" fontId="28" fillId="29" borderId="123" applyNumberFormat="0" applyBorder="0" applyAlignment="0" applyProtection="0"/>
    <xf numFmtId="0" fontId="3" fillId="2" borderId="123" applyNumberFormat="0" applyAlignment="0">
      <alignment horizontal="left"/>
    </xf>
    <xf numFmtId="0" fontId="20" fillId="24" borderId="121" applyNumberFormat="0" applyAlignment="0" applyProtection="0"/>
    <xf numFmtId="4" fontId="2" fillId="0" borderId="123"/>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175" fontId="2" fillId="3" borderId="123" applyNumberFormat="0" applyFont="0" applyAlignment="0">
      <protection locked="0"/>
    </xf>
    <xf numFmtId="0" fontId="3" fillId="2" borderId="123" applyNumberFormat="0" applyAlignment="0">
      <alignment horizontal="left"/>
    </xf>
    <xf numFmtId="0" fontId="2" fillId="0" borderId="123"/>
    <xf numFmtId="0" fontId="3" fillId="31" borderId="122" applyNumberFormat="0" applyFont="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0" fontId="3" fillId="31" borderId="122" applyNumberFormat="0" applyFont="0" applyAlignment="0" applyProtection="0"/>
    <xf numFmtId="0" fontId="3" fillId="31" borderId="122" applyNumberFormat="0" applyFont="0" applyAlignment="0" applyProtection="0"/>
    <xf numFmtId="0" fontId="20" fillId="24" borderId="121" applyNumberFormat="0" applyAlignment="0" applyProtection="0"/>
    <xf numFmtId="0" fontId="20" fillId="24" borderId="121" applyNumberFormat="0" applyAlignment="0" applyProtection="0"/>
    <xf numFmtId="0" fontId="73" fillId="11" borderId="121" applyNumberFormat="0" applyAlignment="0" applyProtection="0"/>
    <xf numFmtId="0" fontId="73" fillId="11" borderId="121" applyNumberFormat="0" applyAlignment="0" applyProtection="0"/>
    <xf numFmtId="0" fontId="2" fillId="31" borderId="122" applyNumberFormat="0" applyFont="0" applyAlignment="0" applyProtection="0"/>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0" fontId="3" fillId="31" borderId="122" applyNumberFormat="0" applyFont="0" applyAlignment="0" applyProtection="0"/>
    <xf numFmtId="0" fontId="2" fillId="0" borderId="123">
      <alignment horizontal="right"/>
    </xf>
    <xf numFmtId="0" fontId="2" fillId="0" borderId="123">
      <alignment horizontal="right"/>
    </xf>
    <xf numFmtId="175" fontId="2" fillId="3" borderId="123" applyNumberFormat="0" applyFont="0" applyAlignment="0">
      <protection locked="0"/>
    </xf>
    <xf numFmtId="4" fontId="2" fillId="0" borderId="123"/>
    <xf numFmtId="4" fontId="2" fillId="0" borderId="123"/>
    <xf numFmtId="0" fontId="2" fillId="0" borderId="123">
      <alignment horizontal="right"/>
    </xf>
    <xf numFmtId="0" fontId="20" fillId="24" borderId="121" applyNumberFormat="0" applyAlignment="0" applyProtection="0"/>
    <xf numFmtId="0" fontId="3" fillId="31" borderId="122" applyNumberFormat="0" applyFont="0" applyAlignment="0" applyProtection="0"/>
    <xf numFmtId="0" fontId="80" fillId="0" borderId="72" applyNumberFormat="0" applyFill="0" applyAlignment="0" applyProtection="0"/>
    <xf numFmtId="175" fontId="2" fillId="3" borderId="123" applyNumberFormat="0" applyFont="0" applyAlignment="0">
      <protection locked="0"/>
    </xf>
    <xf numFmtId="175" fontId="2" fillId="3" borderId="123" applyNumberFormat="0" applyFont="0" applyAlignment="0">
      <protection locked="0"/>
    </xf>
    <xf numFmtId="0" fontId="20" fillId="24" borderId="121" applyNumberFormat="0" applyAlignment="0" applyProtection="0"/>
    <xf numFmtId="175" fontId="2" fillId="3" borderId="123" applyNumberFormat="0" applyFont="0" applyAlignment="0">
      <protection locked="0"/>
    </xf>
    <xf numFmtId="0" fontId="3" fillId="31" borderId="122" applyNumberFormat="0" applyFont="0" applyAlignment="0" applyProtection="0"/>
    <xf numFmtId="0" fontId="66" fillId="49" borderId="121" applyNumberFormat="0" applyAlignment="0" applyProtection="0"/>
    <xf numFmtId="0" fontId="2" fillId="0" borderId="123">
      <alignment horizontal="right"/>
    </xf>
    <xf numFmtId="4" fontId="2" fillId="0" borderId="123"/>
    <xf numFmtId="4" fontId="2" fillId="0" borderId="123"/>
    <xf numFmtId="0" fontId="2" fillId="0" borderId="123">
      <alignment horizontal="right"/>
    </xf>
    <xf numFmtId="0" fontId="22" fillId="31" borderId="121" applyNumberFormat="0" applyFont="0" applyAlignment="0" applyProtection="0"/>
    <xf numFmtId="0" fontId="2" fillId="0" borderId="123">
      <alignment horizontal="right"/>
    </xf>
    <xf numFmtId="0" fontId="3" fillId="31" borderId="122" applyNumberFormat="0" applyFont="0" applyAlignment="0" applyProtection="0"/>
    <xf numFmtId="4" fontId="2" fillId="0" borderId="123"/>
    <xf numFmtId="0" fontId="2" fillId="0" borderId="123">
      <alignment horizontal="right"/>
    </xf>
    <xf numFmtId="4" fontId="2" fillId="0" borderId="123"/>
    <xf numFmtId="0" fontId="3" fillId="31" borderId="122" applyNumberFormat="0" applyFont="0" applyAlignment="0" applyProtection="0"/>
    <xf numFmtId="0" fontId="2" fillId="0" borderId="123">
      <alignment horizontal="right"/>
    </xf>
    <xf numFmtId="0" fontId="2" fillId="0" borderId="123">
      <alignment horizontal="right"/>
    </xf>
    <xf numFmtId="0" fontId="52" fillId="11" borderId="121" applyNumberFormat="0" applyAlignment="0" applyProtection="0"/>
    <xf numFmtId="0" fontId="20" fillId="24" borderId="121" applyNumberFormat="0" applyAlignment="0" applyProtection="0"/>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31" borderId="122" applyNumberFormat="0" applyFont="0" applyAlignment="0" applyProtection="0"/>
    <xf numFmtId="0" fontId="2" fillId="0" borderId="123">
      <alignment horizontal="right"/>
    </xf>
    <xf numFmtId="0" fontId="2" fillId="0" borderId="123">
      <alignment horizontal="right"/>
    </xf>
    <xf numFmtId="0" fontId="2" fillId="0" borderId="123"/>
    <xf numFmtId="0" fontId="52" fillId="11" borderId="121" applyNumberFormat="0" applyAlignment="0" applyProtection="0"/>
    <xf numFmtId="4" fontId="2" fillId="0" borderId="123"/>
    <xf numFmtId="4" fontId="2" fillId="0" borderId="123"/>
    <xf numFmtId="0" fontId="3" fillId="31" borderId="122" applyNumberFormat="0" applyFon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175" fontId="2" fillId="3" borderId="123" applyNumberFormat="0" applyFont="0" applyAlignment="0">
      <protection locked="0"/>
    </xf>
    <xf numFmtId="0" fontId="2" fillId="0" borderId="123"/>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175" fontId="2" fillId="3" borderId="123" applyNumberFormat="0" applyFont="0" applyAlignment="0">
      <protection locked="0"/>
    </xf>
    <xf numFmtId="0" fontId="52" fillId="11" borderId="121" applyNumberFormat="0" applyAlignment="0" applyProtection="0"/>
    <xf numFmtId="0" fontId="52" fillId="11" borderId="121" applyNumberFormat="0" applyAlignment="0" applyProtection="0"/>
    <xf numFmtId="175" fontId="2" fillId="3" borderId="123" applyNumberFormat="0" applyFont="0" applyAlignment="0">
      <protection locked="0"/>
    </xf>
    <xf numFmtId="0"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4" fontId="2" fillId="0" borderId="123"/>
    <xf numFmtId="0" fontId="3" fillId="31" borderId="122" applyNumberFormat="0" applyFont="0" applyAlignment="0" applyProtection="0"/>
    <xf numFmtId="0" fontId="3" fillId="31" borderId="122" applyNumberFormat="0" applyFont="0" applyAlignment="0" applyProtection="0"/>
    <xf numFmtId="0" fontId="20" fillId="24" borderId="121" applyNumberFormat="0" applyAlignment="0" applyProtection="0"/>
    <xf numFmtId="0" fontId="52" fillId="11" borderId="121" applyNumberFormat="0" applyAlignment="0" applyProtection="0"/>
    <xf numFmtId="175" fontId="2" fillId="3" borderId="123" applyNumberFormat="0" applyFont="0" applyAlignment="0">
      <protection locked="0"/>
    </xf>
    <xf numFmtId="0" fontId="2"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80" fillId="0" borderId="72" applyNumberFormat="0" applyFill="0" applyAlignment="0" applyProtection="0"/>
    <xf numFmtId="175" fontId="2" fillId="3" borderId="123" applyNumberFormat="0" applyFont="0" applyAlignment="0">
      <protection locked="0"/>
    </xf>
    <xf numFmtId="0" fontId="3" fillId="2" borderId="123" applyNumberFormat="0" applyAlignment="0">
      <alignment horizontal="left"/>
    </xf>
    <xf numFmtId="0"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4" fontId="2" fillId="0" borderId="123"/>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2" fillId="0" borderId="123">
      <alignment horizontal="right"/>
    </xf>
    <xf numFmtId="0" fontId="2" fillId="0" borderId="123">
      <alignment horizontal="right"/>
    </xf>
    <xf numFmtId="4" fontId="2" fillId="0" borderId="123"/>
    <xf numFmtId="4" fontId="2" fillId="0" borderId="123"/>
    <xf numFmtId="0" fontId="2" fillId="0" borderId="123">
      <alignment horizontal="right"/>
    </xf>
    <xf numFmtId="0" fontId="2" fillId="0" borderId="123">
      <alignment horizontal="right"/>
    </xf>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3" fillId="31" borderId="122" applyNumberFormat="0" applyFont="0" applyAlignment="0" applyProtection="0"/>
    <xf numFmtId="0" fontId="2" fillId="0" borderId="123"/>
    <xf numFmtId="0" fontId="2" fillId="0" borderId="123"/>
    <xf numFmtId="0" fontId="52" fillId="11" borderId="121" applyNumberFormat="0" applyAlignment="0" applyProtection="0"/>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0" fontId="2" fillId="0" borderId="123"/>
    <xf numFmtId="175" fontId="2" fillId="3" borderId="123" applyNumberFormat="0" applyFont="0" applyAlignment="0">
      <protection locked="0"/>
    </xf>
    <xf numFmtId="175" fontId="2" fillId="3" borderId="123" applyNumberFormat="0" applyFont="0" applyAlignment="0">
      <protection locked="0"/>
    </xf>
    <xf numFmtId="4" fontId="2" fillId="0" borderId="123"/>
    <xf numFmtId="175" fontId="2" fillId="3" borderId="123" applyNumberFormat="0" applyFont="0" applyAlignment="0">
      <protection locked="0"/>
    </xf>
    <xf numFmtId="0" fontId="3" fillId="31" borderId="122" applyNumberFormat="0" applyFont="0" applyAlignment="0" applyProtection="0"/>
    <xf numFmtId="0" fontId="2" fillId="0" borderId="123">
      <alignment horizontal="right"/>
    </xf>
    <xf numFmtId="4" fontId="2" fillId="0" borderId="123"/>
    <xf numFmtId="0" fontId="2" fillId="0" borderId="123">
      <alignment horizontal="right"/>
    </xf>
    <xf numFmtId="10" fontId="26" fillId="26" borderId="123" applyNumberFormat="0" applyFill="0" applyBorder="0" applyAlignment="0" applyProtection="0">
      <protection locked="0"/>
    </xf>
    <xf numFmtId="4" fontId="2" fillId="0" borderId="123"/>
    <xf numFmtId="0" fontId="2" fillId="0" borderId="123">
      <alignment horizontal="right"/>
    </xf>
    <xf numFmtId="10" fontId="28" fillId="29" borderId="123" applyNumberFormat="0" applyBorder="0" applyAlignment="0" applyProtection="0"/>
    <xf numFmtId="4" fontId="2" fillId="0" borderId="123"/>
    <xf numFmtId="0" fontId="2" fillId="0" borderId="123">
      <alignment horizontal="right"/>
    </xf>
    <xf numFmtId="0" fontId="2" fillId="0" borderId="123">
      <alignment horizontal="right"/>
    </xf>
    <xf numFmtId="0" fontId="2" fillId="0" borderId="123">
      <alignment horizontal="right"/>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4" fontId="2" fillId="0" borderId="123"/>
    <xf numFmtId="4" fontId="2" fillId="0" borderId="123"/>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175" fontId="2" fillId="3" borderId="123" applyNumberFormat="0" applyFont="0" applyAlignment="0">
      <protection locked="0"/>
    </xf>
    <xf numFmtId="4" fontId="2" fillId="0" borderId="123"/>
    <xf numFmtId="4" fontId="2" fillId="0" borderId="123"/>
    <xf numFmtId="175" fontId="2" fillId="3" borderId="123" applyNumberFormat="0" applyFont="0" applyAlignment="0">
      <protection locked="0"/>
    </xf>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3" fillId="31" borderId="122" applyNumberFormat="0" applyFon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4" fontId="2" fillId="0" borderId="123"/>
    <xf numFmtId="10" fontId="26" fillId="26" borderId="123" applyNumberFormat="0" applyFill="0" applyBorder="0" applyAlignment="0" applyProtection="0">
      <protection locked="0"/>
    </xf>
    <xf numFmtId="0" fontId="3" fillId="31" borderId="122" applyNumberFormat="0" applyFont="0" applyAlignment="0" applyProtection="0"/>
    <xf numFmtId="0" fontId="3" fillId="31" borderId="122" applyNumberFormat="0" applyFon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4" fontId="2" fillId="0" borderId="123"/>
    <xf numFmtId="0" fontId="2" fillId="0" borderId="123">
      <alignment horizontal="right"/>
    </xf>
    <xf numFmtId="4" fontId="2" fillId="0" borderId="123"/>
    <xf numFmtId="0" fontId="2" fillId="0" borderId="123">
      <alignment horizontal="right"/>
    </xf>
    <xf numFmtId="0" fontId="2" fillId="0" borderId="123">
      <alignment horizontal="right"/>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4" fontId="2" fillId="0" borderId="123"/>
    <xf numFmtId="4" fontId="2" fillId="0" borderId="123"/>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2" fillId="0" borderId="123">
      <alignment horizontal="right"/>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0" fontId="2" fillId="31" borderId="122" applyNumberFormat="0" applyFont="0" applyAlignment="0" applyProtection="0"/>
    <xf numFmtId="4" fontId="2" fillId="0" borderId="123"/>
    <xf numFmtId="4" fontId="2" fillId="0" borderId="123"/>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0" fontId="2" fillId="31" borderId="122" applyNumberFormat="0" applyFont="0" applyAlignment="0" applyProtection="0"/>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0" fillId="24" borderId="121" applyNumberFormat="0" applyAlignment="0" applyProtection="0"/>
    <xf numFmtId="0" fontId="20" fillId="24" borderId="121" applyNumberFormat="0" applyAlignment="0" applyProtection="0"/>
    <xf numFmtId="175" fontId="2" fillId="3" borderId="123" applyNumberFormat="0" applyFont="0" applyAlignment="0">
      <protection locked="0"/>
    </xf>
    <xf numFmtId="0" fontId="3" fillId="31" borderId="122" applyNumberFormat="0" applyFont="0" applyAlignment="0" applyProtection="0"/>
    <xf numFmtId="175" fontId="2" fillId="3" borderId="123" applyNumberFormat="0" applyFont="0" applyAlignment="0">
      <protection locked="0"/>
    </xf>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2" fillId="31" borderId="122" applyNumberFormat="0" applyFont="0" applyAlignment="0" applyProtection="0"/>
    <xf numFmtId="0" fontId="2" fillId="31" borderId="122" applyNumberFormat="0" applyFont="0" applyAlignment="0" applyProtection="0"/>
    <xf numFmtId="0" fontId="3" fillId="31" borderId="122" applyNumberFormat="0" applyFont="0" applyAlignment="0" applyProtection="0"/>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0" fontId="80" fillId="0" borderId="72" applyNumberFormat="0" applyFill="0" applyAlignment="0" applyProtection="0"/>
    <xf numFmtId="0" fontId="52" fillId="11" borderId="121" applyNumberFormat="0" applyAlignment="0" applyProtection="0"/>
    <xf numFmtId="0" fontId="20" fillId="24" borderId="121" applyNumberFormat="0" applyAlignment="0" applyProtection="0"/>
    <xf numFmtId="0" fontId="3" fillId="31" borderId="122" applyNumberFormat="0" applyFont="0" applyAlignment="0" applyProtection="0"/>
    <xf numFmtId="0" fontId="52" fillId="11" borderId="121" applyNumberFormat="0" applyAlignment="0" applyProtection="0"/>
    <xf numFmtId="0" fontId="20" fillId="24" borderId="121" applyNumberFormat="0" applyAlignment="0" applyProtection="0"/>
    <xf numFmtId="0" fontId="2" fillId="0" borderId="123"/>
    <xf numFmtId="0" fontId="3" fillId="31" borderId="122" applyNumberFormat="0" applyFont="0" applyAlignment="0" applyProtection="0"/>
    <xf numFmtId="175" fontId="2" fillId="3" borderId="123" applyNumberFormat="0" applyFont="0" applyAlignment="0">
      <protection locked="0"/>
    </xf>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52" fillId="11" borderId="121" applyNumberFormat="0" applyAlignment="0" applyProtection="0"/>
    <xf numFmtId="0" fontId="3" fillId="31" borderId="122" applyNumberFormat="0" applyFont="0" applyAlignment="0" applyProtection="0"/>
    <xf numFmtId="175" fontId="2" fillId="3" borderId="123" applyNumberFormat="0" applyFont="0" applyAlignment="0">
      <protection locked="0"/>
    </xf>
    <xf numFmtId="0" fontId="20" fillId="24" borderId="121" applyNumberFormat="0" applyAlignment="0" applyProtection="0"/>
    <xf numFmtId="0" fontId="52" fillId="11" borderId="121" applyNumberFormat="0" applyAlignment="0" applyProtection="0"/>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52" fillId="11" borderId="121" applyNumberFormat="0" applyAlignment="0" applyProtection="0"/>
    <xf numFmtId="0" fontId="20" fillId="24"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175" fontId="2" fillId="3" borderId="123" applyNumberFormat="0" applyFont="0" applyAlignment="0">
      <protection locked="0"/>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2" fillId="0" borderId="123">
      <alignment horizontal="right"/>
    </xf>
    <xf numFmtId="0"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0" fontId="80" fillId="0" borderId="72" applyNumberFormat="0" applyFill="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80" fillId="0" borderId="72" applyNumberFormat="0" applyFill="0" applyAlignment="0" applyProtection="0"/>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 fillId="0" borderId="123">
      <alignment horizontal="right"/>
    </xf>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4" fontId="2" fillId="0" borderId="123"/>
    <xf numFmtId="0" fontId="20" fillId="24" borderId="121" applyNumberForma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3" fillId="31" borderId="122" applyNumberFormat="0" applyFont="0" applyAlignment="0" applyProtection="0"/>
    <xf numFmtId="0" fontId="2" fillId="0" borderId="123"/>
    <xf numFmtId="0" fontId="2" fillId="0" borderId="123"/>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2" fillId="0" borderId="123">
      <alignment horizontal="right"/>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0" fontId="2" fillId="31" borderId="122" applyNumberFormat="0" applyFont="0" applyAlignment="0" applyProtection="0"/>
    <xf numFmtId="4" fontId="2" fillId="0" borderId="123"/>
    <xf numFmtId="4" fontId="2" fillId="0" borderId="123"/>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0" fontId="2" fillId="31" borderId="122" applyNumberFormat="0" applyFont="0" applyAlignment="0" applyProtection="0"/>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80" fillId="0" borderId="72" applyNumberFormat="0" applyFill="0" applyAlignment="0" applyProtection="0"/>
    <xf numFmtId="0" fontId="80" fillId="0" borderId="72" applyNumberFormat="0" applyFill="0" applyAlignment="0" applyProtection="0"/>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 fillId="0" borderId="123">
      <alignment horizontal="right"/>
    </xf>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4" fontId="2" fillId="0" borderId="123"/>
    <xf numFmtId="0" fontId="20" fillId="24" borderId="121" applyNumberForma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3" fillId="31" borderId="122" applyNumberFormat="0" applyFont="0" applyAlignment="0" applyProtection="0"/>
    <xf numFmtId="0" fontId="2" fillId="0" borderId="123"/>
    <xf numFmtId="0" fontId="2" fillId="0" borderId="123"/>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2" fillId="0" borderId="123">
      <alignment horizontal="right"/>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0" fontId="2" fillId="31" borderId="122" applyNumberFormat="0" applyFont="0" applyAlignment="0" applyProtection="0"/>
    <xf numFmtId="4" fontId="2" fillId="0" borderId="123"/>
    <xf numFmtId="4" fontId="2" fillId="0" borderId="123"/>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0" fontId="2" fillId="31" borderId="122" applyNumberFormat="0" applyFont="0" applyAlignment="0" applyProtection="0"/>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0" fontId="80" fillId="0" borderId="72" applyNumberFormat="0" applyFill="0" applyAlignment="0" applyProtection="0"/>
    <xf numFmtId="0" fontId="80" fillId="0" borderId="72" applyNumberFormat="0" applyFill="0" applyAlignment="0" applyProtection="0"/>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 fillId="0" borderId="123">
      <alignment horizontal="right"/>
    </xf>
    <xf numFmtId="0" fontId="2" fillId="0" borderId="123">
      <alignment horizontal="right"/>
    </xf>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0" fontId="2" fillId="0" borderId="123"/>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4" fontId="2" fillId="0" borderId="123"/>
    <xf numFmtId="0" fontId="2" fillId="0" borderId="123">
      <alignment horizontal="right"/>
    </xf>
    <xf numFmtId="4" fontId="2" fillId="0" borderId="123"/>
    <xf numFmtId="0" fontId="2" fillId="0" borderId="123">
      <alignment horizontal="right"/>
    </xf>
    <xf numFmtId="4" fontId="2" fillId="0" borderId="123"/>
    <xf numFmtId="0" fontId="2" fillId="0" borderId="123">
      <alignment horizontal="right"/>
    </xf>
    <xf numFmtId="0" fontId="2" fillId="0" borderId="123">
      <alignment horizontal="right"/>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4" fontId="2" fillId="0" borderId="123"/>
    <xf numFmtId="4" fontId="2" fillId="0" borderId="123"/>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80" fillId="0" borderId="72" applyNumberFormat="0" applyFill="0" applyAlignment="0" applyProtection="0"/>
    <xf numFmtId="0" fontId="80" fillId="0" borderId="72" applyNumberFormat="0" applyFill="0" applyAlignment="0" applyProtection="0"/>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 fillId="0" borderId="123">
      <alignment horizontal="right"/>
    </xf>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4" fontId="2" fillId="0" borderId="123"/>
    <xf numFmtId="0" fontId="20" fillId="24" borderId="121" applyNumberForma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3" fillId="31" borderId="122" applyNumberFormat="0" applyFont="0" applyAlignment="0" applyProtection="0"/>
    <xf numFmtId="0" fontId="2" fillId="0" borderId="123"/>
    <xf numFmtId="0" fontId="2" fillId="0" borderId="123"/>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2" fillId="0" borderId="123">
      <alignment horizontal="right"/>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0" fontId="2" fillId="31" borderId="122" applyNumberFormat="0" applyFont="0" applyAlignment="0" applyProtection="0"/>
    <xf numFmtId="4" fontId="2" fillId="0" borderId="123"/>
    <xf numFmtId="4" fontId="2" fillId="0" borderId="123"/>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0" fontId="2" fillId="31" borderId="122" applyNumberFormat="0" applyFont="0" applyAlignment="0" applyProtection="0"/>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3" fillId="31" borderId="122" applyNumberFormat="0" applyFont="0" applyAlignment="0" applyProtection="0"/>
    <xf numFmtId="0" fontId="20" fillId="24" borderId="121" applyNumberFormat="0" applyAlignment="0" applyProtection="0"/>
    <xf numFmtId="175" fontId="2" fillId="3" borderId="123" applyNumberFormat="0" applyFont="0" applyAlignment="0">
      <protection locked="0"/>
    </xf>
    <xf numFmtId="0" fontId="3" fillId="31" borderId="122" applyNumberFormat="0" applyFont="0" applyAlignment="0" applyProtection="0"/>
    <xf numFmtId="0" fontId="3" fillId="31" borderId="122" applyNumberFormat="0" applyFont="0" applyAlignment="0" applyProtection="0"/>
    <xf numFmtId="0" fontId="80" fillId="0" borderId="72" applyNumberFormat="0" applyFill="0" applyAlignment="0" applyProtection="0"/>
    <xf numFmtId="0" fontId="20" fillId="24" borderId="121" applyNumberFormat="0" applyAlignment="0" applyProtection="0"/>
    <xf numFmtId="0" fontId="20" fillId="24" borderId="121" applyNumberFormat="0" applyAlignment="0" applyProtection="0"/>
    <xf numFmtId="0" fontId="3" fillId="31" borderId="122" applyNumberFormat="0" applyFont="0" applyAlignment="0" applyProtection="0"/>
    <xf numFmtId="4" fontId="2" fillId="0" borderId="123"/>
    <xf numFmtId="4" fontId="2" fillId="0" borderId="123"/>
    <xf numFmtId="0" fontId="2" fillId="0" borderId="123">
      <alignment horizontal="right"/>
    </xf>
    <xf numFmtId="0" fontId="29" fillId="0" borderId="62">
      <alignment horizontal="left" vertical="center"/>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10" fontId="26" fillId="26" borderId="123" applyNumberFormat="0" applyFill="0" applyBorder="0" applyAlignment="0" applyProtection="0">
      <protection locked="0"/>
    </xf>
    <xf numFmtId="0" fontId="3" fillId="31" borderId="122" applyNumberFormat="0" applyFont="0" applyAlignment="0" applyProtection="0"/>
    <xf numFmtId="175" fontId="2" fillId="3" borderId="123" applyNumberFormat="0" applyFont="0" applyAlignment="0">
      <protection locked="0"/>
    </xf>
    <xf numFmtId="0" fontId="2" fillId="0" borderId="123">
      <alignment horizontal="right"/>
    </xf>
    <xf numFmtId="175" fontId="2" fillId="3" borderId="123" applyNumberFormat="0" applyFont="0" applyAlignment="0">
      <protection locked="0"/>
    </xf>
    <xf numFmtId="4" fontId="2" fillId="0" borderId="123"/>
    <xf numFmtId="0" fontId="3" fillId="31" borderId="122" applyNumberFormat="0" applyFont="0" applyAlignment="0" applyProtection="0"/>
    <xf numFmtId="0" fontId="3" fillId="31" borderId="122" applyNumberFormat="0" applyFont="0" applyAlignment="0" applyProtection="0"/>
    <xf numFmtId="0" fontId="2" fillId="0" borderId="123">
      <alignment horizontal="right"/>
    </xf>
    <xf numFmtId="0" fontId="2" fillId="31" borderId="122" applyNumberFormat="0" applyFont="0" applyAlignment="0" applyProtection="0"/>
    <xf numFmtId="0" fontId="73" fillId="11"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20" fillId="24" borderId="121" applyNumberFormat="0" applyAlignment="0" applyProtection="0"/>
    <xf numFmtId="0" fontId="2" fillId="31" borderId="122" applyNumberFormat="0" applyFont="0" applyAlignment="0" applyProtection="0"/>
    <xf numFmtId="0" fontId="20" fillId="24" borderId="121" applyNumberFormat="0" applyAlignment="0" applyProtection="0"/>
    <xf numFmtId="0" fontId="29" fillId="0" borderId="62">
      <alignment horizontal="left" vertical="center"/>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20" fillId="24" borderId="121" applyNumberFormat="0" applyAlignment="0" applyProtection="0"/>
    <xf numFmtId="0" fontId="20" fillId="24" borderId="121" applyNumberFormat="0" applyAlignment="0" applyProtection="0"/>
    <xf numFmtId="0" fontId="73" fillId="11" borderId="121" applyNumberFormat="0" applyAlignment="0" applyProtection="0"/>
    <xf numFmtId="0" fontId="73" fillId="11" borderId="121" applyNumberFormat="0" applyAlignment="0" applyProtection="0"/>
    <xf numFmtId="0" fontId="2" fillId="31" borderId="122" applyNumberFormat="0" applyFont="0" applyAlignment="0" applyProtection="0"/>
    <xf numFmtId="0" fontId="29" fillId="0" borderId="62">
      <alignment horizontal="left" vertical="center"/>
    </xf>
    <xf numFmtId="0" fontId="3" fillId="31" borderId="122" applyNumberFormat="0" applyFont="0" applyAlignment="0" applyProtection="0"/>
    <xf numFmtId="0" fontId="20" fillId="24" borderId="121" applyNumberFormat="0" applyAlignment="0" applyProtection="0"/>
    <xf numFmtId="0" fontId="3" fillId="31" borderId="122" applyNumberFormat="0" applyFont="0" applyAlignment="0" applyProtection="0"/>
    <xf numFmtId="0" fontId="80" fillId="0" borderId="72" applyNumberFormat="0" applyFill="0" applyAlignment="0" applyProtection="0"/>
    <xf numFmtId="0" fontId="20" fillId="24" borderId="121" applyNumberFormat="0" applyAlignment="0" applyProtection="0"/>
    <xf numFmtId="0" fontId="3" fillId="31" borderId="122" applyNumberFormat="0" applyFont="0" applyAlignment="0" applyProtection="0"/>
    <xf numFmtId="0" fontId="66" fillId="49" borderId="121" applyNumberFormat="0" applyAlignment="0" applyProtection="0"/>
    <xf numFmtId="0" fontId="22" fillId="31" borderId="121" applyNumberFormat="0" applyFont="0" applyAlignment="0" applyProtection="0"/>
    <xf numFmtId="0" fontId="3" fillId="31" borderId="122" applyNumberFormat="0" applyFont="0" applyAlignment="0" applyProtection="0"/>
    <xf numFmtId="0" fontId="29" fillId="0" borderId="62">
      <alignment horizontal="left" vertical="center"/>
    </xf>
    <xf numFmtId="0" fontId="3" fillId="31" borderId="122" applyNumberFormat="0" applyFont="0" applyAlignment="0" applyProtection="0"/>
    <xf numFmtId="0" fontId="52" fillId="11" borderId="121" applyNumberFormat="0" applyAlignment="0" applyProtection="0"/>
    <xf numFmtId="0" fontId="20" fillId="24" borderId="121" applyNumberFormat="0" applyAlignment="0" applyProtection="0"/>
    <xf numFmtId="0" fontId="29" fillId="0" borderId="62">
      <alignment horizontal="left" vertical="center"/>
    </xf>
    <xf numFmtId="0" fontId="3" fillId="31" borderId="122" applyNumberFormat="0" applyFont="0" applyAlignment="0" applyProtection="0"/>
    <xf numFmtId="0" fontId="52" fillId="11" borderId="121" applyNumberFormat="0" applyAlignment="0" applyProtection="0"/>
    <xf numFmtId="0" fontId="3" fillId="31" borderId="122" applyNumberFormat="0" applyFon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52" fillId="11" borderId="121" applyNumberFormat="0" applyAlignment="0" applyProtection="0"/>
    <xf numFmtId="0" fontId="52" fillId="11"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20" fillId="24" borderId="121" applyNumberFormat="0" applyAlignment="0" applyProtection="0"/>
    <xf numFmtId="0" fontId="52" fillId="11" borderId="121" applyNumberFormat="0" applyAlignment="0" applyProtection="0"/>
    <xf numFmtId="0" fontId="2"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80" fillId="0" borderId="72" applyNumberFormat="0" applyFill="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52" fillId="11" borderId="121" applyNumberFormat="0" applyAlignment="0" applyProtection="0"/>
    <xf numFmtId="0" fontId="3" fillId="31" borderId="122" applyNumberFormat="0" applyFon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2" fillId="31" borderId="122" applyNumberFormat="0" applyFont="0" applyAlignment="0" applyProtection="0"/>
    <xf numFmtId="0" fontId="2" fillId="31" borderId="122" applyNumberFormat="0" applyFont="0" applyAlignment="0" applyProtection="0"/>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0" fontId="20" fillId="24" borderId="121" applyNumberFormat="0" applyAlignment="0" applyProtection="0"/>
    <xf numFmtId="0" fontId="20" fillId="24" borderId="121" applyNumberFormat="0" applyAlignment="0" applyProtection="0"/>
    <xf numFmtId="0" fontId="29" fillId="0" borderId="62">
      <alignment horizontal="left" vertical="center"/>
    </xf>
    <xf numFmtId="0" fontId="3" fillId="31" borderId="122" applyNumberFormat="0" applyFont="0" applyAlignment="0" applyProtection="0"/>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2" fillId="31" borderId="122" applyNumberFormat="0" applyFont="0" applyAlignment="0" applyProtection="0"/>
    <xf numFmtId="0" fontId="2" fillId="31" borderId="122" applyNumberFormat="0" applyFont="0" applyAlignment="0" applyProtection="0"/>
    <xf numFmtId="0" fontId="3" fillId="31" borderId="122" applyNumberFormat="0" applyFont="0" applyAlignment="0" applyProtection="0"/>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0" fontId="80" fillId="0" borderId="72" applyNumberFormat="0" applyFill="0" applyAlignment="0" applyProtection="0"/>
    <xf numFmtId="10" fontId="26" fillId="26" borderId="123" applyNumberFormat="0" applyFill="0" applyBorder="0" applyAlignment="0" applyProtection="0">
      <protection locked="0"/>
    </xf>
    <xf numFmtId="0" fontId="2" fillId="0" borderId="123">
      <alignment horizontal="right"/>
    </xf>
    <xf numFmtId="0" fontId="3" fillId="31" borderId="122" applyNumberFormat="0" applyFont="0" applyAlignment="0" applyProtection="0"/>
    <xf numFmtId="0" fontId="52" fillId="11" borderId="121" applyNumberFormat="0" applyAlignment="0" applyProtection="0"/>
    <xf numFmtId="0" fontId="20" fillId="24" borderId="121" applyNumberFormat="0" applyAlignment="0" applyProtection="0"/>
    <xf numFmtId="0" fontId="29" fillId="0" borderId="62">
      <alignment horizontal="left" vertical="center"/>
    </xf>
    <xf numFmtId="0" fontId="3" fillId="31" borderId="122" applyNumberFormat="0" applyFont="0" applyAlignment="0" applyProtection="0"/>
    <xf numFmtId="0" fontId="52" fillId="11" borderId="121" applyNumberFormat="0" applyAlignment="0" applyProtection="0"/>
    <xf numFmtId="0" fontId="20" fillId="24" borderId="121" applyNumberFormat="0" applyAlignment="0" applyProtection="0"/>
    <xf numFmtId="0" fontId="3" fillId="31" borderId="122" applyNumberFormat="0" applyFont="0" applyAlignment="0" applyProtection="0"/>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52" fillId="11" borderId="121" applyNumberFormat="0" applyAlignment="0" applyProtection="0"/>
    <xf numFmtId="0" fontId="3" fillId="31" borderId="122" applyNumberFormat="0" applyFont="0" applyAlignment="0" applyProtection="0"/>
    <xf numFmtId="0" fontId="20" fillId="24" borderId="121" applyNumberFormat="0" applyAlignment="0" applyProtection="0"/>
    <xf numFmtId="0" fontId="52" fillId="11"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52" fillId="11" borderId="121" applyNumberFormat="0" applyAlignment="0" applyProtection="0"/>
    <xf numFmtId="0" fontId="20" fillId="24"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29" fillId="0" borderId="62">
      <alignment horizontal="left" vertical="center"/>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0" fontId="80" fillId="0" borderId="72" applyNumberFormat="0" applyFill="0" applyAlignment="0" applyProtection="0"/>
    <xf numFmtId="0" fontId="80" fillId="0" borderId="72" applyNumberFormat="0" applyFill="0" applyAlignment="0" applyProtection="0"/>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29" fillId="0" borderId="62">
      <alignment horizontal="left" vertical="center"/>
    </xf>
    <xf numFmtId="0" fontId="20" fillId="24"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2" fillId="31" borderId="122" applyNumberFormat="0" applyFont="0" applyAlignment="0" applyProtection="0"/>
    <xf numFmtId="0" fontId="2" fillId="31" borderId="122" applyNumberFormat="0" applyFont="0" applyAlignment="0" applyProtection="0"/>
    <xf numFmtId="10" fontId="26" fillId="26" borderId="123" applyNumberFormat="0" applyFill="0" applyBorder="0" applyAlignment="0" applyProtection="0">
      <protection locked="0"/>
    </xf>
    <xf numFmtId="0" fontId="52" fillId="11" borderId="121" applyNumberFormat="0" applyAlignment="0" applyProtection="0"/>
    <xf numFmtId="0" fontId="3" fillId="31" borderId="122" applyNumberFormat="0" applyFont="0" applyAlignment="0" applyProtection="0"/>
    <xf numFmtId="0" fontId="2" fillId="0" borderId="123">
      <alignment horizontal="right"/>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0" fontId="80" fillId="0" borderId="72" applyNumberFormat="0" applyFill="0" applyAlignment="0" applyProtection="0"/>
    <xf numFmtId="0" fontId="80" fillId="0" borderId="72" applyNumberFormat="0" applyFill="0" applyAlignment="0" applyProtection="0"/>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20" fillId="24"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2" fillId="31" borderId="122" applyNumberFormat="0" applyFont="0" applyAlignment="0" applyProtection="0"/>
    <xf numFmtId="0" fontId="2" fillId="31" borderId="122" applyNumberFormat="0" applyFont="0" applyAlignment="0" applyProtection="0"/>
    <xf numFmtId="0" fontId="29" fillId="0" borderId="62">
      <alignment horizontal="left" vertical="center"/>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0" fontId="29" fillId="0" borderId="62">
      <alignment horizontal="left" vertical="center"/>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0" fontId="80" fillId="0" borderId="72" applyNumberFormat="0" applyFill="0" applyAlignment="0" applyProtection="0"/>
    <xf numFmtId="0" fontId="80" fillId="0" borderId="72" applyNumberFormat="0" applyFill="0" applyAlignment="0" applyProtection="0"/>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0" fontId="80" fillId="0" borderId="72" applyNumberFormat="0" applyFill="0" applyAlignment="0" applyProtection="0"/>
    <xf numFmtId="0" fontId="80" fillId="0" borderId="72" applyNumberFormat="0" applyFill="0" applyAlignment="0" applyProtection="0"/>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20" fillId="24"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2" fillId="31" borderId="122" applyNumberFormat="0" applyFont="0" applyAlignment="0" applyProtection="0"/>
    <xf numFmtId="0" fontId="2" fillId="31" borderId="122" applyNumberFormat="0" applyFont="0" applyAlignment="0" applyProtection="0"/>
    <xf numFmtId="0" fontId="29" fillId="0" borderId="62">
      <alignment horizontal="left" vertical="center"/>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175" fontId="2" fillId="3" borderId="123" applyNumberFormat="0" applyFont="0" applyAlignment="0">
      <protection locked="0"/>
    </xf>
    <xf numFmtId="0" fontId="3" fillId="2" borderId="123" applyNumberFormat="0" applyAlignment="0">
      <alignment horizontal="left"/>
    </xf>
    <xf numFmtId="0"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4" fontId="2" fillId="0" borderId="123"/>
    <xf numFmtId="0" fontId="2" fillId="0" borderId="123">
      <alignment horizontal="right"/>
    </xf>
    <xf numFmtId="0" fontId="2" fillId="0" borderId="123">
      <alignment horizontal="right"/>
    </xf>
    <xf numFmtId="4" fontId="2" fillId="0" borderId="123"/>
    <xf numFmtId="4" fontId="2" fillId="0" borderId="123"/>
    <xf numFmtId="0" fontId="2" fillId="0" borderId="123">
      <alignment horizontal="right"/>
    </xf>
    <xf numFmtId="0" fontId="2" fillId="0" borderId="123">
      <alignment horizontal="right"/>
    </xf>
    <xf numFmtId="175" fontId="2" fillId="3" borderId="123" applyNumberFormat="0" applyFont="0" applyAlignment="0">
      <protection locked="0"/>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0" fontId="2" fillId="0" borderId="123"/>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0" fontId="2" fillId="0" borderId="123"/>
    <xf numFmtId="175" fontId="2" fillId="3" borderId="123" applyNumberFormat="0" applyFont="0" applyAlignment="0">
      <protection locked="0"/>
    </xf>
    <xf numFmtId="175" fontId="2" fillId="3" borderId="123" applyNumberFormat="0" applyFont="0" applyAlignment="0">
      <protection locked="0"/>
    </xf>
    <xf numFmtId="4" fontId="2" fillId="0" borderId="123"/>
    <xf numFmtId="175" fontId="2" fillId="3" borderId="123" applyNumberFormat="0" applyFont="0" applyAlignment="0">
      <protection locked="0"/>
    </xf>
    <xf numFmtId="0" fontId="2" fillId="0" borderId="123">
      <alignment horizontal="right"/>
    </xf>
    <xf numFmtId="4" fontId="2" fillId="0" borderId="123"/>
    <xf numFmtId="0" fontId="2" fillId="0" borderId="123">
      <alignment horizontal="right"/>
    </xf>
    <xf numFmtId="10" fontId="26" fillId="26" borderId="123" applyNumberFormat="0" applyFill="0" applyBorder="0" applyAlignment="0" applyProtection="0">
      <protection locked="0"/>
    </xf>
    <xf numFmtId="4" fontId="2" fillId="0" borderId="123"/>
    <xf numFmtId="0" fontId="2" fillId="0" borderId="123">
      <alignment horizontal="right"/>
    </xf>
    <xf numFmtId="10" fontId="28" fillId="29" borderId="123" applyNumberFormat="0" applyBorder="0" applyAlignment="0" applyProtection="0"/>
    <xf numFmtId="4" fontId="2" fillId="0" borderId="123"/>
    <xf numFmtId="0" fontId="2" fillId="0" borderId="123">
      <alignment horizontal="right"/>
    </xf>
    <xf numFmtId="0" fontId="2" fillId="0" borderId="123">
      <alignment horizontal="right"/>
    </xf>
    <xf numFmtId="0" fontId="2" fillId="0" borderId="123">
      <alignment horizontal="right"/>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4" fontId="2" fillId="0" borderId="123"/>
    <xf numFmtId="4" fontId="2" fillId="0" borderId="123"/>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175" fontId="2" fillId="3" borderId="123" applyNumberFormat="0" applyFont="0" applyAlignment="0">
      <protection locked="0"/>
    </xf>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4" fontId="2" fillId="0" borderId="123"/>
    <xf numFmtId="0" fontId="2" fillId="0" borderId="123">
      <alignment horizontal="right"/>
    </xf>
    <xf numFmtId="4" fontId="2" fillId="0" borderId="123"/>
    <xf numFmtId="0" fontId="2" fillId="0" borderId="123">
      <alignment horizontal="right"/>
    </xf>
    <xf numFmtId="0" fontId="2" fillId="0" borderId="123">
      <alignment horizontal="right"/>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4" fontId="2" fillId="0" borderId="123"/>
    <xf numFmtId="4" fontId="2" fillId="0" borderId="123"/>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4" fontId="2" fillId="0" borderId="123"/>
    <xf numFmtId="4" fontId="2" fillId="0" borderId="123"/>
    <xf numFmtId="0" fontId="2" fillId="0" borderId="123">
      <alignment horizontal="right"/>
    </xf>
    <xf numFmtId="0" fontId="3" fillId="2" borderId="123" applyNumberFormat="0" applyAlignment="0">
      <alignment horizontal="left"/>
    </xf>
    <xf numFmtId="0" fontId="2" fillId="0" borderId="123">
      <alignment horizontal="right"/>
    </xf>
    <xf numFmtId="175" fontId="2" fillId="3" borderId="123" applyNumberFormat="0" applyFont="0" applyAlignment="0">
      <protection locked="0"/>
    </xf>
    <xf numFmtId="0" fontId="2" fillId="0" borderId="123"/>
    <xf numFmtId="4" fontId="2" fillId="0" borderId="123"/>
    <xf numFmtId="175" fontId="2" fillId="3" borderId="123" applyNumberFormat="0" applyFont="0" applyAlignment="0">
      <protection locked="0"/>
    </xf>
    <xf numFmtId="4" fontId="2" fillId="0" borderId="123"/>
    <xf numFmtId="0" fontId="2" fillId="31" borderId="122" applyNumberFormat="0" applyFont="0" applyAlignment="0" applyProtection="0"/>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0" fontId="2" fillId="0" borderId="123"/>
    <xf numFmtId="0" fontId="73" fillId="11" borderId="121" applyNumberFormat="0" applyAlignment="0" applyProtection="0"/>
    <xf numFmtId="175" fontId="2" fillId="3" borderId="123" applyNumberFormat="0" applyFont="0" applyAlignment="0">
      <protection locked="0"/>
    </xf>
    <xf numFmtId="0" fontId="2" fillId="0" borderId="123">
      <alignment horizontal="right"/>
    </xf>
    <xf numFmtId="10" fontId="26" fillId="26" borderId="123" applyNumberFormat="0" applyFill="0" applyBorder="0" applyAlignment="0" applyProtection="0">
      <protection locked="0"/>
    </xf>
    <xf numFmtId="0" fontId="2" fillId="0" borderId="123"/>
    <xf numFmtId="175" fontId="2" fillId="3" borderId="123" applyNumberFormat="0" applyFont="0" applyAlignment="0">
      <protection locked="0"/>
    </xf>
    <xf numFmtId="4" fontId="2" fillId="0" borderId="123"/>
    <xf numFmtId="0" fontId="2" fillId="0" borderId="123"/>
    <xf numFmtId="175" fontId="2" fillId="3" borderId="123" applyNumberFormat="0" applyFont="0" applyAlignment="0">
      <protection locked="0"/>
    </xf>
    <xf numFmtId="175" fontId="2" fillId="3" borderId="123" applyNumberFormat="0" applyFont="0" applyAlignment="0">
      <protection locked="0"/>
    </xf>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31" borderId="122" applyNumberFormat="0" applyFont="0" applyAlignment="0" applyProtection="0"/>
    <xf numFmtId="0" fontId="3" fillId="31" borderId="122" applyNumberFormat="0" applyFont="0" applyAlignment="0" applyProtection="0"/>
    <xf numFmtId="175" fontId="2" fillId="3" borderId="123" applyNumberFormat="0" applyFont="0" applyAlignment="0">
      <protection locked="0"/>
    </xf>
    <xf numFmtId="0" fontId="20" fillId="24" borderId="121" applyNumberFormat="0" applyAlignment="0" applyProtection="0"/>
    <xf numFmtId="0" fontId="2" fillId="0" borderId="123">
      <alignment horizontal="right"/>
    </xf>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4" fontId="2" fillId="0" borderId="123"/>
    <xf numFmtId="0" fontId="2" fillId="31" borderId="122" applyNumberFormat="0" applyFont="0" applyAlignment="0" applyProtection="0"/>
    <xf numFmtId="10" fontId="28" fillId="29" borderId="123" applyNumberFormat="0" applyBorder="0" applyAlignment="0" applyProtection="0"/>
    <xf numFmtId="0" fontId="3" fillId="2" borderId="123" applyNumberFormat="0" applyAlignment="0">
      <alignment horizontal="left"/>
    </xf>
    <xf numFmtId="0" fontId="20" fillId="24" borderId="121" applyNumberFormat="0" applyAlignment="0" applyProtection="0"/>
    <xf numFmtId="4" fontId="2" fillId="0" borderId="123"/>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175" fontId="2" fillId="3" borderId="123" applyNumberFormat="0" applyFont="0" applyAlignment="0">
      <protection locked="0"/>
    </xf>
    <xf numFmtId="0" fontId="3" fillId="2" borderId="123" applyNumberFormat="0" applyAlignment="0">
      <alignment horizontal="left"/>
    </xf>
    <xf numFmtId="0" fontId="2" fillId="0" borderId="123"/>
    <xf numFmtId="0" fontId="3" fillId="31" borderId="122" applyNumberFormat="0" applyFont="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0" fontId="3" fillId="31" borderId="122" applyNumberFormat="0" applyFont="0" applyAlignment="0" applyProtection="0"/>
    <xf numFmtId="0" fontId="3" fillId="31" borderId="122" applyNumberFormat="0" applyFont="0" applyAlignment="0" applyProtection="0"/>
    <xf numFmtId="0" fontId="20" fillId="24" borderId="121" applyNumberFormat="0" applyAlignment="0" applyProtection="0"/>
    <xf numFmtId="0" fontId="20" fillId="24" borderId="121" applyNumberFormat="0" applyAlignment="0" applyProtection="0"/>
    <xf numFmtId="0" fontId="73" fillId="11" borderId="121" applyNumberFormat="0" applyAlignment="0" applyProtection="0"/>
    <xf numFmtId="0" fontId="73" fillId="11" borderId="121" applyNumberFormat="0" applyAlignment="0" applyProtection="0"/>
    <xf numFmtId="0" fontId="2" fillId="31" borderId="122" applyNumberFormat="0" applyFont="0" applyAlignment="0" applyProtection="0"/>
    <xf numFmtId="0" fontId="3" fillId="31" borderId="122" applyNumberFormat="0" applyFont="0" applyAlignment="0" applyProtection="0"/>
    <xf numFmtId="0" fontId="2" fillId="0" borderId="123">
      <alignment horizontal="right"/>
    </xf>
    <xf numFmtId="0" fontId="20" fillId="24" borderId="121" applyNumberFormat="0" applyAlignment="0" applyProtection="0"/>
    <xf numFmtId="0" fontId="3" fillId="31" borderId="122" applyNumberFormat="0" applyFont="0" applyAlignment="0" applyProtection="0"/>
    <xf numFmtId="0" fontId="80" fillId="0" borderId="72" applyNumberFormat="0" applyFill="0" applyAlignment="0" applyProtection="0"/>
    <xf numFmtId="0" fontId="20" fillId="24" borderId="121" applyNumberFormat="0" applyAlignment="0" applyProtection="0"/>
    <xf numFmtId="0" fontId="3" fillId="31" borderId="122" applyNumberFormat="0" applyFont="0" applyAlignment="0" applyProtection="0"/>
    <xf numFmtId="0" fontId="66" fillId="49" borderId="121" applyNumberFormat="0" applyAlignment="0" applyProtection="0"/>
    <xf numFmtId="4" fontId="2" fillId="0" borderId="123"/>
    <xf numFmtId="0" fontId="22" fillId="31" borderId="121" applyNumberFormat="0" applyFont="0" applyAlignment="0" applyProtection="0"/>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52" fillId="11" borderId="121" applyNumberFormat="0" applyAlignment="0" applyProtection="0"/>
    <xf numFmtId="0" fontId="20" fillId="24" borderId="121" applyNumberFormat="0" applyAlignment="0" applyProtection="0"/>
    <xf numFmtId="10" fontId="28" fillId="29" borderId="123" applyNumberFormat="0" applyBorder="0" applyAlignment="0" applyProtection="0"/>
    <xf numFmtId="0" fontId="3" fillId="31" borderId="122" applyNumberFormat="0" applyFont="0" applyAlignment="0" applyProtection="0"/>
    <xf numFmtId="0" fontId="52" fillId="11" borderId="121" applyNumberFormat="0" applyAlignment="0" applyProtection="0"/>
    <xf numFmtId="0" fontId="3" fillId="31" borderId="122" applyNumberFormat="0" applyFon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2" fillId="0" borderId="123"/>
    <xf numFmtId="0" fontId="3" fillId="2" borderId="123" applyNumberFormat="0" applyAlignment="0">
      <alignment horizontal="left"/>
    </xf>
    <xf numFmtId="175" fontId="2" fillId="3" borderId="123" applyNumberFormat="0" applyFont="0" applyAlignment="0">
      <protection locked="0"/>
    </xf>
    <xf numFmtId="0" fontId="52" fillId="11" borderId="121" applyNumberFormat="0" applyAlignment="0" applyProtection="0"/>
    <xf numFmtId="0" fontId="52" fillId="11" borderId="121" applyNumberFormat="0" applyAlignment="0" applyProtection="0"/>
    <xf numFmtId="175" fontId="2" fillId="3" borderId="123" applyNumberFormat="0" applyFont="0" applyAlignment="0">
      <protection locked="0"/>
    </xf>
    <xf numFmtId="0" fontId="2" fillId="0" borderId="123"/>
    <xf numFmtId="175" fontId="2" fillId="3" borderId="123" applyNumberFormat="0" applyFont="0" applyAlignment="0">
      <protection locked="0"/>
    </xf>
    <xf numFmtId="175" fontId="2" fillId="3" borderId="123" applyNumberFormat="0" applyFont="0" applyAlignment="0">
      <protection locked="0"/>
    </xf>
    <xf numFmtId="4" fontId="2" fillId="0" borderId="123"/>
    <xf numFmtId="0" fontId="3" fillId="31" borderId="122" applyNumberFormat="0" applyFont="0" applyAlignment="0" applyProtection="0"/>
    <xf numFmtId="0" fontId="3" fillId="31" borderId="122" applyNumberFormat="0" applyFont="0" applyAlignment="0" applyProtection="0"/>
    <xf numFmtId="0" fontId="20" fillId="24" borderId="121" applyNumberFormat="0" applyAlignment="0" applyProtection="0"/>
    <xf numFmtId="0" fontId="52" fillId="11" borderId="121" applyNumberFormat="0" applyAlignment="0" applyProtection="0"/>
    <xf numFmtId="175" fontId="2" fillId="3" borderId="123" applyNumberFormat="0" applyFont="0" applyAlignment="0">
      <protection locked="0"/>
    </xf>
    <xf numFmtId="0" fontId="2"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80" fillId="0" borderId="72" applyNumberFormat="0" applyFill="0" applyAlignment="0" applyProtection="0"/>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2" fillId="0" borderId="123">
      <alignment horizontal="right"/>
    </xf>
    <xf numFmtId="0" fontId="2" fillId="0" borderId="123">
      <alignment horizontal="right"/>
    </xf>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3" fillId="31" borderId="122" applyNumberFormat="0" applyFont="0" applyAlignment="0" applyProtection="0"/>
    <xf numFmtId="0" fontId="2" fillId="0" borderId="123"/>
    <xf numFmtId="0" fontId="2" fillId="0" borderId="123"/>
    <xf numFmtId="0" fontId="52" fillId="11" borderId="121" applyNumberFormat="0" applyAlignment="0" applyProtection="0"/>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3" fillId="31" borderId="122" applyNumberFormat="0" applyFont="0" applyAlignment="0" applyProtection="0"/>
    <xf numFmtId="0" fontId="2" fillId="0" borderId="123">
      <alignment horizontal="right"/>
    </xf>
    <xf numFmtId="4" fontId="2" fillId="0" borderId="123"/>
    <xf numFmtId="0" fontId="2" fillId="0" borderId="123">
      <alignment horizontal="right"/>
    </xf>
    <xf numFmtId="4" fontId="2" fillId="0" borderId="123"/>
    <xf numFmtId="0" fontId="2" fillId="0" borderId="123">
      <alignment horizontal="right"/>
    </xf>
    <xf numFmtId="4" fontId="2" fillId="0" borderId="123"/>
    <xf numFmtId="0" fontId="2" fillId="0" borderId="123">
      <alignment horizontal="right"/>
    </xf>
    <xf numFmtId="0" fontId="2" fillId="0" borderId="123">
      <alignment horizontal="right"/>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4" fontId="2" fillId="0" borderId="123"/>
    <xf numFmtId="4" fontId="2" fillId="0" borderId="123"/>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3" fillId="31" borderId="122" applyNumberFormat="0" applyFon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0" fontId="26" fillId="26" borderId="123" applyNumberFormat="0" applyFill="0" applyBorder="0" applyAlignment="0" applyProtection="0">
      <protection locked="0"/>
    </xf>
    <xf numFmtId="0" fontId="3" fillId="31" borderId="122" applyNumberFormat="0" applyFont="0" applyAlignment="0" applyProtection="0"/>
    <xf numFmtId="0" fontId="3" fillId="31" borderId="122" applyNumberFormat="0" applyFon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2" fillId="0" borderId="123">
      <alignment horizontal="right"/>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0" fontId="2" fillId="31" borderId="122" applyNumberFormat="0" applyFont="0" applyAlignment="0" applyProtection="0"/>
    <xf numFmtId="4" fontId="2" fillId="0" borderId="123"/>
    <xf numFmtId="4" fontId="2" fillId="0" borderId="123"/>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0" fontId="2" fillId="31" borderId="122" applyNumberFormat="0" applyFont="0" applyAlignment="0" applyProtection="0"/>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0" fillId="24" borderId="121" applyNumberFormat="0" applyAlignment="0" applyProtection="0"/>
    <xf numFmtId="0" fontId="20" fillId="24" borderId="121" applyNumberFormat="0" applyAlignment="0" applyProtection="0"/>
    <xf numFmtId="175" fontId="2" fillId="3" borderId="123" applyNumberFormat="0" applyFont="0" applyAlignment="0">
      <protection locked="0"/>
    </xf>
    <xf numFmtId="0" fontId="3" fillId="31" borderId="122" applyNumberFormat="0" applyFont="0" applyAlignment="0" applyProtection="0"/>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2" fillId="31" borderId="122" applyNumberFormat="0" applyFont="0" applyAlignment="0" applyProtection="0"/>
    <xf numFmtId="0" fontId="2" fillId="31" borderId="122" applyNumberFormat="0" applyFont="0" applyAlignment="0" applyProtection="0"/>
    <xf numFmtId="0" fontId="3" fillId="31" borderId="122" applyNumberFormat="0" applyFont="0" applyAlignment="0" applyProtection="0"/>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0" fontId="80" fillId="0" borderId="72" applyNumberFormat="0" applyFill="0" applyAlignment="0" applyProtection="0"/>
    <xf numFmtId="0" fontId="52" fillId="11" borderId="121" applyNumberFormat="0" applyAlignment="0" applyProtection="0"/>
    <xf numFmtId="0" fontId="20" fillId="24" borderId="121" applyNumberFormat="0" applyAlignment="0" applyProtection="0"/>
    <xf numFmtId="0" fontId="3" fillId="31" borderId="122" applyNumberFormat="0" applyFont="0" applyAlignment="0" applyProtection="0"/>
    <xf numFmtId="0" fontId="52" fillId="11" borderId="121" applyNumberFormat="0" applyAlignment="0" applyProtection="0"/>
    <xf numFmtId="0" fontId="20" fillId="24" borderId="121" applyNumberFormat="0" applyAlignment="0" applyProtection="0"/>
    <xf numFmtId="0" fontId="3" fillId="31" borderId="122" applyNumberFormat="0" applyFont="0" applyAlignment="0" applyProtection="0"/>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52" fillId="11" borderId="121" applyNumberFormat="0" applyAlignment="0" applyProtection="0"/>
    <xf numFmtId="0" fontId="3" fillId="31" borderId="122" applyNumberFormat="0" applyFont="0" applyAlignment="0" applyProtection="0"/>
    <xf numFmtId="0" fontId="20" fillId="24" borderId="121" applyNumberFormat="0" applyAlignment="0" applyProtection="0"/>
    <xf numFmtId="0" fontId="52" fillId="11"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52" fillId="11" borderId="121" applyNumberFormat="0" applyAlignment="0" applyProtection="0"/>
    <xf numFmtId="0" fontId="20" fillId="24"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0" fontId="80" fillId="0" borderId="72" applyNumberFormat="0" applyFill="0" applyAlignment="0" applyProtection="0"/>
    <xf numFmtId="0" fontId="80" fillId="0" borderId="72" applyNumberFormat="0" applyFill="0" applyAlignment="0" applyProtection="0"/>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 fillId="0" borderId="123">
      <alignment horizontal="right"/>
    </xf>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4" fontId="2" fillId="0" borderId="123"/>
    <xf numFmtId="0" fontId="20" fillId="24" borderId="121" applyNumberForma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3" fillId="31" borderId="122" applyNumberFormat="0" applyFont="0" applyAlignment="0" applyProtection="0"/>
    <xf numFmtId="0" fontId="2" fillId="0" borderId="123"/>
    <xf numFmtId="0" fontId="2" fillId="0" borderId="123"/>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2" fillId="0" borderId="123">
      <alignment horizontal="right"/>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0" fontId="2" fillId="31" borderId="122" applyNumberFormat="0" applyFont="0" applyAlignment="0" applyProtection="0"/>
    <xf numFmtId="4" fontId="2" fillId="0" borderId="123"/>
    <xf numFmtId="4" fontId="2" fillId="0" borderId="123"/>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0" fontId="2" fillId="31" borderId="122" applyNumberFormat="0" applyFont="0" applyAlignment="0" applyProtection="0"/>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80" fillId="0" borderId="72" applyNumberFormat="0" applyFill="0" applyAlignment="0" applyProtection="0"/>
    <xf numFmtId="0" fontId="80" fillId="0" borderId="72" applyNumberFormat="0" applyFill="0" applyAlignment="0" applyProtection="0"/>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 fillId="0" borderId="123">
      <alignment horizontal="right"/>
    </xf>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4" fontId="2" fillId="0" borderId="123"/>
    <xf numFmtId="0" fontId="20" fillId="24" borderId="121" applyNumberForma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3" fillId="31" borderId="122" applyNumberFormat="0" applyFont="0" applyAlignment="0" applyProtection="0"/>
    <xf numFmtId="0" fontId="2" fillId="0" borderId="123"/>
    <xf numFmtId="0" fontId="2" fillId="0" borderId="123"/>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2" fillId="0" borderId="123">
      <alignment horizontal="right"/>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0" fontId="2" fillId="31" borderId="122" applyNumberFormat="0" applyFont="0" applyAlignment="0" applyProtection="0"/>
    <xf numFmtId="4" fontId="2" fillId="0" borderId="123"/>
    <xf numFmtId="4" fontId="2" fillId="0" borderId="123"/>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0" fontId="2" fillId="31" borderId="122" applyNumberFormat="0" applyFont="0" applyAlignment="0" applyProtection="0"/>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0" fontId="80" fillId="0" borderId="72" applyNumberFormat="0" applyFill="0" applyAlignment="0" applyProtection="0"/>
    <xf numFmtId="0" fontId="80" fillId="0" borderId="72" applyNumberFormat="0" applyFill="0" applyAlignment="0" applyProtection="0"/>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 fillId="0" borderId="123">
      <alignment horizontal="right"/>
    </xf>
    <xf numFmtId="0" fontId="2" fillId="0" borderId="123">
      <alignment horizontal="right"/>
    </xf>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0" fontId="2" fillId="0" borderId="123"/>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4" fontId="2" fillId="0" borderId="123"/>
    <xf numFmtId="0" fontId="2" fillId="0" borderId="123">
      <alignment horizontal="right"/>
    </xf>
    <xf numFmtId="4" fontId="2" fillId="0" borderId="123"/>
    <xf numFmtId="0" fontId="2" fillId="0" borderId="123">
      <alignment horizontal="right"/>
    </xf>
    <xf numFmtId="4" fontId="2" fillId="0" borderId="123"/>
    <xf numFmtId="0" fontId="2" fillId="0" borderId="123">
      <alignment horizontal="right"/>
    </xf>
    <xf numFmtId="0" fontId="2" fillId="0" borderId="123">
      <alignment horizontal="right"/>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4" fontId="2" fillId="0" borderId="123"/>
    <xf numFmtId="4" fontId="2" fillId="0" borderId="123"/>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80" fillId="0" borderId="72" applyNumberFormat="0" applyFill="0" applyAlignment="0" applyProtection="0"/>
    <xf numFmtId="0" fontId="80" fillId="0" borderId="72" applyNumberFormat="0" applyFill="0" applyAlignment="0" applyProtection="0"/>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 fillId="0" borderId="123">
      <alignment horizontal="right"/>
    </xf>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4" fontId="2" fillId="0" borderId="123"/>
    <xf numFmtId="0" fontId="20" fillId="24" borderId="121" applyNumberForma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3" fillId="31" borderId="122" applyNumberFormat="0" applyFont="0" applyAlignment="0" applyProtection="0"/>
    <xf numFmtId="0" fontId="2" fillId="0" borderId="123"/>
    <xf numFmtId="0" fontId="2" fillId="0" borderId="123"/>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2" fillId="0" borderId="123">
      <alignment horizontal="right"/>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0" fontId="2" fillId="31" borderId="122" applyNumberFormat="0" applyFont="0" applyAlignment="0" applyProtection="0"/>
    <xf numFmtId="4" fontId="2" fillId="0" borderId="123"/>
    <xf numFmtId="4" fontId="2" fillId="0" borderId="123"/>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0" fontId="2" fillId="31" borderId="122" applyNumberFormat="0" applyFont="0" applyAlignment="0" applyProtection="0"/>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05" applyNumberFormat="0" applyFont="0" applyAlignment="0">
      <protection locked="0"/>
    </xf>
    <xf numFmtId="0" fontId="20" fillId="24" borderId="121" applyNumberFormat="0" applyAlignment="0" applyProtection="0"/>
    <xf numFmtId="0" fontId="29" fillId="0" borderId="94">
      <alignment horizontal="left" vertical="center"/>
    </xf>
    <xf numFmtId="0" fontId="3" fillId="31" borderId="122" applyNumberFormat="0" applyFont="0" applyAlignment="0" applyProtection="0"/>
    <xf numFmtId="0" fontId="52" fillId="11" borderId="121" applyNumberFormat="0" applyAlignment="0" applyProtection="0"/>
    <xf numFmtId="0" fontId="20" fillId="24" borderId="121" applyNumberFormat="0" applyAlignment="0" applyProtection="0"/>
    <xf numFmtId="0" fontId="3" fillId="31" borderId="122" applyNumberFormat="0" applyFont="0" applyAlignment="0" applyProtection="0"/>
    <xf numFmtId="0" fontId="29" fillId="0" borderId="94">
      <alignment horizontal="left" vertical="center"/>
    </xf>
    <xf numFmtId="0" fontId="29" fillId="0" borderId="94">
      <alignment horizontal="left" vertical="center"/>
    </xf>
    <xf numFmtId="0" fontId="29" fillId="0" borderId="94">
      <alignment horizontal="left" vertical="center"/>
    </xf>
    <xf numFmtId="0" fontId="29" fillId="0" borderId="94">
      <alignment horizontal="left" vertical="center"/>
    </xf>
    <xf numFmtId="175" fontId="2" fillId="3" borderId="123" applyNumberFormat="0" applyFont="0" applyAlignment="0">
      <protection locked="0"/>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 fillId="0" borderId="123">
      <alignment horizontal="right"/>
    </xf>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2" fillId="0" borderId="123">
      <alignment horizontal="right"/>
    </xf>
    <xf numFmtId="0" fontId="20" fillId="24" borderId="121" applyNumberFormat="0" applyAlignment="0" applyProtection="0"/>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0" fontId="3" fillId="31" borderId="122" applyNumberFormat="0" applyFont="0" applyAlignment="0" applyProtection="0"/>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0" fontId="2" fillId="0" borderId="123"/>
    <xf numFmtId="0" fontId="2" fillId="31" borderId="122" applyNumberFormat="0" applyFont="0" applyAlignment="0" applyProtection="0"/>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0" fontId="2" fillId="31" borderId="122" applyNumberFormat="0" applyFont="0" applyAlignment="0" applyProtection="0"/>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0" fontId="29" fillId="0" borderId="94">
      <alignment horizontal="left" vertical="center"/>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0" fontId="80" fillId="0" borderId="72" applyNumberFormat="0" applyFill="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9" fillId="0" borderId="94">
      <alignment horizontal="left" vertical="center"/>
    </xf>
    <xf numFmtId="0" fontId="80" fillId="0" borderId="72" applyNumberFormat="0" applyFill="0" applyAlignment="0" applyProtection="0"/>
    <xf numFmtId="0" fontId="80" fillId="0" borderId="72" applyNumberFormat="0" applyFill="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2" fillId="31" borderId="122" applyNumberFormat="0" applyFont="0" applyAlignment="0" applyProtection="0"/>
    <xf numFmtId="0" fontId="2" fillId="31" borderId="122" applyNumberFormat="0" applyFont="0" applyAlignment="0" applyProtection="0"/>
    <xf numFmtId="0" fontId="29" fillId="0" borderId="94">
      <alignment horizontal="left" vertical="center"/>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20" fillId="24" borderId="121" applyNumberFormat="0" applyAlignment="0" applyProtection="0"/>
    <xf numFmtId="0" fontId="20" fillId="24" borderId="121" applyNumberFormat="0" applyAlignment="0" applyProtection="0"/>
    <xf numFmtId="0" fontId="73" fillId="11" borderId="121" applyNumberFormat="0" applyAlignment="0" applyProtection="0"/>
    <xf numFmtId="0" fontId="73" fillId="11" borderId="121" applyNumberFormat="0" applyAlignment="0" applyProtection="0"/>
    <xf numFmtId="0" fontId="29" fillId="0" borderId="94">
      <alignment horizontal="left" vertical="center"/>
    </xf>
    <xf numFmtId="0" fontId="20" fillId="24" borderId="121" applyNumberFormat="0" applyAlignment="0" applyProtection="0"/>
    <xf numFmtId="0" fontId="3" fillId="31" borderId="122" applyNumberFormat="0" applyFont="0" applyAlignment="0" applyProtection="0"/>
    <xf numFmtId="0" fontId="66" fillId="49" borderId="121" applyNumberFormat="0" applyAlignment="0" applyProtection="0"/>
    <xf numFmtId="0" fontId="22" fillId="31" borderId="121" applyNumberFormat="0" applyFont="0" applyAlignment="0" applyProtection="0"/>
    <xf numFmtId="0" fontId="29" fillId="0" borderId="94">
      <alignment horizontal="left" vertical="center"/>
    </xf>
    <xf numFmtId="0" fontId="52" fillId="11" borderId="121" applyNumberFormat="0" applyAlignment="0" applyProtection="0"/>
    <xf numFmtId="0" fontId="20" fillId="24"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52" fillId="11" borderId="121" applyNumberFormat="0" applyAlignment="0" applyProtection="0"/>
    <xf numFmtId="0" fontId="52" fillId="11"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20" fillId="24" borderId="121" applyNumberFormat="0" applyAlignment="0" applyProtection="0"/>
    <xf numFmtId="0" fontId="52" fillId="11" borderId="121" applyNumberFormat="0" applyAlignment="0" applyProtection="0"/>
    <xf numFmtId="0" fontId="80" fillId="0" borderId="72" applyNumberFormat="0" applyFill="0" applyAlignment="0" applyProtection="0"/>
    <xf numFmtId="0" fontId="3" fillId="31" borderId="122" applyNumberFormat="0" applyFon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2" fillId="31" borderId="122" applyNumberFormat="0" applyFont="0" applyAlignment="0" applyProtection="0"/>
    <xf numFmtId="0" fontId="2" fillId="31" borderId="122" applyNumberFormat="0" applyFont="0" applyAlignment="0" applyProtection="0"/>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0" fontId="29" fillId="0" borderId="94">
      <alignment horizontal="left" vertical="center"/>
    </xf>
    <xf numFmtId="0" fontId="29" fillId="0" borderId="94">
      <alignment horizontal="left" vertical="center"/>
    </xf>
    <xf numFmtId="0" fontId="29" fillId="0" borderId="94">
      <alignment horizontal="left" vertical="center"/>
    </xf>
    <xf numFmtId="0" fontId="20" fillId="24" borderId="121" applyNumberFormat="0" applyAlignment="0" applyProtection="0"/>
    <xf numFmtId="0" fontId="20" fillId="24" borderId="121" applyNumberFormat="0" applyAlignment="0" applyProtection="0"/>
    <xf numFmtId="0" fontId="3" fillId="31" borderId="122" applyNumberFormat="0" applyFont="0" applyAlignment="0" applyProtection="0"/>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2" fillId="31" borderId="122" applyNumberFormat="0" applyFont="0" applyAlignment="0" applyProtection="0"/>
    <xf numFmtId="0" fontId="2" fillId="31" borderId="122" applyNumberFormat="0" applyFont="0" applyAlignment="0" applyProtection="0"/>
    <xf numFmtId="0" fontId="3" fillId="31" borderId="122" applyNumberFormat="0" applyFont="0" applyAlignment="0" applyProtection="0"/>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0" fontId="80" fillId="0" borderId="72" applyNumberFormat="0" applyFill="0" applyAlignment="0" applyProtection="0"/>
    <xf numFmtId="0" fontId="52" fillId="11" borderId="121" applyNumberFormat="0" applyAlignment="0" applyProtection="0"/>
    <xf numFmtId="0" fontId="20" fillId="24" borderId="121" applyNumberFormat="0" applyAlignment="0" applyProtection="0"/>
    <xf numFmtId="0" fontId="52" fillId="11" borderId="121" applyNumberFormat="0" applyAlignment="0" applyProtection="0"/>
    <xf numFmtId="0" fontId="20" fillId="24" borderId="121" applyNumberFormat="0" applyAlignment="0" applyProtection="0"/>
    <xf numFmtId="0" fontId="2" fillId="0" borderId="123"/>
    <xf numFmtId="0" fontId="3" fillId="31" borderId="122" applyNumberFormat="0" applyFont="0" applyAlignment="0" applyProtection="0"/>
    <xf numFmtId="0" fontId="20" fillId="24" borderId="121" applyNumberFormat="0" applyAlignment="0" applyProtection="0"/>
    <xf numFmtId="0" fontId="52" fillId="11" borderId="121" applyNumberFormat="0" applyAlignment="0" applyProtection="0"/>
    <xf numFmtId="0" fontId="3" fillId="31" borderId="122" applyNumberFormat="0" applyFont="0" applyAlignment="0" applyProtection="0"/>
    <xf numFmtId="0" fontId="20" fillId="24" borderId="121" applyNumberFormat="0" applyAlignment="0" applyProtection="0"/>
    <xf numFmtId="0" fontId="52" fillId="11"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52" fillId="11" borderId="121" applyNumberFormat="0" applyAlignment="0" applyProtection="0"/>
    <xf numFmtId="0" fontId="20" fillId="24" borderId="121" applyNumberForma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80" fillId="0" borderId="72" applyNumberFormat="0" applyFill="0" applyAlignment="0" applyProtection="0"/>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3" fillId="31" borderId="122" applyNumberFormat="0" applyFont="0" applyAlignment="0" applyProtection="0"/>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0" fontId="80" fillId="0" borderId="72" applyNumberFormat="0" applyFill="0" applyAlignment="0" applyProtection="0"/>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 fillId="0" borderId="123">
      <alignment horizontal="right"/>
    </xf>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4" fontId="2" fillId="0" borderId="123"/>
    <xf numFmtId="0" fontId="20" fillId="24" borderId="121" applyNumberForma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3" fillId="31" borderId="122" applyNumberFormat="0" applyFont="0" applyAlignment="0" applyProtection="0"/>
    <xf numFmtId="0" fontId="2" fillId="0" borderId="123"/>
    <xf numFmtId="0" fontId="2" fillId="0" borderId="123"/>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0" fontId="3" fillId="31" borderId="122" applyNumberFormat="0" applyFont="0" applyAlignment="0" applyProtection="0"/>
    <xf numFmtId="4" fontId="2" fillId="0" borderId="123"/>
    <xf numFmtId="0" fontId="2" fillId="0" borderId="123">
      <alignment horizontal="right"/>
    </xf>
    <xf numFmtId="0" fontId="2" fillId="0" borderId="123">
      <alignment horizontal="right"/>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0" fontId="2" fillId="31" borderId="122" applyNumberFormat="0" applyFont="0" applyAlignment="0" applyProtection="0"/>
    <xf numFmtId="4" fontId="2" fillId="0" borderId="123"/>
    <xf numFmtId="4" fontId="2" fillId="0" borderId="123"/>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0" fontId="2" fillId="31" borderId="122" applyNumberFormat="0" applyFont="0" applyAlignment="0" applyProtection="0"/>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0" fontId="80" fillId="0" borderId="72" applyNumberFormat="0" applyFill="0" applyAlignment="0" applyProtection="0"/>
    <xf numFmtId="0" fontId="80" fillId="0" borderId="72" applyNumberFormat="0" applyFill="0" applyAlignment="0" applyProtection="0"/>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0" fontId="52" fillId="11" borderId="121" applyNumberFormat="0" applyAlignment="0" applyProtection="0"/>
    <xf numFmtId="0" fontId="52" fillId="11" borderId="121" applyNumberFormat="0" applyAlignment="0" applyProtection="0"/>
    <xf numFmtId="0" fontId="52" fillId="11" borderId="121" applyNumberFormat="0" applyAlignment="0" applyProtection="0"/>
    <xf numFmtId="0" fontId="20" fillId="24" borderId="121" applyNumberFormat="0" applyAlignment="0" applyProtection="0"/>
    <xf numFmtId="0" fontId="20" fillId="24" borderId="121" applyNumberFormat="0" applyAlignment="0" applyProtection="0"/>
    <xf numFmtId="0" fontId="20" fillId="24" borderId="121" applyNumberFormat="0" applyAlignment="0" applyProtection="0"/>
    <xf numFmtId="0" fontId="2" fillId="0" borderId="123">
      <alignment horizontal="right"/>
    </xf>
    <xf numFmtId="0" fontId="2" fillId="0" borderId="123">
      <alignment horizontal="right"/>
    </xf>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0" fontId="2" fillId="0" borderId="123"/>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4" fontId="2" fillId="0" borderId="123"/>
    <xf numFmtId="0" fontId="2" fillId="0" borderId="123">
      <alignment horizontal="right"/>
    </xf>
    <xf numFmtId="4" fontId="2" fillId="0" borderId="123"/>
    <xf numFmtId="0" fontId="2" fillId="0" borderId="123">
      <alignment horizontal="right"/>
    </xf>
    <xf numFmtId="4" fontId="2" fillId="0" borderId="123"/>
    <xf numFmtId="0" fontId="2" fillId="0" borderId="123">
      <alignment horizontal="right"/>
    </xf>
    <xf numFmtId="0" fontId="2" fillId="0" borderId="123">
      <alignment horizontal="right"/>
    </xf>
    <xf numFmtId="10" fontId="26" fillId="26" borderId="123" applyNumberFormat="0" applyFill="0" applyBorder="0" applyAlignment="0" applyProtection="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75" fontId="2" fillId="3" borderId="123" applyNumberFormat="0" applyFont="0" applyAlignment="0">
      <protection locked="0"/>
    </xf>
    <xf numFmtId="10" fontId="28" fillId="29" borderId="123" applyNumberFormat="0" applyBorder="0" applyAlignment="0" applyProtection="0"/>
    <xf numFmtId="175" fontId="2" fillId="3" borderId="123" applyNumberFormat="0" applyFont="0" applyAlignment="0">
      <protection locked="0"/>
    </xf>
    <xf numFmtId="10" fontId="26" fillId="26" borderId="123" applyNumberFormat="0" applyFill="0" applyBorder="0" applyAlignment="0" applyProtection="0">
      <protection locked="0"/>
    </xf>
    <xf numFmtId="0" fontId="2" fillId="0" borderId="123">
      <alignment horizontal="right"/>
    </xf>
    <xf numFmtId="0" fontId="2" fillId="0" borderId="123">
      <alignment horizontal="right"/>
    </xf>
    <xf numFmtId="4" fontId="2" fillId="0" borderId="123"/>
    <xf numFmtId="4" fontId="2" fillId="0" borderId="123"/>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66" fillId="49" borderId="121" applyNumberFormat="0" applyAlignment="0" applyProtection="0"/>
    <xf numFmtId="0" fontId="73" fillId="11" borderId="121" applyNumberFormat="0" applyAlignment="0" applyProtection="0"/>
    <xf numFmtId="0" fontId="73" fillId="11" borderId="121" applyNumberFormat="0" applyAlignment="0" applyProtection="0"/>
    <xf numFmtId="0" fontId="22" fillId="31" borderId="121" applyNumberFormat="0" applyFont="0" applyAlignment="0" applyProtection="0"/>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2" fillId="0" borderId="123">
      <alignment horizontal="right"/>
    </xf>
    <xf numFmtId="0" fontId="2" fillId="0" borderId="123">
      <alignment horizontal="right"/>
    </xf>
    <xf numFmtId="0" fontId="2" fillId="0" borderId="123"/>
    <xf numFmtId="4" fontId="2" fillId="0" borderId="123"/>
    <xf numFmtId="4" fontId="2" fillId="0" borderId="123"/>
    <xf numFmtId="175" fontId="2" fillId="3" borderId="123" applyNumberFormat="0" applyFont="0" applyAlignment="0">
      <protection locked="0"/>
    </xf>
    <xf numFmtId="175" fontId="2" fillId="3" borderId="123" applyNumberFormat="0" applyFont="0" applyAlignment="0">
      <protection locked="0"/>
    </xf>
    <xf numFmtId="0" fontId="3" fillId="2" borderId="123" applyNumberFormat="0" applyAlignment="0">
      <alignment horizontal="left"/>
    </xf>
    <xf numFmtId="0" fontId="3" fillId="2" borderId="123" applyNumberFormat="0" applyAlignment="0">
      <alignment horizontal="left"/>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175" fontId="2" fillId="3" borderId="123" applyNumberFormat="0" applyFont="0" applyAlignment="0">
      <protection locked="0"/>
    </xf>
    <xf numFmtId="0" fontId="29" fillId="0" borderId="94">
      <alignment horizontal="left" vertical="center"/>
    </xf>
    <xf numFmtId="0" fontId="29" fillId="0" borderId="94">
      <alignment horizontal="left" vertical="center"/>
    </xf>
    <xf numFmtId="0" fontId="29" fillId="0" borderId="94">
      <alignment horizontal="left" vertical="center"/>
    </xf>
    <xf numFmtId="0" fontId="29" fillId="0" borderId="94">
      <alignment horizontal="left" vertical="center"/>
    </xf>
    <xf numFmtId="0" fontId="29" fillId="0" borderId="94">
      <alignment horizontal="left" vertical="center"/>
    </xf>
    <xf numFmtId="0" fontId="29" fillId="0" borderId="94">
      <alignment horizontal="left" vertical="center"/>
    </xf>
    <xf numFmtId="0" fontId="29" fillId="0" borderId="94">
      <alignment horizontal="left" vertical="center"/>
    </xf>
    <xf numFmtId="0" fontId="29" fillId="0" borderId="94">
      <alignment horizontal="left" vertical="center"/>
    </xf>
    <xf numFmtId="0" fontId="29" fillId="0" borderId="94">
      <alignment horizontal="left" vertical="center"/>
    </xf>
    <xf numFmtId="0" fontId="29" fillId="0" borderId="94">
      <alignment horizontal="left" vertical="center"/>
    </xf>
    <xf numFmtId="0" fontId="29" fillId="0" borderId="94">
      <alignment horizontal="left" vertical="center"/>
    </xf>
    <xf numFmtId="0" fontId="29" fillId="0" borderId="94">
      <alignment horizontal="left" vertical="center"/>
    </xf>
    <xf numFmtId="0" fontId="29" fillId="0" borderId="94">
      <alignment horizontal="left" vertical="center"/>
    </xf>
    <xf numFmtId="0" fontId="29" fillId="0" borderId="94">
      <alignment horizontal="left" vertical="center"/>
    </xf>
    <xf numFmtId="0" fontId="29" fillId="0" borderId="94">
      <alignment horizontal="left" vertical="center"/>
    </xf>
    <xf numFmtId="0" fontId="29" fillId="0" borderId="94">
      <alignment horizontal="left" vertical="center"/>
    </xf>
    <xf numFmtId="0" fontId="29" fillId="0" borderId="94">
      <alignment horizontal="left" vertical="center"/>
    </xf>
    <xf numFmtId="0" fontId="29" fillId="0" borderId="94">
      <alignment horizontal="left" vertical="center"/>
    </xf>
    <xf numFmtId="0" fontId="29" fillId="0" borderId="94">
      <alignment horizontal="left" vertical="center"/>
    </xf>
    <xf numFmtId="0" fontId="29" fillId="0" borderId="94">
      <alignment horizontal="left" vertical="center"/>
    </xf>
    <xf numFmtId="0" fontId="29" fillId="0" borderId="94">
      <alignment horizontal="left" vertical="center"/>
    </xf>
    <xf numFmtId="0" fontId="29" fillId="0" borderId="94">
      <alignment horizontal="left" vertical="center"/>
    </xf>
    <xf numFmtId="0" fontId="29" fillId="0" borderId="94">
      <alignment horizontal="left" vertical="center"/>
    </xf>
    <xf numFmtId="0" fontId="29" fillId="0" borderId="94">
      <alignment horizontal="left" vertical="center"/>
    </xf>
    <xf numFmtId="0" fontId="29" fillId="0" borderId="94">
      <alignment horizontal="left" vertical="center"/>
    </xf>
    <xf numFmtId="0" fontId="29" fillId="0" borderId="94">
      <alignment horizontal="left" vertical="center"/>
    </xf>
    <xf numFmtId="0" fontId="29" fillId="0" borderId="94">
      <alignment horizontal="left" vertical="center"/>
    </xf>
    <xf numFmtId="0" fontId="29" fillId="0" borderId="94">
      <alignment horizontal="left" vertical="center"/>
    </xf>
    <xf numFmtId="0" fontId="29" fillId="0" borderId="94">
      <alignment horizontal="left" vertical="center"/>
    </xf>
    <xf numFmtId="0" fontId="29" fillId="0" borderId="94">
      <alignment horizontal="left" vertical="center"/>
    </xf>
    <xf numFmtId="0" fontId="29" fillId="0" borderId="94">
      <alignment horizontal="left" vertical="center"/>
    </xf>
    <xf numFmtId="0" fontId="29" fillId="0" borderId="94">
      <alignment horizontal="left" vertical="center"/>
    </xf>
  </cellStyleXfs>
  <cellXfs count="631">
    <xf numFmtId="0" fontId="0" fillId="0" borderId="0" xfId="0"/>
    <xf numFmtId="4" fontId="90" fillId="53" borderId="0" xfId="0" applyNumberFormat="1" applyFont="1" applyFill="1" applyBorder="1" applyAlignment="1">
      <alignment horizontal="center" vertical="center" wrapText="1"/>
    </xf>
    <xf numFmtId="4" fontId="89" fillId="53" borderId="32" xfId="2" applyNumberFormat="1" applyFont="1" applyFill="1" applyBorder="1" applyAlignment="1">
      <alignment horizontal="center" vertical="center" wrapText="1"/>
    </xf>
    <xf numFmtId="0" fontId="89" fillId="53" borderId="32" xfId="10" applyFont="1" applyFill="1" applyBorder="1" applyAlignment="1">
      <alignment horizontal="center" vertical="center" wrapText="1"/>
    </xf>
    <xf numFmtId="0" fontId="89" fillId="53" borderId="32" xfId="830" applyNumberFormat="1" applyFont="1" applyFill="1" applyBorder="1" applyAlignment="1" applyProtection="1">
      <alignment horizontal="center" vertical="center" wrapText="1"/>
    </xf>
    <xf numFmtId="1" fontId="89" fillId="53" borderId="32" xfId="830" applyNumberFormat="1" applyFont="1" applyFill="1" applyBorder="1" applyAlignment="1" applyProtection="1">
      <alignment horizontal="center" vertical="center" wrapText="1"/>
    </xf>
    <xf numFmtId="4" fontId="89" fillId="53" borderId="32" xfId="830" applyNumberFormat="1" applyFont="1" applyFill="1" applyBorder="1" applyAlignment="1" applyProtection="1">
      <alignment horizontal="center" vertical="center" wrapText="1"/>
    </xf>
    <xf numFmtId="0" fontId="93" fillId="53" borderId="32" xfId="830" applyNumberFormat="1" applyFont="1" applyFill="1" applyBorder="1" applyAlignment="1" applyProtection="1">
      <alignment horizontal="center" vertical="center" wrapText="1"/>
    </xf>
    <xf numFmtId="0" fontId="89" fillId="53" borderId="33" xfId="0" applyFont="1" applyFill="1" applyBorder="1" applyAlignment="1">
      <alignment horizontal="center" vertical="center" wrapText="1"/>
    </xf>
    <xf numFmtId="1" fontId="89" fillId="53" borderId="32" xfId="5" applyNumberFormat="1" applyFont="1" applyFill="1" applyBorder="1" applyAlignment="1">
      <alignment horizontal="center" vertical="center" wrapText="1"/>
    </xf>
    <xf numFmtId="0" fontId="89" fillId="53" borderId="32" xfId="2" applyFont="1" applyFill="1" applyBorder="1" applyAlignment="1">
      <alignment horizontal="center" vertical="center" wrapText="1"/>
    </xf>
    <xf numFmtId="0" fontId="89" fillId="53" borderId="32" xfId="0" applyFont="1" applyFill="1" applyBorder="1" applyAlignment="1">
      <alignment horizontal="center" vertical="center" wrapText="1"/>
    </xf>
    <xf numFmtId="0" fontId="89" fillId="53" borderId="32" xfId="2" applyFont="1" applyFill="1" applyBorder="1" applyAlignment="1">
      <alignment horizontal="center" vertical="center"/>
    </xf>
    <xf numFmtId="4" fontId="89" fillId="53" borderId="32" xfId="0" applyNumberFormat="1" applyFont="1" applyFill="1" applyBorder="1" applyAlignment="1">
      <alignment horizontal="center" vertical="center" wrapText="1"/>
    </xf>
    <xf numFmtId="0" fontId="93" fillId="53" borderId="0" xfId="0" applyFont="1" applyFill="1"/>
    <xf numFmtId="0" fontId="89" fillId="53" borderId="34" xfId="830" applyNumberFormat="1" applyFont="1" applyFill="1" applyBorder="1" applyAlignment="1" applyProtection="1">
      <alignment horizontal="center" vertical="center" wrapText="1"/>
    </xf>
    <xf numFmtId="0" fontId="89" fillId="53" borderId="34" xfId="2" applyNumberFormat="1" applyFont="1" applyFill="1" applyBorder="1" applyAlignment="1">
      <alignment horizontal="center" vertical="center" wrapText="1"/>
    </xf>
    <xf numFmtId="3" fontId="89" fillId="53" borderId="34" xfId="2" applyNumberFormat="1" applyFont="1" applyFill="1" applyBorder="1" applyAlignment="1">
      <alignment horizontal="center" vertical="center" wrapText="1"/>
    </xf>
    <xf numFmtId="0" fontId="89" fillId="53" borderId="34" xfId="10" applyFont="1" applyFill="1" applyBorder="1" applyAlignment="1">
      <alignment horizontal="center" vertical="center" wrapText="1"/>
    </xf>
    <xf numFmtId="4" fontId="89" fillId="53" borderId="34" xfId="2" applyNumberFormat="1" applyFont="1" applyFill="1" applyBorder="1" applyAlignment="1">
      <alignment horizontal="center" vertical="center" wrapText="1"/>
    </xf>
    <xf numFmtId="3" fontId="89" fillId="53" borderId="34" xfId="0" applyNumberFormat="1" applyFont="1" applyFill="1" applyBorder="1" applyAlignment="1">
      <alignment horizontal="center" vertical="center" wrapText="1"/>
    </xf>
    <xf numFmtId="0" fontId="89" fillId="53" borderId="35" xfId="830" applyNumberFormat="1" applyFont="1" applyFill="1" applyBorder="1" applyAlignment="1" applyProtection="1">
      <alignment horizontal="center" vertical="center" wrapText="1"/>
    </xf>
    <xf numFmtId="0" fontId="89" fillId="53" borderId="36" xfId="2" applyFont="1" applyFill="1" applyBorder="1" applyAlignment="1">
      <alignment horizontal="center" vertical="center" wrapText="1"/>
    </xf>
    <xf numFmtId="0" fontId="89" fillId="53" borderId="36" xfId="0" applyFont="1" applyFill="1" applyBorder="1" applyAlignment="1">
      <alignment horizontal="center" vertical="center" wrapText="1"/>
    </xf>
    <xf numFmtId="4" fontId="89" fillId="53" borderId="38" xfId="2" applyNumberFormat="1" applyFont="1" applyFill="1" applyBorder="1" applyAlignment="1">
      <alignment horizontal="center" vertical="center"/>
    </xf>
    <xf numFmtId="4" fontId="89" fillId="53" borderId="38" xfId="0" applyNumberFormat="1" applyFont="1" applyFill="1" applyBorder="1" applyAlignment="1">
      <alignment horizontal="center" vertical="center" wrapText="1"/>
    </xf>
    <xf numFmtId="0" fontId="89" fillId="53" borderId="38" xfId="2" applyFont="1" applyFill="1" applyBorder="1" applyAlignment="1">
      <alignment horizontal="center" vertical="center" wrapText="1"/>
    </xf>
    <xf numFmtId="0" fontId="89" fillId="53" borderId="38" xfId="830" applyNumberFormat="1" applyFont="1" applyFill="1" applyBorder="1" applyAlignment="1" applyProtection="1">
      <alignment horizontal="center" vertical="center" wrapText="1"/>
    </xf>
    <xf numFmtId="0" fontId="89" fillId="53" borderId="38" xfId="10" applyFont="1" applyFill="1" applyBorder="1" applyAlignment="1">
      <alignment horizontal="center" vertical="center" wrapText="1"/>
    </xf>
    <xf numFmtId="3" fontId="89" fillId="53" borderId="38" xfId="0" applyNumberFormat="1" applyFont="1" applyFill="1" applyBorder="1" applyAlignment="1">
      <alignment horizontal="center" vertical="center" wrapText="1"/>
    </xf>
    <xf numFmtId="0" fontId="89" fillId="53" borderId="38" xfId="833" applyFont="1" applyFill="1" applyBorder="1" applyAlignment="1">
      <alignment horizontal="center" vertical="center" wrapText="1"/>
    </xf>
    <xf numFmtId="0" fontId="89" fillId="53" borderId="40" xfId="2" applyFont="1" applyFill="1" applyBorder="1" applyAlignment="1">
      <alignment horizontal="center" vertical="center" wrapText="1"/>
    </xf>
    <xf numFmtId="0" fontId="89" fillId="53" borderId="40" xfId="830" applyFont="1" applyFill="1" applyBorder="1" applyAlignment="1">
      <alignment horizontal="center" vertical="center" wrapText="1"/>
    </xf>
    <xf numFmtId="0" fontId="89" fillId="53" borderId="40" xfId="833" applyFont="1" applyFill="1" applyBorder="1" applyAlignment="1">
      <alignment horizontal="center" vertical="center" wrapText="1"/>
    </xf>
    <xf numFmtId="0" fontId="89" fillId="53" borderId="40" xfId="2" applyFont="1" applyFill="1" applyBorder="1" applyAlignment="1">
      <alignment horizontal="center"/>
    </xf>
    <xf numFmtId="4" fontId="89" fillId="53" borderId="40" xfId="2" applyNumberFormat="1" applyFont="1" applyFill="1" applyBorder="1" applyAlignment="1">
      <alignment horizontal="center" vertical="center" wrapText="1"/>
    </xf>
    <xf numFmtId="3" fontId="89" fillId="53" borderId="40" xfId="2" applyNumberFormat="1" applyFont="1" applyFill="1" applyBorder="1" applyAlignment="1">
      <alignment horizontal="center" vertical="center" wrapText="1"/>
    </xf>
    <xf numFmtId="0" fontId="89" fillId="53" borderId="40" xfId="2" applyNumberFormat="1" applyFont="1" applyFill="1" applyBorder="1" applyAlignment="1">
      <alignment horizontal="center" vertical="center" wrapText="1"/>
    </xf>
    <xf numFmtId="4" fontId="89" fillId="53" borderId="41" xfId="2" applyNumberFormat="1" applyFont="1" applyFill="1" applyBorder="1" applyAlignment="1">
      <alignment horizontal="center" vertical="center" wrapText="1"/>
    </xf>
    <xf numFmtId="3" fontId="89" fillId="53" borderId="41" xfId="2" applyNumberFormat="1" applyFont="1" applyFill="1" applyBorder="1" applyAlignment="1">
      <alignment horizontal="center" vertical="center" wrapText="1"/>
    </xf>
    <xf numFmtId="0" fontId="89" fillId="53" borderId="40" xfId="454" applyFont="1" applyFill="1" applyBorder="1" applyAlignment="1">
      <alignment horizontal="center" vertical="center" wrapText="1"/>
    </xf>
    <xf numFmtId="49" fontId="89" fillId="53" borderId="40" xfId="452" applyNumberFormat="1" applyFont="1" applyFill="1" applyBorder="1" applyAlignment="1">
      <alignment horizontal="center" vertical="center" wrapText="1"/>
    </xf>
    <xf numFmtId="0" fontId="89" fillId="53" borderId="40" xfId="827" applyFont="1" applyFill="1" applyBorder="1" applyAlignment="1">
      <alignment horizontal="center" vertical="center" wrapText="1"/>
    </xf>
    <xf numFmtId="0" fontId="94" fillId="53" borderId="1" xfId="2" applyFont="1" applyFill="1" applyBorder="1" applyAlignment="1">
      <alignment horizontal="center" vertical="center" wrapText="1"/>
    </xf>
    <xf numFmtId="4" fontId="94" fillId="53" borderId="1" xfId="2" applyNumberFormat="1" applyFont="1" applyFill="1" applyBorder="1" applyAlignment="1">
      <alignment horizontal="center" vertical="center" wrapText="1"/>
    </xf>
    <xf numFmtId="0" fontId="92" fillId="53" borderId="0" xfId="0" applyFont="1" applyFill="1"/>
    <xf numFmtId="1" fontId="83" fillId="53" borderId="1" xfId="2" applyNumberFormat="1" applyFont="1" applyFill="1" applyBorder="1" applyAlignment="1">
      <alignment horizontal="center" vertical="top" wrapText="1"/>
    </xf>
    <xf numFmtId="3" fontId="83" fillId="53" borderId="1" xfId="2" applyNumberFormat="1" applyFont="1" applyFill="1" applyBorder="1" applyAlignment="1">
      <alignment horizontal="center" vertical="center" wrapText="1"/>
    </xf>
    <xf numFmtId="0" fontId="82" fillId="53" borderId="26" xfId="2" applyFont="1" applyFill="1" applyBorder="1" applyAlignment="1">
      <alignment horizontal="center" vertical="center" wrapText="1"/>
    </xf>
    <xf numFmtId="0" fontId="88" fillId="53" borderId="1" xfId="2" applyFont="1" applyFill="1" applyBorder="1" applyAlignment="1">
      <alignment horizontal="center" vertical="center" wrapText="1"/>
    </xf>
    <xf numFmtId="0" fontId="88" fillId="53" borderId="31" xfId="2" applyFont="1" applyFill="1" applyBorder="1" applyAlignment="1">
      <alignment horizontal="center" vertical="center" wrapText="1"/>
    </xf>
    <xf numFmtId="0" fontId="93" fillId="53" borderId="1" xfId="826" applyFont="1" applyFill="1" applyBorder="1" applyAlignment="1">
      <alignment horizontal="center" vertical="center" wrapText="1"/>
    </xf>
    <xf numFmtId="0" fontId="88" fillId="53" borderId="32" xfId="2" applyFont="1" applyFill="1" applyBorder="1" applyAlignment="1">
      <alignment horizontal="center" vertical="center" wrapText="1"/>
    </xf>
    <xf numFmtId="0" fontId="93" fillId="53" borderId="1" xfId="0" applyFont="1" applyFill="1" applyBorder="1" applyAlignment="1">
      <alignment horizontal="center" vertical="center" wrapText="1"/>
    </xf>
    <xf numFmtId="0" fontId="89" fillId="53" borderId="40" xfId="452" applyFont="1" applyFill="1" applyBorder="1" applyAlignment="1">
      <alignment horizontal="center" vertical="center" wrapText="1"/>
    </xf>
    <xf numFmtId="0" fontId="88" fillId="53" borderId="40" xfId="452" applyFont="1" applyFill="1" applyBorder="1" applyAlignment="1">
      <alignment horizontal="center" vertical="center" wrapText="1"/>
    </xf>
    <xf numFmtId="0" fontId="88" fillId="53" borderId="40" xfId="836" applyFont="1" applyFill="1" applyBorder="1" applyAlignment="1">
      <alignment horizontal="center" vertical="center" wrapText="1"/>
    </xf>
    <xf numFmtId="0" fontId="88" fillId="53" borderId="40" xfId="834" applyFont="1" applyFill="1" applyBorder="1" applyAlignment="1">
      <alignment horizontal="center" vertical="center" wrapText="1"/>
    </xf>
    <xf numFmtId="49" fontId="89" fillId="53" borderId="40" xfId="10" applyNumberFormat="1" applyFont="1" applyFill="1" applyBorder="1" applyAlignment="1">
      <alignment horizontal="center" vertical="center" wrapText="1"/>
    </xf>
    <xf numFmtId="4" fontId="89" fillId="53" borderId="40" xfId="446" applyNumberFormat="1" applyFont="1" applyFill="1" applyBorder="1" applyAlignment="1" applyProtection="1">
      <alignment horizontal="center" vertical="center"/>
      <protection locked="0"/>
    </xf>
    <xf numFmtId="4" fontId="88" fillId="53" borderId="40" xfId="836" applyNumberFormat="1" applyFont="1" applyFill="1" applyBorder="1" applyAlignment="1">
      <alignment horizontal="center" vertical="center" wrapText="1"/>
    </xf>
    <xf numFmtId="188" fontId="88" fillId="53" borderId="40" xfId="836" applyNumberFormat="1" applyFont="1" applyFill="1" applyBorder="1" applyAlignment="1">
      <alignment horizontal="center" vertical="center" wrapText="1"/>
    </xf>
    <xf numFmtId="4" fontId="89" fillId="53" borderId="40" xfId="446" applyNumberFormat="1" applyFont="1" applyFill="1" applyBorder="1" applyAlignment="1">
      <alignment horizontal="center" vertical="center"/>
    </xf>
    <xf numFmtId="49" fontId="89" fillId="53" borderId="25" xfId="452" applyNumberFormat="1" applyFont="1" applyFill="1" applyBorder="1" applyAlignment="1">
      <alignment horizontal="center" vertical="center"/>
    </xf>
    <xf numFmtId="189" fontId="89" fillId="53" borderId="25" xfId="452" applyNumberFormat="1" applyFont="1" applyFill="1" applyBorder="1" applyAlignment="1">
      <alignment horizontal="center" vertical="center"/>
    </xf>
    <xf numFmtId="4" fontId="89" fillId="53" borderId="25" xfId="452" applyNumberFormat="1" applyFont="1" applyFill="1" applyBorder="1" applyAlignment="1">
      <alignment horizontal="center" vertical="center" wrapText="1"/>
    </xf>
    <xf numFmtId="4" fontId="89" fillId="53" borderId="25" xfId="446" applyNumberFormat="1" applyFont="1" applyFill="1" applyBorder="1" applyAlignment="1" applyProtection="1">
      <alignment horizontal="center" vertical="center" wrapText="1"/>
      <protection locked="0"/>
    </xf>
    <xf numFmtId="49" fontId="89" fillId="53" borderId="40" xfId="452" applyNumberFormat="1" applyFont="1" applyFill="1" applyBorder="1" applyAlignment="1">
      <alignment horizontal="center" vertical="center"/>
    </xf>
    <xf numFmtId="189" fontId="89" fillId="53" borderId="40" xfId="452" applyNumberFormat="1" applyFont="1" applyFill="1" applyBorder="1" applyAlignment="1">
      <alignment horizontal="center" vertical="center"/>
    </xf>
    <xf numFmtId="4" fontId="89" fillId="53" borderId="40" xfId="452" applyNumberFormat="1" applyFont="1" applyFill="1" applyBorder="1" applyAlignment="1">
      <alignment horizontal="center" vertical="center" wrapText="1"/>
    </xf>
    <xf numFmtId="4" fontId="89" fillId="53" borderId="40" xfId="446" applyNumberFormat="1" applyFont="1" applyFill="1" applyBorder="1" applyAlignment="1" applyProtection="1">
      <alignment horizontal="center" vertical="center" wrapText="1"/>
      <protection locked="0"/>
    </xf>
    <xf numFmtId="4" fontId="89" fillId="53" borderId="40" xfId="446" applyNumberFormat="1" applyFont="1" applyFill="1" applyBorder="1" applyAlignment="1">
      <alignment horizontal="center" vertical="center" wrapText="1"/>
    </xf>
    <xf numFmtId="0" fontId="105" fillId="53" borderId="25" xfId="452" applyFont="1" applyFill="1" applyBorder="1" applyAlignment="1">
      <alignment horizontal="center" vertical="center" wrapText="1"/>
    </xf>
    <xf numFmtId="0" fontId="105" fillId="53" borderId="40" xfId="452" applyFont="1" applyFill="1" applyBorder="1" applyAlignment="1">
      <alignment horizontal="center" vertical="center" wrapText="1"/>
    </xf>
    <xf numFmtId="4" fontId="89" fillId="53" borderId="25" xfId="446" applyNumberFormat="1" applyFont="1" applyFill="1" applyBorder="1" applyAlignment="1" applyProtection="1">
      <alignment horizontal="center" vertical="center"/>
      <protection locked="0"/>
    </xf>
    <xf numFmtId="0" fontId="104" fillId="53" borderId="0" xfId="0" applyFont="1" applyFill="1"/>
    <xf numFmtId="0" fontId="88" fillId="53" borderId="28" xfId="2" applyFont="1" applyFill="1" applyBorder="1" applyAlignment="1">
      <alignment horizontal="center" vertical="center" wrapText="1"/>
    </xf>
    <xf numFmtId="0" fontId="93" fillId="53" borderId="28" xfId="826" applyFont="1" applyFill="1" applyBorder="1" applyAlignment="1">
      <alignment horizontal="center" vertical="center" wrapText="1"/>
    </xf>
    <xf numFmtId="0" fontId="93" fillId="53" borderId="31" xfId="826" applyFont="1" applyFill="1" applyBorder="1" applyAlignment="1">
      <alignment horizontal="center" vertical="center" wrapText="1"/>
    </xf>
    <xf numFmtId="1" fontId="93" fillId="53" borderId="31" xfId="2" applyNumberFormat="1" applyFont="1" applyFill="1" applyBorder="1" applyAlignment="1">
      <alignment horizontal="center" vertical="center"/>
    </xf>
    <xf numFmtId="0" fontId="88" fillId="53" borderId="31" xfId="453" applyFont="1" applyFill="1" applyBorder="1" applyAlignment="1">
      <alignment horizontal="center" vertical="center" wrapText="1"/>
    </xf>
    <xf numFmtId="0" fontId="89" fillId="53" borderId="31" xfId="2" applyFont="1" applyFill="1" applyBorder="1" applyAlignment="1">
      <alignment horizontal="center" vertical="center" wrapText="1"/>
    </xf>
    <xf numFmtId="0" fontId="93" fillId="53" borderId="31" xfId="2" applyFont="1" applyFill="1" applyBorder="1" applyAlignment="1">
      <alignment horizontal="center" vertical="center" wrapText="1"/>
    </xf>
    <xf numFmtId="49" fontId="89" fillId="53" borderId="31" xfId="0" applyNumberFormat="1" applyFont="1" applyFill="1" applyBorder="1" applyAlignment="1">
      <alignment horizontal="center" vertical="center" wrapText="1"/>
    </xf>
    <xf numFmtId="3" fontId="93" fillId="53" borderId="31" xfId="0" applyNumberFormat="1" applyFont="1" applyFill="1" applyBorder="1" applyAlignment="1">
      <alignment horizontal="center" vertical="center" wrapText="1"/>
    </xf>
    <xf numFmtId="0" fontId="88" fillId="53" borderId="31" xfId="0" applyFont="1" applyFill="1" applyBorder="1" applyAlignment="1">
      <alignment horizontal="center" vertical="center" wrapText="1"/>
    </xf>
    <xf numFmtId="4" fontId="88" fillId="53" borderId="31" xfId="0" applyNumberFormat="1" applyFont="1" applyFill="1" applyBorder="1" applyAlignment="1">
      <alignment horizontal="center" vertical="center" wrapText="1"/>
    </xf>
    <xf numFmtId="0" fontId="96" fillId="53" borderId="31" xfId="2" applyFont="1" applyFill="1" applyBorder="1" applyAlignment="1">
      <alignment horizontal="center" vertical="center" wrapText="1"/>
    </xf>
    <xf numFmtId="0" fontId="89" fillId="53" borderId="31" xfId="829" applyFont="1" applyFill="1" applyBorder="1" applyAlignment="1">
      <alignment horizontal="center" vertical="center" wrapText="1"/>
    </xf>
    <xf numFmtId="0" fontId="93" fillId="53" borderId="32" xfId="826" applyFont="1" applyFill="1" applyBorder="1" applyAlignment="1">
      <alignment horizontal="center" vertical="center" wrapText="1"/>
    </xf>
    <xf numFmtId="0" fontId="89" fillId="53" borderId="1" xfId="827" applyFont="1" applyFill="1" applyBorder="1" applyAlignment="1">
      <alignment horizontal="center" vertical="center" wrapText="1"/>
    </xf>
    <xf numFmtId="4" fontId="89" fillId="53" borderId="36" xfId="2" applyNumberFormat="1" applyFont="1" applyFill="1" applyBorder="1" applyAlignment="1">
      <alignment horizontal="center" vertical="center"/>
    </xf>
    <xf numFmtId="4" fontId="89" fillId="53" borderId="36" xfId="0" applyNumberFormat="1" applyFont="1" applyFill="1" applyBorder="1" applyAlignment="1">
      <alignment horizontal="center" vertical="center" wrapText="1"/>
    </xf>
    <xf numFmtId="0" fontId="88" fillId="53" borderId="36" xfId="2" applyFont="1" applyFill="1" applyBorder="1" applyAlignment="1">
      <alignment horizontal="center" vertical="center" wrapText="1"/>
    </xf>
    <xf numFmtId="0" fontId="93" fillId="53" borderId="36" xfId="826" applyFont="1" applyFill="1" applyBorder="1" applyAlignment="1">
      <alignment horizontal="center" vertical="center" wrapText="1"/>
    </xf>
    <xf numFmtId="0" fontId="89" fillId="53" borderId="36" xfId="830" applyNumberFormat="1" applyFont="1" applyFill="1" applyBorder="1" applyAlignment="1" applyProtection="1">
      <alignment horizontal="center" vertical="center" wrapText="1"/>
    </xf>
    <xf numFmtId="0" fontId="89" fillId="53" borderId="36" xfId="2" applyFont="1" applyFill="1" applyBorder="1" applyAlignment="1">
      <alignment horizontal="center" vertical="center"/>
    </xf>
    <xf numFmtId="0" fontId="89" fillId="53" borderId="36" xfId="827" applyFont="1" applyFill="1" applyBorder="1" applyAlignment="1">
      <alignment horizontal="center" vertical="center" wrapText="1"/>
    </xf>
    <xf numFmtId="0" fontId="89" fillId="53" borderId="36" xfId="832" applyFont="1" applyFill="1" applyBorder="1" applyAlignment="1">
      <alignment horizontal="center" vertical="center" wrapText="1"/>
    </xf>
    <xf numFmtId="0" fontId="89" fillId="53" borderId="37" xfId="283" applyNumberFormat="1" applyFont="1" applyFill="1" applyBorder="1" applyAlignment="1">
      <alignment horizontal="center" vertical="center" wrapText="1"/>
    </xf>
    <xf numFmtId="0" fontId="89" fillId="53" borderId="37" xfId="454" applyFont="1" applyFill="1" applyBorder="1" applyAlignment="1">
      <alignment horizontal="center" vertical="center" wrapText="1"/>
    </xf>
    <xf numFmtId="0" fontId="89" fillId="53" borderId="37" xfId="0" applyFont="1" applyFill="1" applyBorder="1" applyAlignment="1">
      <alignment horizontal="center" vertical="center" wrapText="1"/>
    </xf>
    <xf numFmtId="0" fontId="93" fillId="53" borderId="37" xfId="826" applyFont="1" applyFill="1" applyBorder="1" applyAlignment="1">
      <alignment horizontal="center" vertical="center" wrapText="1"/>
    </xf>
    <xf numFmtId="0" fontId="89" fillId="53" borderId="37" xfId="830" applyNumberFormat="1" applyFont="1" applyFill="1" applyBorder="1" applyAlignment="1" applyProtection="1">
      <alignment horizontal="center" vertical="center" wrapText="1"/>
    </xf>
    <xf numFmtId="4" fontId="89" fillId="53" borderId="37" xfId="2" applyNumberFormat="1" applyFont="1" applyFill="1" applyBorder="1" applyAlignment="1">
      <alignment horizontal="center" vertical="center"/>
    </xf>
    <xf numFmtId="0" fontId="89" fillId="53" borderId="37" xfId="2" applyFont="1" applyFill="1" applyBorder="1" applyAlignment="1">
      <alignment horizontal="center" vertical="center"/>
    </xf>
    <xf numFmtId="0" fontId="89" fillId="53" borderId="37" xfId="827" applyFont="1" applyFill="1" applyBorder="1" applyAlignment="1">
      <alignment horizontal="center" vertical="center" wrapText="1"/>
    </xf>
    <xf numFmtId="0" fontId="88" fillId="53" borderId="37" xfId="2" applyFont="1" applyFill="1" applyBorder="1" applyAlignment="1">
      <alignment horizontal="center" vertical="center" wrapText="1"/>
    </xf>
    <xf numFmtId="4" fontId="89" fillId="53" borderId="37" xfId="0" applyNumberFormat="1" applyFont="1" applyFill="1" applyBorder="1" applyAlignment="1">
      <alignment horizontal="center" vertical="center" wrapText="1"/>
    </xf>
    <xf numFmtId="49" fontId="88" fillId="53" borderId="37" xfId="454" applyNumberFormat="1" applyFont="1" applyFill="1" applyBorder="1" applyAlignment="1">
      <alignment horizontal="center" vertical="center" wrapText="1"/>
    </xf>
    <xf numFmtId="0" fontId="88" fillId="53" borderId="37" xfId="454" applyFont="1" applyFill="1" applyBorder="1" applyAlignment="1">
      <alignment horizontal="center" vertical="center" wrapText="1"/>
    </xf>
    <xf numFmtId="0" fontId="88" fillId="53" borderId="40" xfId="2" applyFont="1" applyFill="1" applyBorder="1" applyAlignment="1">
      <alignment horizontal="center" vertical="center" wrapText="1"/>
    </xf>
    <xf numFmtId="0" fontId="89" fillId="53" borderId="40" xfId="831" applyFont="1" applyFill="1" applyBorder="1" applyAlignment="1">
      <alignment horizontal="center" vertical="center" wrapText="1"/>
    </xf>
    <xf numFmtId="49" fontId="89" fillId="53" borderId="40" xfId="0" applyNumberFormat="1" applyFont="1" applyFill="1" applyBorder="1" applyAlignment="1">
      <alignment horizontal="center" vertical="center" wrapText="1"/>
    </xf>
    <xf numFmtId="49" fontId="89" fillId="53" borderId="1" xfId="10" applyNumberFormat="1" applyFont="1" applyFill="1" applyBorder="1" applyAlignment="1">
      <alignment horizontal="center" vertical="center" wrapText="1"/>
    </xf>
    <xf numFmtId="0" fontId="88" fillId="53" borderId="25" xfId="2" applyFont="1" applyFill="1" applyBorder="1" applyAlignment="1">
      <alignment horizontal="center" vertical="center" wrapText="1"/>
    </xf>
    <xf numFmtId="49" fontId="89" fillId="53" borderId="34" xfId="10" applyNumberFormat="1" applyFont="1" applyFill="1" applyBorder="1" applyAlignment="1">
      <alignment horizontal="center" vertical="center" wrapText="1"/>
    </xf>
    <xf numFmtId="49" fontId="89" fillId="53" borderId="34" xfId="557" applyNumberFormat="1" applyFont="1" applyFill="1" applyBorder="1" applyAlignment="1">
      <alignment horizontal="center" vertical="center" wrapText="1"/>
    </xf>
    <xf numFmtId="0" fontId="89" fillId="53" borderId="38" xfId="2" applyNumberFormat="1" applyFont="1" applyFill="1" applyBorder="1" applyAlignment="1">
      <alignment horizontal="center" vertical="center" wrapText="1"/>
    </xf>
    <xf numFmtId="49" fontId="89" fillId="53" borderId="32" xfId="10" applyNumberFormat="1" applyFont="1" applyFill="1" applyBorder="1" applyAlignment="1">
      <alignment horizontal="center" vertical="center" wrapText="1"/>
    </xf>
    <xf numFmtId="1" fontId="89" fillId="53" borderId="32" xfId="0" applyNumberFormat="1" applyFont="1" applyFill="1" applyBorder="1" applyAlignment="1">
      <alignment horizontal="center" vertical="center"/>
    </xf>
    <xf numFmtId="0" fontId="89" fillId="53" borderId="32" xfId="2" applyNumberFormat="1" applyFont="1" applyFill="1" applyBorder="1" applyAlignment="1">
      <alignment horizontal="center" vertical="center" wrapText="1"/>
    </xf>
    <xf numFmtId="0" fontId="89" fillId="53" borderId="34" xfId="557" applyFont="1" applyFill="1" applyBorder="1" applyAlignment="1">
      <alignment horizontal="center" vertical="center" wrapText="1"/>
    </xf>
    <xf numFmtId="3" fontId="89" fillId="53" borderId="32" xfId="2" applyNumberFormat="1" applyFont="1" applyFill="1" applyBorder="1" applyAlignment="1">
      <alignment horizontal="center" vertical="center" wrapText="1"/>
    </xf>
    <xf numFmtId="0" fontId="88" fillId="53" borderId="35" xfId="2" applyFont="1" applyFill="1" applyBorder="1" applyAlignment="1">
      <alignment horizontal="center" vertical="center" wrapText="1"/>
    </xf>
    <xf numFmtId="0" fontId="89" fillId="53" borderId="35" xfId="0" applyFont="1" applyFill="1" applyBorder="1" applyAlignment="1">
      <alignment horizontal="center" vertical="center" wrapText="1"/>
    </xf>
    <xf numFmtId="0" fontId="89" fillId="53" borderId="35" xfId="2" applyNumberFormat="1" applyFont="1" applyFill="1" applyBorder="1" applyAlignment="1">
      <alignment horizontal="center" vertical="center" wrapText="1"/>
    </xf>
    <xf numFmtId="0" fontId="102" fillId="53" borderId="35" xfId="0" applyFont="1" applyFill="1" applyBorder="1" applyAlignment="1">
      <alignment horizontal="center" vertical="center" wrapText="1"/>
    </xf>
    <xf numFmtId="0" fontId="89" fillId="53" borderId="35" xfId="10" applyFont="1" applyFill="1" applyBorder="1" applyAlignment="1">
      <alignment horizontal="center" vertical="center" wrapText="1"/>
    </xf>
    <xf numFmtId="1" fontId="89" fillId="53" borderId="35" xfId="0" applyNumberFormat="1" applyFont="1" applyFill="1" applyBorder="1" applyAlignment="1">
      <alignment horizontal="center" vertical="center" wrapText="1"/>
    </xf>
    <xf numFmtId="0" fontId="93" fillId="53" borderId="35" xfId="826" applyFont="1" applyFill="1" applyBorder="1" applyAlignment="1">
      <alignment horizontal="center" vertical="center" wrapText="1"/>
    </xf>
    <xf numFmtId="4" fontId="88" fillId="53" borderId="3" xfId="12" quotePrefix="1" applyNumberFormat="1" applyFont="1" applyFill="1" applyAlignment="1" applyProtection="1">
      <alignment horizontal="center" vertical="center"/>
      <protection locked="0"/>
    </xf>
    <xf numFmtId="4" fontId="88" fillId="53" borderId="34" xfId="0" applyNumberFormat="1" applyFont="1" applyFill="1" applyBorder="1" applyAlignment="1">
      <alignment horizontal="center" vertical="center" wrapText="1"/>
    </xf>
    <xf numFmtId="0" fontId="89" fillId="53" borderId="34" xfId="0" applyFont="1" applyFill="1" applyBorder="1" applyAlignment="1">
      <alignment horizontal="center" vertical="center" wrapText="1"/>
    </xf>
    <xf numFmtId="0" fontId="89" fillId="53" borderId="35" xfId="827" applyFont="1" applyFill="1" applyBorder="1" applyAlignment="1">
      <alignment horizontal="center" vertical="center" wrapText="1"/>
    </xf>
    <xf numFmtId="0" fontId="89" fillId="53" borderId="34" xfId="827" applyFont="1" applyFill="1" applyBorder="1" applyAlignment="1">
      <alignment horizontal="center" vertical="center" wrapText="1"/>
    </xf>
    <xf numFmtId="0" fontId="88" fillId="53" borderId="35" xfId="0" applyNumberFormat="1" applyFont="1" applyFill="1" applyBorder="1" applyAlignment="1">
      <alignment horizontal="center" vertical="center" wrapText="1"/>
    </xf>
    <xf numFmtId="0" fontId="93" fillId="53" borderId="35" xfId="0" applyFont="1" applyFill="1" applyBorder="1" applyAlignment="1">
      <alignment horizontal="center" vertical="center" wrapText="1"/>
    </xf>
    <xf numFmtId="0" fontId="89" fillId="53" borderId="1" xfId="2" applyFont="1" applyFill="1" applyBorder="1" applyAlignment="1">
      <alignment horizontal="center" vertical="center" wrapText="1"/>
    </xf>
    <xf numFmtId="0" fontId="89" fillId="53" borderId="1" xfId="0" applyFont="1" applyFill="1" applyBorder="1" applyAlignment="1">
      <alignment horizontal="center" vertical="center" wrapText="1"/>
    </xf>
    <xf numFmtId="0" fontId="89" fillId="53" borderId="1" xfId="2" applyNumberFormat="1" applyFont="1" applyFill="1" applyBorder="1" applyAlignment="1">
      <alignment horizontal="center" vertical="center" wrapText="1"/>
    </xf>
    <xf numFmtId="0" fontId="93" fillId="53" borderId="1" xfId="10" applyFont="1" applyFill="1" applyBorder="1" applyAlignment="1">
      <alignment horizontal="center" vertical="center" wrapText="1"/>
    </xf>
    <xf numFmtId="1" fontId="89" fillId="53" borderId="1" xfId="0" applyNumberFormat="1" applyFont="1" applyFill="1" applyBorder="1" applyAlignment="1">
      <alignment horizontal="center" vertical="center" wrapText="1"/>
    </xf>
    <xf numFmtId="0" fontId="89" fillId="53" borderId="40" xfId="0" applyFont="1" applyFill="1" applyBorder="1" applyAlignment="1">
      <alignment horizontal="center" vertical="center" wrapText="1"/>
    </xf>
    <xf numFmtId="4" fontId="89" fillId="53" borderId="1" xfId="2" applyNumberFormat="1" applyFont="1" applyFill="1" applyBorder="1" applyAlignment="1">
      <alignment horizontal="center" vertical="center" wrapText="1"/>
    </xf>
    <xf numFmtId="3" fontId="89" fillId="53" borderId="30" xfId="0" applyNumberFormat="1" applyFont="1" applyFill="1" applyBorder="1" applyAlignment="1">
      <alignment horizontal="center" vertical="center" wrapText="1"/>
    </xf>
    <xf numFmtId="0" fontId="89" fillId="53" borderId="1" xfId="0" applyNumberFormat="1" applyFont="1" applyFill="1" applyBorder="1" applyAlignment="1">
      <alignment horizontal="center" vertical="center" wrapText="1"/>
    </xf>
    <xf numFmtId="0" fontId="93" fillId="53" borderId="32" xfId="0" applyFont="1" applyFill="1" applyBorder="1" applyAlignment="1">
      <alignment horizontal="center" vertical="center" wrapText="1"/>
    </xf>
    <xf numFmtId="0" fontId="89" fillId="53" borderId="27" xfId="0" applyFont="1" applyFill="1" applyBorder="1" applyAlignment="1">
      <alignment horizontal="center" vertical="center" wrapText="1"/>
    </xf>
    <xf numFmtId="4" fontId="93" fillId="53" borderId="1" xfId="2" applyNumberFormat="1" applyFont="1" applyFill="1" applyBorder="1" applyAlignment="1">
      <alignment horizontal="center" vertical="center" wrapText="1"/>
    </xf>
    <xf numFmtId="0" fontId="93" fillId="53" borderId="1" xfId="2" applyFont="1" applyFill="1" applyBorder="1" applyAlignment="1">
      <alignment horizontal="center" vertical="center" wrapText="1"/>
    </xf>
    <xf numFmtId="0" fontId="88" fillId="53" borderId="1" xfId="0" applyFont="1" applyFill="1" applyBorder="1" applyAlignment="1">
      <alignment horizontal="center" vertical="center" wrapText="1"/>
    </xf>
    <xf numFmtId="0" fontId="89" fillId="53" borderId="29" xfId="0" applyFont="1" applyFill="1" applyBorder="1" applyAlignment="1">
      <alignment horizontal="center" vertical="center" wrapText="1"/>
    </xf>
    <xf numFmtId="0" fontId="88" fillId="53" borderId="29" xfId="0" applyNumberFormat="1" applyFont="1" applyFill="1" applyBorder="1" applyAlignment="1">
      <alignment horizontal="center" vertical="center" wrapText="1"/>
    </xf>
    <xf numFmtId="0" fontId="93" fillId="53" borderId="1" xfId="828" applyFont="1" applyFill="1" applyBorder="1" applyAlignment="1">
      <alignment horizontal="center" vertical="center" wrapText="1"/>
    </xf>
    <xf numFmtId="0" fontId="89" fillId="53" borderId="1" xfId="10" applyFont="1" applyFill="1" applyBorder="1" applyAlignment="1">
      <alignment horizontal="center" vertical="center" wrapText="1"/>
    </xf>
    <xf numFmtId="0" fontId="93" fillId="53" borderId="1" xfId="827" applyFont="1" applyFill="1" applyBorder="1" applyAlignment="1">
      <alignment horizontal="center" vertical="center" wrapText="1"/>
    </xf>
    <xf numFmtId="0" fontId="89" fillId="53" borderId="1" xfId="558" applyFont="1" applyFill="1" applyBorder="1" applyAlignment="1">
      <alignment horizontal="center" vertical="center" wrapText="1"/>
    </xf>
    <xf numFmtId="3" fontId="89" fillId="53" borderId="1" xfId="2" applyNumberFormat="1" applyFont="1" applyFill="1" applyBorder="1" applyAlignment="1">
      <alignment horizontal="center" vertical="center" wrapText="1"/>
    </xf>
    <xf numFmtId="0" fontId="89" fillId="53" borderId="1" xfId="829" applyNumberFormat="1" applyFont="1" applyFill="1" applyBorder="1" applyAlignment="1">
      <alignment horizontal="center" vertical="center" wrapText="1"/>
    </xf>
    <xf numFmtId="0" fontId="88" fillId="53" borderId="1" xfId="829" applyFont="1" applyFill="1" applyBorder="1" applyAlignment="1">
      <alignment horizontal="center" vertical="center" wrapText="1"/>
    </xf>
    <xf numFmtId="0" fontId="89" fillId="53" borderId="29" xfId="827" applyFont="1" applyFill="1" applyBorder="1" applyAlignment="1">
      <alignment horizontal="center" vertical="center" wrapText="1"/>
    </xf>
    <xf numFmtId="0" fontId="89" fillId="53" borderId="34" xfId="2" applyFont="1" applyFill="1" applyBorder="1" applyAlignment="1">
      <alignment horizontal="center" vertical="center" wrapText="1"/>
    </xf>
    <xf numFmtId="0" fontId="88" fillId="53" borderId="34" xfId="442" applyFont="1" applyFill="1" applyBorder="1" applyAlignment="1">
      <alignment horizontal="center" vertical="center" wrapText="1"/>
    </xf>
    <xf numFmtId="0" fontId="93" fillId="53" borderId="34" xfId="826" applyFont="1" applyFill="1" applyBorder="1" applyAlignment="1">
      <alignment horizontal="center" vertical="center" wrapText="1"/>
    </xf>
    <xf numFmtId="0" fontId="89" fillId="53" borderId="25" xfId="2" applyFont="1" applyFill="1" applyBorder="1" applyAlignment="1">
      <alignment horizontal="center" vertical="center" wrapText="1"/>
    </xf>
    <xf numFmtId="0" fontId="89" fillId="53" borderId="1" xfId="826" applyFont="1" applyFill="1" applyBorder="1" applyAlignment="1">
      <alignment horizontal="center" vertical="center" wrapText="1"/>
    </xf>
    <xf numFmtId="0" fontId="89" fillId="53" borderId="30" xfId="2" applyNumberFormat="1" applyFont="1" applyFill="1" applyBorder="1" applyAlignment="1">
      <alignment horizontal="center" vertical="center" wrapText="1"/>
    </xf>
    <xf numFmtId="4" fontId="88" fillId="53" borderId="1" xfId="0" applyNumberFormat="1" applyFont="1" applyFill="1" applyBorder="1" applyAlignment="1">
      <alignment horizontal="center" vertical="center" wrapText="1"/>
    </xf>
    <xf numFmtId="0" fontId="101" fillId="53" borderId="0" xfId="0" applyFont="1" applyFill="1"/>
    <xf numFmtId="49" fontId="89" fillId="53" borderId="28" xfId="10" applyNumberFormat="1" applyFont="1" applyFill="1" applyBorder="1" applyAlignment="1">
      <alignment horizontal="center" vertical="center" wrapText="1"/>
    </xf>
    <xf numFmtId="1" fontId="89" fillId="53" borderId="1" xfId="0" applyNumberFormat="1" applyFont="1" applyFill="1" applyBorder="1" applyAlignment="1">
      <alignment horizontal="center" vertical="center"/>
    </xf>
    <xf numFmtId="49" fontId="89" fillId="53" borderId="1" xfId="0" applyNumberFormat="1" applyFont="1" applyFill="1" applyBorder="1" applyAlignment="1">
      <alignment horizontal="center" vertical="center" wrapText="1"/>
    </xf>
    <xf numFmtId="0" fontId="88" fillId="53" borderId="32" xfId="442" applyFont="1" applyFill="1" applyBorder="1" applyAlignment="1">
      <alignment horizontal="center" vertical="center" wrapText="1"/>
    </xf>
    <xf numFmtId="4" fontId="89" fillId="53" borderId="1" xfId="830" applyNumberFormat="1" applyFont="1" applyFill="1" applyBorder="1" applyAlignment="1" applyProtection="1">
      <alignment horizontal="center" vertical="center" wrapText="1"/>
    </xf>
    <xf numFmtId="0" fontId="93" fillId="53" borderId="1" xfId="15" applyFont="1" applyFill="1" applyBorder="1" applyAlignment="1">
      <alignment horizontal="center" vertical="center" wrapText="1"/>
    </xf>
    <xf numFmtId="0" fontId="89" fillId="53" borderId="1" xfId="10" applyNumberFormat="1" applyFont="1" applyFill="1" applyBorder="1" applyAlignment="1">
      <alignment horizontal="center" vertical="center" wrapText="1"/>
    </xf>
    <xf numFmtId="49" fontId="89" fillId="53" borderId="28" xfId="0" applyNumberFormat="1" applyFont="1" applyFill="1" applyBorder="1" applyAlignment="1">
      <alignment horizontal="center" vertical="center" wrapText="1"/>
    </xf>
    <xf numFmtId="1" fontId="89" fillId="53" borderId="28" xfId="0" applyNumberFormat="1" applyFont="1" applyFill="1" applyBorder="1" applyAlignment="1">
      <alignment horizontal="center" vertical="center" wrapText="1"/>
    </xf>
    <xf numFmtId="4" fontId="89" fillId="53" borderId="28" xfId="0" applyNumberFormat="1" applyFont="1" applyFill="1" applyBorder="1" applyAlignment="1">
      <alignment horizontal="center" vertical="center" wrapText="1"/>
    </xf>
    <xf numFmtId="0" fontId="88" fillId="53" borderId="28" xfId="0" applyNumberFormat="1" applyFont="1" applyFill="1" applyBorder="1" applyAlignment="1">
      <alignment horizontal="center" vertical="center"/>
    </xf>
    <xf numFmtId="0" fontId="88" fillId="53" borderId="32" xfId="0" applyNumberFormat="1" applyFont="1" applyFill="1" applyBorder="1" applyAlignment="1">
      <alignment horizontal="center" vertical="center"/>
    </xf>
    <xf numFmtId="0" fontId="89" fillId="53" borderId="28" xfId="829" applyFont="1" applyFill="1" applyBorder="1" applyAlignment="1">
      <alignment horizontal="center" vertical="center" wrapText="1"/>
    </xf>
    <xf numFmtId="0" fontId="88" fillId="53" borderId="28" xfId="0" applyNumberFormat="1" applyFont="1" applyFill="1" applyBorder="1" applyAlignment="1">
      <alignment horizontal="left"/>
    </xf>
    <xf numFmtId="0" fontId="88" fillId="53" borderId="28" xfId="0" applyNumberFormat="1" applyFont="1" applyFill="1" applyBorder="1" applyAlignment="1">
      <alignment horizontal="center"/>
    </xf>
    <xf numFmtId="0" fontId="88" fillId="53" borderId="28" xfId="829" applyFont="1" applyFill="1" applyBorder="1" applyAlignment="1">
      <alignment horizontal="center" vertical="center" wrapText="1"/>
    </xf>
    <xf numFmtId="4" fontId="88" fillId="53" borderId="28" xfId="0" applyNumberFormat="1" applyFont="1" applyFill="1" applyBorder="1" applyAlignment="1">
      <alignment horizontal="center" vertical="center" wrapText="1"/>
    </xf>
    <xf numFmtId="0" fontId="89" fillId="53" borderId="28" xfId="558" applyFont="1" applyFill="1" applyBorder="1" applyAlignment="1">
      <alignment horizontal="center" vertical="center" wrapText="1"/>
    </xf>
    <xf numFmtId="0" fontId="89" fillId="53" borderId="28" xfId="2" applyFont="1" applyFill="1" applyBorder="1" applyAlignment="1">
      <alignment horizontal="center" vertical="center" wrapText="1"/>
    </xf>
    <xf numFmtId="0" fontId="88" fillId="53" borderId="28" xfId="442" applyFont="1" applyFill="1" applyBorder="1" applyAlignment="1">
      <alignment horizontal="center" vertical="center" wrapText="1"/>
    </xf>
    <xf numFmtId="0" fontId="89" fillId="53" borderId="28" xfId="2" applyNumberFormat="1" applyFont="1" applyFill="1" applyBorder="1" applyAlignment="1">
      <alignment horizontal="center" vertical="center" wrapText="1"/>
    </xf>
    <xf numFmtId="0" fontId="89" fillId="53" borderId="28" xfId="829" applyNumberFormat="1" applyFont="1" applyFill="1" applyBorder="1" applyAlignment="1">
      <alignment horizontal="center" vertical="center" wrapText="1"/>
    </xf>
    <xf numFmtId="3" fontId="89" fillId="53" borderId="38" xfId="2" applyNumberFormat="1" applyFont="1" applyFill="1" applyBorder="1" applyAlignment="1">
      <alignment horizontal="center" vertical="center" wrapText="1"/>
    </xf>
    <xf numFmtId="0" fontId="88" fillId="53" borderId="38" xfId="2" applyFont="1" applyFill="1" applyBorder="1" applyAlignment="1">
      <alignment horizontal="center" vertical="center" wrapText="1"/>
    </xf>
    <xf numFmtId="49" fontId="89" fillId="53" borderId="38" xfId="10" applyNumberFormat="1" applyFont="1" applyFill="1" applyBorder="1" applyAlignment="1">
      <alignment horizontal="center" vertical="center" wrapText="1"/>
    </xf>
    <xf numFmtId="0" fontId="88" fillId="53" borderId="38" xfId="0" applyNumberFormat="1" applyFont="1" applyFill="1" applyBorder="1" applyAlignment="1">
      <alignment horizontal="left"/>
    </xf>
    <xf numFmtId="0" fontId="88" fillId="53" borderId="38" xfId="0" applyNumberFormat="1" applyFont="1" applyFill="1" applyBorder="1" applyAlignment="1">
      <alignment horizontal="center"/>
    </xf>
    <xf numFmtId="4" fontId="88" fillId="53" borderId="38" xfId="0" applyNumberFormat="1" applyFont="1" applyFill="1" applyBorder="1" applyAlignment="1">
      <alignment horizontal="center" vertical="center" wrapText="1"/>
    </xf>
    <xf numFmtId="0" fontId="88" fillId="53" borderId="38" xfId="0" applyNumberFormat="1" applyFont="1" applyFill="1" applyBorder="1" applyAlignment="1">
      <alignment horizontal="center" vertical="center"/>
    </xf>
    <xf numFmtId="0" fontId="93" fillId="53" borderId="38" xfId="826" applyFont="1" applyFill="1" applyBorder="1" applyAlignment="1">
      <alignment horizontal="center" vertical="center" wrapText="1"/>
    </xf>
    <xf numFmtId="4" fontId="89" fillId="53" borderId="38" xfId="2" applyNumberFormat="1" applyFont="1" applyFill="1" applyBorder="1" applyAlignment="1">
      <alignment horizontal="center" vertical="center" wrapText="1"/>
    </xf>
    <xf numFmtId="0" fontId="89" fillId="53" borderId="38" xfId="827" applyFont="1" applyFill="1" applyBorder="1" applyAlignment="1">
      <alignment horizontal="center" vertical="center" wrapText="1"/>
    </xf>
    <xf numFmtId="0" fontId="88" fillId="53" borderId="29" xfId="2" applyFont="1" applyFill="1" applyBorder="1" applyAlignment="1">
      <alignment horizontal="center" vertical="center" wrapText="1"/>
    </xf>
    <xf numFmtId="0" fontId="88" fillId="53" borderId="29" xfId="0" applyNumberFormat="1" applyFont="1" applyFill="1" applyBorder="1" applyAlignment="1">
      <alignment horizontal="justify" vertical="center"/>
    </xf>
    <xf numFmtId="0" fontId="88" fillId="53" borderId="29" xfId="0" applyNumberFormat="1" applyFont="1" applyFill="1" applyBorder="1" applyAlignment="1">
      <alignment horizontal="center" vertical="center"/>
    </xf>
    <xf numFmtId="1" fontId="88" fillId="53" borderId="29" xfId="0" applyNumberFormat="1" applyFont="1" applyFill="1" applyBorder="1" applyAlignment="1">
      <alignment horizontal="center" vertical="center"/>
    </xf>
    <xf numFmtId="4" fontId="88" fillId="53" borderId="3" xfId="11" applyNumberFormat="1" applyFont="1" applyFill="1" applyAlignment="1">
      <alignment horizontal="center" vertical="center"/>
    </xf>
    <xf numFmtId="4" fontId="88" fillId="53" borderId="29" xfId="0" applyNumberFormat="1" applyFont="1" applyFill="1" applyBorder="1" applyAlignment="1">
      <alignment horizontal="center" vertical="center"/>
    </xf>
    <xf numFmtId="0" fontId="89" fillId="53" borderId="32" xfId="558" applyFont="1" applyFill="1" applyBorder="1" applyAlignment="1">
      <alignment horizontal="center" vertical="center" wrapText="1"/>
    </xf>
    <xf numFmtId="1" fontId="89" fillId="53" borderId="32" xfId="2" applyNumberFormat="1" applyFont="1" applyFill="1" applyBorder="1" applyAlignment="1">
      <alignment horizontal="center" vertical="center" wrapText="1"/>
    </xf>
    <xf numFmtId="1" fontId="89" fillId="53" borderId="32" xfId="830" applyNumberFormat="1" applyFont="1" applyFill="1" applyBorder="1" applyAlignment="1">
      <alignment horizontal="center" vertical="center" wrapText="1"/>
    </xf>
    <xf numFmtId="0" fontId="89" fillId="53" borderId="32" xfId="826" applyFont="1" applyFill="1" applyBorder="1" applyAlignment="1">
      <alignment horizontal="center" vertical="center" wrapText="1"/>
    </xf>
    <xf numFmtId="0" fontId="89" fillId="53" borderId="32" xfId="0" applyNumberFormat="1" applyFont="1" applyFill="1" applyBorder="1" applyAlignment="1">
      <alignment horizontal="center" vertical="center" wrapText="1"/>
    </xf>
    <xf numFmtId="3" fontId="89" fillId="53" borderId="32" xfId="0" applyNumberFormat="1" applyFont="1" applyFill="1" applyBorder="1" applyAlignment="1">
      <alignment horizontal="center" vertical="center" wrapText="1"/>
    </xf>
    <xf numFmtId="9" fontId="89" fillId="53" borderId="32" xfId="0" applyNumberFormat="1" applyFont="1" applyFill="1" applyBorder="1" applyAlignment="1">
      <alignment horizontal="center" vertical="center" wrapText="1"/>
    </xf>
    <xf numFmtId="4" fontId="89" fillId="53" borderId="38" xfId="835" applyNumberFormat="1" applyFont="1" applyFill="1" applyBorder="1" applyAlignment="1">
      <alignment horizontal="center" vertical="center" wrapText="1"/>
    </xf>
    <xf numFmtId="0" fontId="89" fillId="53" borderId="39" xfId="830" applyNumberFormat="1" applyFont="1" applyFill="1" applyBorder="1" applyAlignment="1" applyProtection="1">
      <alignment horizontal="center" vertical="center" wrapText="1"/>
    </xf>
    <xf numFmtId="0" fontId="95" fillId="53" borderId="25" xfId="2" applyFont="1" applyFill="1" applyBorder="1" applyAlignment="1">
      <alignment horizontal="center" vertical="center" wrapText="1"/>
    </xf>
    <xf numFmtId="0" fontId="95" fillId="53" borderId="28" xfId="2" applyFont="1" applyFill="1" applyBorder="1" applyAlignment="1">
      <alignment horizontal="center" vertical="center" wrapText="1"/>
    </xf>
    <xf numFmtId="49" fontId="95" fillId="53" borderId="28" xfId="0" applyNumberFormat="1" applyFont="1" applyFill="1" applyBorder="1" applyAlignment="1">
      <alignment horizontal="center" vertical="center" wrapText="1"/>
    </xf>
    <xf numFmtId="49" fontId="95" fillId="53" borderId="28" xfId="10" applyNumberFormat="1" applyFont="1" applyFill="1" applyBorder="1" applyAlignment="1">
      <alignment horizontal="center" vertical="center" wrapText="1"/>
    </xf>
    <xf numFmtId="1" fontId="95" fillId="53" borderId="28" xfId="0" applyNumberFormat="1" applyFont="1" applyFill="1" applyBorder="1" applyAlignment="1">
      <alignment horizontal="center" vertical="center" wrapText="1"/>
    </xf>
    <xf numFmtId="0" fontId="95" fillId="53" borderId="28" xfId="2" applyNumberFormat="1" applyFont="1" applyFill="1" applyBorder="1" applyAlignment="1">
      <alignment horizontal="center" vertical="center" wrapText="1"/>
    </xf>
    <xf numFmtId="0" fontId="95" fillId="53" borderId="1" xfId="826" applyFont="1" applyFill="1" applyBorder="1" applyAlignment="1">
      <alignment horizontal="center" vertical="center" wrapText="1"/>
    </xf>
    <xf numFmtId="0" fontId="95" fillId="53" borderId="32" xfId="830" applyNumberFormat="1" applyFont="1" applyFill="1" applyBorder="1" applyAlignment="1" applyProtection="1">
      <alignment horizontal="center" vertical="center" wrapText="1"/>
    </xf>
    <xf numFmtId="0" fontId="95" fillId="53" borderId="28" xfId="0" applyNumberFormat="1" applyFont="1" applyFill="1" applyBorder="1" applyAlignment="1">
      <alignment horizontal="center"/>
    </xf>
    <xf numFmtId="4" fontId="95" fillId="53" borderId="28" xfId="0" applyNumberFormat="1" applyFont="1" applyFill="1" applyBorder="1" applyAlignment="1">
      <alignment horizontal="center" vertical="center" wrapText="1"/>
    </xf>
    <xf numFmtId="3" fontId="95" fillId="53" borderId="30" xfId="0" applyNumberFormat="1" applyFont="1" applyFill="1" applyBorder="1" applyAlignment="1">
      <alignment horizontal="center" vertical="center" wrapText="1"/>
    </xf>
    <xf numFmtId="0" fontId="95" fillId="53" borderId="28" xfId="0" applyNumberFormat="1" applyFont="1" applyFill="1" applyBorder="1" applyAlignment="1">
      <alignment horizontal="center" vertical="center"/>
    </xf>
    <xf numFmtId="0" fontId="95" fillId="53" borderId="32" xfId="0" applyNumberFormat="1" applyFont="1" applyFill="1" applyBorder="1" applyAlignment="1">
      <alignment horizontal="center" vertical="center"/>
    </xf>
    <xf numFmtId="0" fontId="106" fillId="53" borderId="0" xfId="0" applyFont="1" applyFill="1"/>
    <xf numFmtId="0" fontId="88" fillId="53" borderId="43" xfId="0" applyNumberFormat="1" applyFont="1" applyFill="1" applyBorder="1" applyAlignment="1">
      <alignment horizontal="center" vertical="center"/>
    </xf>
    <xf numFmtId="0" fontId="89" fillId="53" borderId="0" xfId="0" applyFont="1" applyFill="1"/>
    <xf numFmtId="0" fontId="89" fillId="53" borderId="44" xfId="0" applyFont="1" applyFill="1" applyBorder="1" applyAlignment="1">
      <alignment horizontal="center" vertical="center" wrapText="1"/>
    </xf>
    <xf numFmtId="0" fontId="89" fillId="53" borderId="25" xfId="0" applyFont="1" applyFill="1" applyBorder="1" applyAlignment="1">
      <alignment horizontal="center" vertical="center" wrapText="1"/>
    </xf>
    <xf numFmtId="0" fontId="89" fillId="53" borderId="25" xfId="442" applyFont="1" applyFill="1" applyBorder="1" applyAlignment="1">
      <alignment horizontal="center" vertical="center" wrapText="1"/>
    </xf>
    <xf numFmtId="0" fontId="89" fillId="53" borderId="25" xfId="557" applyFont="1" applyFill="1" applyBorder="1" applyAlignment="1">
      <alignment horizontal="center" vertical="center" wrapText="1"/>
    </xf>
    <xf numFmtId="4" fontId="89" fillId="53" borderId="25" xfId="426" applyNumberFormat="1" applyFont="1" applyFill="1" applyBorder="1" applyAlignment="1">
      <alignment horizontal="center" vertical="center" wrapText="1"/>
    </xf>
    <xf numFmtId="0" fontId="89" fillId="53" borderId="45" xfId="0" applyFont="1" applyFill="1" applyBorder="1" applyAlignment="1">
      <alignment horizontal="center" vertical="center" wrapText="1"/>
    </xf>
    <xf numFmtId="0" fontId="89" fillId="53" borderId="0" xfId="0" applyFont="1" applyFill="1" applyBorder="1"/>
    <xf numFmtId="0" fontId="89" fillId="53" borderId="0" xfId="0" applyFont="1" applyFill="1" applyBorder="1" applyAlignment="1">
      <alignment vertical="center" wrapText="1"/>
    </xf>
    <xf numFmtId="0" fontId="89" fillId="53" borderId="27" xfId="442" applyFont="1" applyFill="1" applyBorder="1" applyAlignment="1">
      <alignment horizontal="center" vertical="center" wrapText="1"/>
    </xf>
    <xf numFmtId="0" fontId="89" fillId="53" borderId="27" xfId="557" applyFont="1" applyFill="1" applyBorder="1" applyAlignment="1">
      <alignment horizontal="center" vertical="center" wrapText="1"/>
    </xf>
    <xf numFmtId="4" fontId="89" fillId="53" borderId="27" xfId="426" applyNumberFormat="1" applyFont="1" applyFill="1" applyBorder="1" applyAlignment="1">
      <alignment horizontal="center" vertical="center" wrapText="1"/>
    </xf>
    <xf numFmtId="0" fontId="89" fillId="53" borderId="25" xfId="557" applyNumberFormat="1" applyFont="1" applyFill="1" applyBorder="1" applyAlignment="1">
      <alignment horizontal="center" vertical="center" wrapText="1"/>
    </xf>
    <xf numFmtId="49" fontId="89" fillId="53" borderId="25" xfId="829" applyNumberFormat="1" applyFont="1" applyFill="1" applyBorder="1" applyAlignment="1">
      <alignment horizontal="center" vertical="center" wrapText="1"/>
    </xf>
    <xf numFmtId="0" fontId="92" fillId="53" borderId="42" xfId="0" applyFont="1" applyFill="1" applyBorder="1"/>
    <xf numFmtId="0" fontId="0" fillId="53" borderId="42" xfId="0" applyFill="1" applyBorder="1"/>
    <xf numFmtId="0" fontId="89" fillId="53" borderId="42" xfId="2" applyFont="1" applyFill="1" applyBorder="1"/>
    <xf numFmtId="0" fontId="93" fillId="53" borderId="42" xfId="0" applyFont="1" applyFill="1" applyBorder="1"/>
    <xf numFmtId="0" fontId="104" fillId="53" borderId="42" xfId="0" applyFont="1" applyFill="1" applyBorder="1"/>
    <xf numFmtId="0" fontId="101" fillId="53" borderId="42" xfId="0" applyFont="1" applyFill="1" applyBorder="1"/>
    <xf numFmtId="0" fontId="106" fillId="53" borderId="42" xfId="0" applyFont="1" applyFill="1" applyBorder="1"/>
    <xf numFmtId="4" fontId="93" fillId="53" borderId="46" xfId="0" applyNumberFormat="1" applyFont="1" applyFill="1" applyBorder="1" applyAlignment="1">
      <alignment horizontal="center" vertical="center" wrapText="1"/>
    </xf>
    <xf numFmtId="0" fontId="95" fillId="53" borderId="31" xfId="2" applyFont="1" applyFill="1" applyBorder="1" applyAlignment="1">
      <alignment horizontal="center" vertical="center" wrapText="1"/>
    </xf>
    <xf numFmtId="4" fontId="95" fillId="53" borderId="46" xfId="0" applyNumberFormat="1" applyFont="1" applyFill="1" applyBorder="1" applyAlignment="1">
      <alignment horizontal="center" vertical="center" wrapText="1"/>
    </xf>
    <xf numFmtId="0" fontId="89" fillId="53" borderId="47" xfId="0" applyFont="1" applyFill="1" applyBorder="1" applyAlignment="1">
      <alignment horizontal="center" vertical="center" wrapText="1"/>
    </xf>
    <xf numFmtId="0" fontId="89" fillId="53" borderId="46" xfId="0" applyFont="1" applyFill="1" applyBorder="1" applyAlignment="1">
      <alignment horizontal="center" vertical="center" wrapText="1"/>
    </xf>
    <xf numFmtId="0" fontId="89" fillId="53" borderId="46" xfId="0" applyFont="1" applyFill="1" applyBorder="1" applyAlignment="1">
      <alignment horizontal="left" vertical="center" wrapText="1"/>
    </xf>
    <xf numFmtId="0" fontId="89" fillId="53" borderId="46" xfId="442" applyFont="1" applyFill="1" applyBorder="1" applyAlignment="1">
      <alignment horizontal="center" vertical="center" wrapText="1"/>
    </xf>
    <xf numFmtId="0" fontId="89" fillId="53" borderId="46" xfId="557" applyFont="1" applyFill="1" applyBorder="1" applyAlignment="1">
      <alignment horizontal="center" vertical="center" wrapText="1"/>
    </xf>
    <xf numFmtId="4" fontId="89" fillId="53" borderId="46" xfId="426" applyNumberFormat="1" applyFont="1" applyFill="1" applyBorder="1" applyAlignment="1">
      <alignment horizontal="center" vertical="center" wrapText="1"/>
    </xf>
    <xf numFmtId="0" fontId="89" fillId="53" borderId="48" xfId="0" applyFont="1" applyFill="1" applyBorder="1" applyAlignment="1">
      <alignment horizontal="center" vertical="center" wrapText="1"/>
    </xf>
    <xf numFmtId="0" fontId="89" fillId="53" borderId="46" xfId="528" applyFont="1" applyFill="1" applyBorder="1" applyAlignment="1">
      <alignment horizontal="center" vertical="center" wrapText="1"/>
    </xf>
    <xf numFmtId="0" fontId="89" fillId="53" borderId="43" xfId="0" applyFont="1" applyFill="1" applyBorder="1" applyAlignment="1">
      <alignment horizontal="center" vertical="center" wrapText="1"/>
    </xf>
    <xf numFmtId="0" fontId="89" fillId="53" borderId="46" xfId="836" applyFont="1" applyFill="1" applyBorder="1" applyAlignment="1">
      <alignment horizontal="center" vertical="center" wrapText="1"/>
    </xf>
    <xf numFmtId="0" fontId="89" fillId="53" borderId="46" xfId="382" applyFont="1" applyFill="1" applyBorder="1" applyAlignment="1">
      <alignment horizontal="center" vertical="center" wrapText="1"/>
    </xf>
    <xf numFmtId="0" fontId="89" fillId="53" borderId="46" xfId="452" applyFont="1" applyFill="1" applyBorder="1" applyAlignment="1">
      <alignment horizontal="center" vertical="center" wrapText="1"/>
    </xf>
    <xf numFmtId="4" fontId="89" fillId="53" borderId="46" xfId="836" applyNumberFormat="1" applyFont="1" applyFill="1" applyBorder="1" applyAlignment="1">
      <alignment horizontal="center" vertical="center" wrapText="1"/>
    </xf>
    <xf numFmtId="188" fontId="89" fillId="53" borderId="46" xfId="836" applyNumberFormat="1" applyFont="1" applyFill="1" applyBorder="1" applyAlignment="1">
      <alignment horizontal="center" vertical="center" wrapText="1"/>
    </xf>
    <xf numFmtId="0" fontId="89" fillId="53" borderId="46" xfId="0" applyFont="1" applyFill="1" applyBorder="1" applyAlignment="1">
      <alignment horizontal="center" vertical="center" textRotation="90" wrapText="1"/>
    </xf>
    <xf numFmtId="1" fontId="89" fillId="53" borderId="46" xfId="830" applyNumberFormat="1" applyFont="1" applyFill="1" applyBorder="1" applyAlignment="1">
      <alignment horizontal="center" vertical="center" wrapText="1"/>
    </xf>
    <xf numFmtId="0" fontId="89" fillId="53" borderId="49" xfId="0" applyFont="1" applyFill="1" applyBorder="1" applyAlignment="1">
      <alignment horizontal="center" vertical="center" wrapText="1"/>
    </xf>
    <xf numFmtId="49" fontId="89" fillId="53" borderId="46" xfId="452" applyNumberFormat="1" applyFont="1" applyFill="1" applyBorder="1" applyAlignment="1">
      <alignment horizontal="center" vertical="center" wrapText="1"/>
    </xf>
    <xf numFmtId="49" fontId="89" fillId="53" borderId="46" xfId="10" applyNumberFormat="1" applyFont="1" applyFill="1" applyBorder="1" applyAlignment="1">
      <alignment horizontal="center" vertical="center" wrapText="1"/>
    </xf>
    <xf numFmtId="0" fontId="89" fillId="53" borderId="46" xfId="0" applyFont="1" applyFill="1" applyBorder="1" applyAlignment="1">
      <alignment vertical="center" wrapText="1"/>
    </xf>
    <xf numFmtId="190" fontId="89" fillId="53" borderId="46" xfId="382" applyNumberFormat="1" applyFont="1" applyFill="1" applyBorder="1" applyAlignment="1">
      <alignment horizontal="center" vertical="center" wrapText="1"/>
    </xf>
    <xf numFmtId="4" fontId="89" fillId="53" borderId="46" xfId="584" applyNumberFormat="1" applyFont="1" applyFill="1" applyBorder="1" applyAlignment="1">
      <alignment horizontal="center" vertical="center" wrapText="1"/>
    </xf>
    <xf numFmtId="0" fontId="89" fillId="53" borderId="46" xfId="838" applyNumberFormat="1" applyFont="1" applyFill="1" applyBorder="1" applyAlignment="1">
      <alignment horizontal="center" vertical="center" wrapText="1"/>
    </xf>
    <xf numFmtId="0" fontId="89" fillId="53" borderId="46" xfId="557" applyNumberFormat="1" applyFont="1" applyFill="1" applyBorder="1" applyAlignment="1">
      <alignment horizontal="center" vertical="center" wrapText="1"/>
    </xf>
    <xf numFmtId="49" fontId="89" fillId="53" borderId="46" xfId="829" applyNumberFormat="1" applyFont="1" applyFill="1" applyBorder="1" applyAlignment="1">
      <alignment horizontal="center" vertical="center" wrapText="1"/>
    </xf>
    <xf numFmtId="0" fontId="89" fillId="53" borderId="46" xfId="829" applyFont="1" applyFill="1" applyBorder="1" applyAlignment="1">
      <alignment horizontal="center" vertical="center" wrapText="1"/>
    </xf>
    <xf numFmtId="0" fontId="93" fillId="53" borderId="46" xfId="826" applyFont="1" applyFill="1" applyBorder="1" applyAlignment="1">
      <alignment horizontal="center" vertical="center" wrapText="1"/>
    </xf>
    <xf numFmtId="49" fontId="89" fillId="53" borderId="46" xfId="0" applyNumberFormat="1" applyFont="1" applyFill="1" applyBorder="1" applyAlignment="1">
      <alignment horizontal="center" vertical="center" wrapText="1"/>
    </xf>
    <xf numFmtId="0" fontId="89" fillId="53" borderId="46" xfId="0" applyFont="1" applyFill="1" applyBorder="1" applyAlignment="1">
      <alignment horizontal="center" vertical="center"/>
    </xf>
    <xf numFmtId="0" fontId="89" fillId="53" borderId="46" xfId="0" applyFont="1" applyFill="1" applyBorder="1"/>
    <xf numFmtId="2" fontId="88" fillId="53" borderId="46" xfId="0" applyNumberFormat="1" applyFont="1" applyFill="1" applyBorder="1" applyAlignment="1">
      <alignment horizontal="center" vertical="center" wrapText="1"/>
    </xf>
    <xf numFmtId="4" fontId="89" fillId="53" borderId="46" xfId="0" applyNumberFormat="1" applyFont="1" applyFill="1" applyBorder="1" applyAlignment="1">
      <alignment horizontal="center" vertical="center"/>
    </xf>
    <xf numFmtId="3" fontId="89" fillId="53" borderId="46" xfId="0" applyNumberFormat="1" applyFont="1" applyFill="1" applyBorder="1" applyAlignment="1">
      <alignment horizontal="center" vertical="center" wrapText="1"/>
    </xf>
    <xf numFmtId="0" fontId="88" fillId="53" borderId="46" xfId="0" applyNumberFormat="1" applyFont="1" applyFill="1" applyBorder="1" applyAlignment="1">
      <alignment horizontal="center" vertical="center"/>
    </xf>
    <xf numFmtId="1" fontId="89" fillId="53" borderId="46" xfId="0" applyNumberFormat="1" applyFont="1" applyFill="1" applyBorder="1" applyAlignment="1">
      <alignment horizontal="center" vertical="center" wrapText="1"/>
    </xf>
    <xf numFmtId="0" fontId="89" fillId="53" borderId="46" xfId="830" applyNumberFormat="1" applyFont="1" applyFill="1" applyBorder="1" applyAlignment="1" applyProtection="1">
      <alignment horizontal="center" vertical="center" wrapText="1"/>
    </xf>
    <xf numFmtId="0" fontId="89" fillId="53" borderId="46" xfId="10" applyFont="1" applyFill="1" applyBorder="1" applyAlignment="1">
      <alignment horizontal="center" vertical="center" wrapText="1"/>
    </xf>
    <xf numFmtId="0" fontId="89" fillId="53" borderId="46" xfId="827" applyFont="1" applyFill="1" applyBorder="1" applyAlignment="1">
      <alignment horizontal="center" vertical="center" wrapText="1"/>
    </xf>
    <xf numFmtId="0" fontId="88" fillId="53" borderId="46" xfId="452" applyFont="1" applyFill="1" applyBorder="1" applyAlignment="1">
      <alignment horizontal="center" vertical="center" wrapText="1"/>
    </xf>
    <xf numFmtId="0" fontId="108" fillId="53" borderId="46" xfId="0" applyFont="1" applyFill="1" applyBorder="1"/>
    <xf numFmtId="0" fontId="108" fillId="53" borderId="0" xfId="0" applyFont="1" applyFill="1"/>
    <xf numFmtId="0" fontId="95" fillId="53" borderId="35" xfId="2" applyFont="1" applyFill="1" applyBorder="1" applyAlignment="1">
      <alignment horizontal="center" vertical="center" wrapText="1"/>
    </xf>
    <xf numFmtId="0" fontId="95" fillId="53" borderId="35" xfId="0" applyFont="1" applyFill="1" applyBorder="1" applyAlignment="1">
      <alignment horizontal="center" vertical="center" wrapText="1"/>
    </xf>
    <xf numFmtId="0" fontId="95" fillId="53" borderId="35" xfId="2" applyNumberFormat="1" applyFont="1" applyFill="1" applyBorder="1" applyAlignment="1">
      <alignment horizontal="center" vertical="center" wrapText="1"/>
    </xf>
    <xf numFmtId="0" fontId="109" fillId="53" borderId="35" xfId="0" applyFont="1" applyFill="1" applyBorder="1" applyAlignment="1">
      <alignment horizontal="center" vertical="center" wrapText="1"/>
    </xf>
    <xf numFmtId="0" fontId="95" fillId="53" borderId="35" xfId="10" applyFont="1" applyFill="1" applyBorder="1" applyAlignment="1">
      <alignment horizontal="center" vertical="center" wrapText="1"/>
    </xf>
    <xf numFmtId="1" fontId="95" fillId="53" borderId="35" xfId="0" applyNumberFormat="1" applyFont="1" applyFill="1" applyBorder="1" applyAlignment="1">
      <alignment horizontal="center" vertical="center" wrapText="1"/>
    </xf>
    <xf numFmtId="0" fontId="95" fillId="53" borderId="35" xfId="826" applyFont="1" applyFill="1" applyBorder="1" applyAlignment="1">
      <alignment horizontal="center" vertical="center" wrapText="1"/>
    </xf>
    <xf numFmtId="0" fontId="95" fillId="53" borderId="35" xfId="830" applyNumberFormat="1" applyFont="1" applyFill="1" applyBorder="1" applyAlignment="1" applyProtection="1">
      <alignment horizontal="center" vertical="center" wrapText="1"/>
    </xf>
    <xf numFmtId="4" fontId="95" fillId="53" borderId="3" xfId="12" quotePrefix="1" applyNumberFormat="1" applyFont="1" applyFill="1" applyAlignment="1" applyProtection="1">
      <alignment horizontal="center" vertical="center"/>
      <protection locked="0"/>
    </xf>
    <xf numFmtId="4" fontId="95" fillId="53" borderId="34" xfId="0" applyNumberFormat="1" applyFont="1" applyFill="1" applyBorder="1" applyAlignment="1">
      <alignment horizontal="center" vertical="center" wrapText="1"/>
    </xf>
    <xf numFmtId="0" fontId="95" fillId="53" borderId="34" xfId="0" applyFont="1" applyFill="1" applyBorder="1" applyAlignment="1">
      <alignment horizontal="center" vertical="center" wrapText="1"/>
    </xf>
    <xf numFmtId="0" fontId="95" fillId="53" borderId="35" xfId="827" applyFont="1" applyFill="1" applyBorder="1" applyAlignment="1">
      <alignment horizontal="center" vertical="center" wrapText="1"/>
    </xf>
    <xf numFmtId="0" fontId="95" fillId="53" borderId="42" xfId="2" applyFont="1" applyFill="1" applyBorder="1"/>
    <xf numFmtId="0" fontId="95" fillId="53" borderId="0" xfId="2" applyFont="1" applyFill="1"/>
    <xf numFmtId="0" fontId="95" fillId="53" borderId="34" xfId="827" applyFont="1" applyFill="1" applyBorder="1" applyAlignment="1">
      <alignment horizontal="center" vertical="center" wrapText="1"/>
    </xf>
    <xf numFmtId="0" fontId="95" fillId="53" borderId="35" xfId="0" applyNumberFormat="1" applyFont="1" applyFill="1" applyBorder="1" applyAlignment="1">
      <alignment horizontal="center" vertical="center" wrapText="1"/>
    </xf>
    <xf numFmtId="0" fontId="89" fillId="53" borderId="25" xfId="452" applyFont="1" applyFill="1" applyBorder="1" applyAlignment="1">
      <alignment horizontal="center" vertical="center" wrapText="1"/>
    </xf>
    <xf numFmtId="0" fontId="89" fillId="53" borderId="46" xfId="452" applyNumberFormat="1" applyFont="1" applyFill="1" applyBorder="1" applyAlignment="1">
      <alignment horizontal="center" vertical="center" wrapText="1"/>
    </xf>
    <xf numFmtId="0" fontId="89" fillId="53" borderId="43" xfId="827" applyFont="1" applyFill="1" applyBorder="1" applyAlignment="1">
      <alignment horizontal="center" vertical="center" wrapText="1"/>
    </xf>
    <xf numFmtId="0" fontId="104" fillId="53" borderId="46" xfId="0" applyFont="1" applyFill="1" applyBorder="1"/>
    <xf numFmtId="0" fontId="88" fillId="53" borderId="28" xfId="2" applyFont="1" applyFill="1" applyBorder="1" applyAlignment="1">
      <alignment horizontal="center" vertical="center"/>
    </xf>
    <xf numFmtId="0" fontId="88" fillId="53" borderId="31" xfId="2" applyFont="1" applyFill="1" applyBorder="1" applyAlignment="1">
      <alignment horizontal="center" vertical="center"/>
    </xf>
    <xf numFmtId="0" fontId="82" fillId="53" borderId="25" xfId="2" applyFont="1" applyFill="1" applyBorder="1" applyAlignment="1">
      <alignment horizontal="left" vertical="center"/>
    </xf>
    <xf numFmtId="0" fontId="94" fillId="53" borderId="25" xfId="2" applyFont="1" applyFill="1" applyBorder="1" applyAlignment="1">
      <alignment horizontal="left" vertical="center"/>
    </xf>
    <xf numFmtId="3" fontId="96" fillId="53" borderId="1" xfId="2" applyNumberFormat="1" applyFont="1" applyFill="1" applyBorder="1" applyAlignment="1">
      <alignment horizontal="center" vertical="center" wrapText="1"/>
    </xf>
    <xf numFmtId="1" fontId="96" fillId="53" borderId="1" xfId="2" applyNumberFormat="1" applyFont="1" applyFill="1" applyBorder="1" applyAlignment="1">
      <alignment horizontal="center" vertical="center" wrapText="1"/>
    </xf>
    <xf numFmtId="0" fontId="111" fillId="53" borderId="42" xfId="0" applyFont="1" applyFill="1" applyBorder="1" applyAlignment="1">
      <alignment vertical="center"/>
    </xf>
    <xf numFmtId="0" fontId="111" fillId="53" borderId="0" xfId="0" applyFont="1" applyFill="1" applyAlignment="1">
      <alignment vertical="center"/>
    </xf>
    <xf numFmtId="0" fontId="89" fillId="53" borderId="43" xfId="0" applyFont="1" applyFill="1" applyBorder="1" applyAlignment="1">
      <alignment horizontal="center" vertical="center"/>
    </xf>
    <xf numFmtId="0" fontId="0" fillId="53" borderId="0" xfId="0" applyFill="1" applyAlignment="1">
      <alignment horizontal="center" vertical="center"/>
    </xf>
    <xf numFmtId="0" fontId="90" fillId="53" borderId="42" xfId="2" applyFont="1" applyFill="1" applyBorder="1" applyAlignment="1">
      <alignment horizontal="left" vertical="center"/>
    </xf>
    <xf numFmtId="0" fontId="90" fillId="53" borderId="0" xfId="2" applyFont="1" applyFill="1" applyBorder="1" applyAlignment="1">
      <alignment horizontal="left" vertical="center"/>
    </xf>
    <xf numFmtId="4" fontId="91" fillId="53" borderId="0" xfId="0" applyNumberFormat="1" applyFont="1" applyFill="1" applyAlignment="1">
      <alignment horizontal="center" vertical="center"/>
    </xf>
    <xf numFmtId="1" fontId="83" fillId="53" borderId="1" xfId="2" applyNumberFormat="1" applyFont="1" applyFill="1" applyBorder="1" applyAlignment="1">
      <alignment horizontal="center" vertical="center" wrapText="1"/>
    </xf>
    <xf numFmtId="0" fontId="0" fillId="53" borderId="42" xfId="0" applyFill="1" applyBorder="1" applyAlignment="1">
      <alignment horizontal="center" vertical="center"/>
    </xf>
    <xf numFmtId="0" fontId="95" fillId="53" borderId="32" xfId="2" applyFont="1" applyFill="1" applyBorder="1" applyAlignment="1">
      <alignment horizontal="center" vertical="center" wrapText="1"/>
    </xf>
    <xf numFmtId="1" fontId="95" fillId="53" borderId="32" xfId="830" applyNumberFormat="1" applyFont="1" applyFill="1" applyBorder="1" applyAlignment="1" applyProtection="1">
      <alignment horizontal="center" vertical="center" wrapText="1"/>
    </xf>
    <xf numFmtId="0" fontId="95" fillId="53" borderId="32" xfId="826" applyFont="1" applyFill="1" applyBorder="1" applyAlignment="1">
      <alignment horizontal="center" vertical="center" wrapText="1"/>
    </xf>
    <xf numFmtId="0" fontId="95" fillId="53" borderId="32" xfId="10" applyFont="1" applyFill="1" applyBorder="1" applyAlignment="1">
      <alignment horizontal="center" vertical="center" wrapText="1"/>
    </xf>
    <xf numFmtId="4" fontId="95" fillId="53" borderId="32" xfId="830" applyNumberFormat="1" applyFont="1" applyFill="1" applyBorder="1" applyAlignment="1" applyProtection="1">
      <alignment horizontal="center" vertical="center" wrapText="1"/>
    </xf>
    <xf numFmtId="1" fontId="95" fillId="53" borderId="32" xfId="5" applyNumberFormat="1" applyFont="1" applyFill="1" applyBorder="1" applyAlignment="1">
      <alignment horizontal="center" vertical="center" wrapText="1"/>
    </xf>
    <xf numFmtId="0" fontId="88" fillId="53" borderId="25" xfId="452" applyFont="1" applyFill="1" applyBorder="1" applyAlignment="1">
      <alignment horizontal="center" vertical="center" wrapText="1"/>
    </xf>
    <xf numFmtId="0" fontId="89" fillId="53" borderId="50" xfId="0" applyFont="1" applyFill="1" applyBorder="1" applyAlignment="1">
      <alignment horizontal="center" vertical="center" wrapText="1"/>
    </xf>
    <xf numFmtId="49" fontId="89" fillId="53" borderId="50" xfId="0" applyNumberFormat="1" applyFont="1" applyFill="1" applyBorder="1" applyAlignment="1">
      <alignment horizontal="center" vertical="center" wrapText="1"/>
    </xf>
    <xf numFmtId="4" fontId="107" fillId="53" borderId="50" xfId="0" applyNumberFormat="1" applyFont="1" applyFill="1" applyBorder="1" applyAlignment="1">
      <alignment horizontal="center" vertical="center"/>
    </xf>
    <xf numFmtId="0" fontId="88" fillId="53" borderId="51" xfId="0" applyNumberFormat="1" applyFont="1" applyFill="1" applyBorder="1" applyAlignment="1">
      <alignment horizontal="center" vertical="center"/>
    </xf>
    <xf numFmtId="0" fontId="89" fillId="53" borderId="51" xfId="827" applyFont="1" applyFill="1" applyBorder="1" applyAlignment="1">
      <alignment horizontal="center" vertical="center" wrapText="1"/>
    </xf>
    <xf numFmtId="0" fontId="92" fillId="53" borderId="50" xfId="0" applyFont="1" applyFill="1" applyBorder="1"/>
    <xf numFmtId="4" fontId="88" fillId="53" borderId="52" xfId="0" applyNumberFormat="1" applyFont="1" applyFill="1" applyBorder="1" applyAlignment="1">
      <alignment horizontal="center" vertical="center"/>
    </xf>
    <xf numFmtId="0" fontId="95" fillId="53" borderId="29" xfId="2" applyFont="1" applyFill="1" applyBorder="1" applyAlignment="1">
      <alignment horizontal="center" vertical="center" wrapText="1"/>
    </xf>
    <xf numFmtId="0" fontId="95" fillId="53" borderId="29" xfId="0" applyNumberFormat="1" applyFont="1" applyFill="1" applyBorder="1" applyAlignment="1">
      <alignment horizontal="center" vertical="center" wrapText="1"/>
    </xf>
    <xf numFmtId="0" fontId="95" fillId="53" borderId="29" xfId="0" applyNumberFormat="1" applyFont="1" applyFill="1" applyBorder="1" applyAlignment="1">
      <alignment horizontal="center" vertical="center"/>
    </xf>
    <xf numFmtId="1" fontId="95" fillId="53" borderId="29" xfId="0" applyNumberFormat="1" applyFont="1" applyFill="1" applyBorder="1" applyAlignment="1">
      <alignment horizontal="center" vertical="center"/>
    </xf>
    <xf numFmtId="0" fontId="95" fillId="53" borderId="29" xfId="0" applyNumberFormat="1" applyFont="1" applyFill="1" applyBorder="1" applyAlignment="1">
      <alignment horizontal="justify" vertical="center"/>
    </xf>
    <xf numFmtId="49" fontId="95" fillId="53" borderId="1" xfId="0" applyNumberFormat="1" applyFont="1" applyFill="1" applyBorder="1" applyAlignment="1">
      <alignment horizontal="center" vertical="center" wrapText="1"/>
    </xf>
    <xf numFmtId="4" fontId="95" fillId="53" borderId="29" xfId="0" applyNumberFormat="1" applyFont="1" applyFill="1" applyBorder="1" applyAlignment="1">
      <alignment horizontal="center" vertical="center"/>
    </xf>
    <xf numFmtId="4" fontId="95" fillId="53" borderId="1" xfId="0" applyNumberFormat="1" applyFont="1" applyFill="1" applyBorder="1" applyAlignment="1">
      <alignment horizontal="center" vertical="center" wrapText="1"/>
    </xf>
    <xf numFmtId="0" fontId="95" fillId="53" borderId="29" xfId="827" applyFont="1" applyFill="1" applyBorder="1" applyAlignment="1">
      <alignment horizontal="center" vertical="center" wrapText="1"/>
    </xf>
    <xf numFmtId="0" fontId="89" fillId="53" borderId="53" xfId="456" applyFont="1" applyFill="1" applyBorder="1" applyAlignment="1">
      <alignment horizontal="center" vertical="center" wrapText="1"/>
    </xf>
    <xf numFmtId="0" fontId="89" fillId="53" borderId="65" xfId="382" applyFont="1" applyFill="1" applyBorder="1" applyAlignment="1">
      <alignment horizontal="center" vertical="center" wrapText="1"/>
    </xf>
    <xf numFmtId="0" fontId="88" fillId="53" borderId="65" xfId="837" applyFont="1" applyFill="1" applyBorder="1" applyAlignment="1">
      <alignment horizontal="center" vertical="center" wrapText="1"/>
    </xf>
    <xf numFmtId="0" fontId="88" fillId="53" borderId="65" xfId="382" applyFont="1" applyFill="1" applyBorder="1" applyAlignment="1">
      <alignment horizontal="center" vertical="center" wrapText="1"/>
    </xf>
    <xf numFmtId="2" fontId="88" fillId="53" borderId="65" xfId="456" applyNumberFormat="1" applyFont="1" applyFill="1" applyBorder="1" applyAlignment="1">
      <alignment horizontal="center" vertical="center" wrapText="1"/>
    </xf>
    <xf numFmtId="0" fontId="89" fillId="53" borderId="63" xfId="382" applyFont="1" applyFill="1" applyBorder="1" applyAlignment="1">
      <alignment horizontal="center" vertical="center" wrapText="1"/>
    </xf>
    <xf numFmtId="0" fontId="89" fillId="53" borderId="65" xfId="456" applyFont="1" applyFill="1" applyBorder="1" applyAlignment="1">
      <alignment horizontal="center" vertical="center" wrapText="1"/>
    </xf>
    <xf numFmtId="0" fontId="89" fillId="53" borderId="63" xfId="456" applyFont="1" applyFill="1" applyBorder="1" applyAlignment="1">
      <alignment horizontal="center" vertical="center" wrapText="1"/>
    </xf>
    <xf numFmtId="17" fontId="89" fillId="53" borderId="46" xfId="452" applyNumberFormat="1" applyFont="1" applyFill="1" applyBorder="1" applyAlignment="1">
      <alignment horizontal="center" vertical="center" wrapText="1"/>
    </xf>
    <xf numFmtId="4" fontId="89" fillId="53" borderId="46" xfId="452" applyNumberFormat="1" applyFont="1" applyFill="1" applyBorder="1" applyAlignment="1">
      <alignment horizontal="center" vertical="center" wrapText="1"/>
    </xf>
    <xf numFmtId="3" fontId="89" fillId="53" borderId="43" xfId="452" applyNumberFormat="1" applyFont="1" applyFill="1" applyBorder="1" applyAlignment="1">
      <alignment horizontal="center" vertical="center" wrapText="1"/>
    </xf>
    <xf numFmtId="0" fontId="89" fillId="53" borderId="46" xfId="452" applyFont="1" applyFill="1" applyBorder="1"/>
    <xf numFmtId="0" fontId="89" fillId="53" borderId="0" xfId="452" applyFont="1" applyFill="1"/>
    <xf numFmtId="0" fontId="88" fillId="53" borderId="46" xfId="0" applyNumberFormat="1" applyFont="1" applyFill="1" applyBorder="1" applyAlignment="1">
      <alignment horizontal="left"/>
    </xf>
    <xf numFmtId="0" fontId="88" fillId="53" borderId="46" xfId="0" applyNumberFormat="1" applyFont="1" applyFill="1" applyBorder="1" applyAlignment="1">
      <alignment horizontal="center"/>
    </xf>
    <xf numFmtId="0" fontId="88" fillId="53" borderId="46" xfId="0" applyNumberFormat="1" applyFont="1" applyFill="1" applyBorder="1"/>
    <xf numFmtId="0" fontId="88" fillId="53" borderId="0" xfId="0" applyNumberFormat="1" applyFont="1" applyFill="1" applyBorder="1"/>
    <xf numFmtId="0" fontId="102" fillId="53" borderId="46" xfId="0" applyFont="1" applyFill="1" applyBorder="1" applyAlignment="1">
      <alignment horizontal="center" vertical="center" wrapText="1"/>
    </xf>
    <xf numFmtId="4" fontId="107" fillId="53" borderId="46" xfId="0" applyNumberFormat="1" applyFont="1" applyFill="1" applyBorder="1" applyAlignment="1">
      <alignment horizontal="center" vertical="center"/>
    </xf>
    <xf numFmtId="0" fontId="92" fillId="53" borderId="46" xfId="0" applyFont="1" applyFill="1" applyBorder="1"/>
    <xf numFmtId="0" fontId="88" fillId="53" borderId="46" xfId="0" applyNumberFormat="1" applyFont="1" applyFill="1" applyBorder="1" applyAlignment="1">
      <alignment horizontal="center" vertical="center" wrapText="1"/>
    </xf>
    <xf numFmtId="0" fontId="93" fillId="53" borderId="46" xfId="0" applyFont="1" applyFill="1" applyBorder="1" applyAlignment="1">
      <alignment horizontal="center" vertical="center" wrapText="1"/>
    </xf>
    <xf numFmtId="4" fontId="107" fillId="53" borderId="46" xfId="0" applyNumberFormat="1" applyFont="1" applyFill="1" applyBorder="1" applyAlignment="1">
      <alignment horizontal="center" vertical="center" wrapText="1"/>
    </xf>
    <xf numFmtId="0" fontId="107" fillId="53" borderId="46" xfId="0" applyFont="1" applyFill="1" applyBorder="1" applyAlignment="1">
      <alignment horizontal="center" vertical="center" wrapText="1"/>
    </xf>
    <xf numFmtId="0" fontId="84" fillId="53" borderId="0" xfId="0" applyFont="1" applyFill="1" applyBorder="1" applyAlignment="1">
      <alignment horizontal="center"/>
    </xf>
    <xf numFmtId="0" fontId="0" fillId="53" borderId="0" xfId="0" applyFill="1"/>
    <xf numFmtId="0" fontId="85" fillId="53" borderId="0" xfId="0" applyFont="1" applyFill="1" applyBorder="1" applyAlignment="1">
      <alignment horizontal="left" vertical="center"/>
    </xf>
    <xf numFmtId="0" fontId="89" fillId="53" borderId="0" xfId="2" applyFont="1" applyFill="1"/>
    <xf numFmtId="0" fontId="84" fillId="53" borderId="0" xfId="0" applyFont="1" applyFill="1" applyAlignment="1">
      <alignment horizontal="center"/>
    </xf>
    <xf numFmtId="0" fontId="85" fillId="53" borderId="0" xfId="0" applyFont="1" applyFill="1" applyAlignment="1">
      <alignment horizontal="left" vertical="center"/>
    </xf>
    <xf numFmtId="0" fontId="87" fillId="53" borderId="0" xfId="0" applyFont="1" applyFill="1"/>
    <xf numFmtId="0" fontId="84" fillId="53" borderId="0" xfId="0" applyFont="1" applyFill="1" applyAlignment="1">
      <alignment horizontal="center" vertical="center"/>
    </xf>
    <xf numFmtId="0" fontId="112" fillId="53" borderId="0" xfId="2" applyFont="1" applyFill="1" applyBorder="1" applyAlignment="1"/>
    <xf numFmtId="0" fontId="89" fillId="53" borderId="0" xfId="2" applyFont="1" applyFill="1" applyAlignment="1">
      <alignment horizontal="center"/>
    </xf>
    <xf numFmtId="4" fontId="59" fillId="53" borderId="0" xfId="2" applyNumberFormat="1" applyFont="1" applyFill="1" applyBorder="1" applyAlignment="1">
      <alignment horizontal="center"/>
    </xf>
    <xf numFmtId="0" fontId="59" fillId="53" borderId="0" xfId="2" applyFont="1" applyFill="1" applyBorder="1" applyAlignment="1"/>
    <xf numFmtId="0" fontId="89" fillId="53" borderId="0" xfId="2" applyFont="1" applyFill="1" applyBorder="1" applyAlignment="1">
      <alignment horizontal="center"/>
    </xf>
    <xf numFmtId="0" fontId="89" fillId="53" borderId="0" xfId="2" applyFont="1" applyFill="1" applyBorder="1" applyAlignment="1"/>
    <xf numFmtId="0" fontId="59" fillId="53" borderId="0" xfId="2" applyFont="1" applyFill="1" applyBorder="1" applyAlignment="1">
      <alignment horizontal="center"/>
    </xf>
    <xf numFmtId="0" fontId="89" fillId="53" borderId="65" xfId="0" applyFont="1" applyFill="1" applyBorder="1" applyAlignment="1">
      <alignment horizontal="center" vertical="center" wrapText="1"/>
    </xf>
    <xf numFmtId="0" fontId="89" fillId="53" borderId="65" xfId="442" applyFont="1" applyFill="1" applyBorder="1" applyAlignment="1">
      <alignment horizontal="center" vertical="center" wrapText="1"/>
    </xf>
    <xf numFmtId="0" fontId="89" fillId="53" borderId="65" xfId="557" applyFont="1" applyFill="1" applyBorder="1" applyAlignment="1">
      <alignment horizontal="center" vertical="center" wrapText="1"/>
    </xf>
    <xf numFmtId="0" fontId="88" fillId="53" borderId="65" xfId="2" applyFont="1" applyFill="1" applyBorder="1" applyAlignment="1">
      <alignment horizontal="center" vertical="center" wrapText="1"/>
    </xf>
    <xf numFmtId="49" fontId="89" fillId="53" borderId="65" xfId="829" applyNumberFormat="1" applyFont="1" applyFill="1" applyBorder="1" applyAlignment="1">
      <alignment horizontal="center" vertical="center" wrapText="1"/>
    </xf>
    <xf numFmtId="0" fontId="89" fillId="53" borderId="65" xfId="829" applyFont="1" applyFill="1" applyBorder="1" applyAlignment="1">
      <alignment horizontal="center" vertical="center" wrapText="1"/>
    </xf>
    <xf numFmtId="4" fontId="89" fillId="53" borderId="65" xfId="426" applyNumberFormat="1" applyFont="1" applyFill="1" applyBorder="1" applyAlignment="1">
      <alignment horizontal="center" vertical="center" wrapText="1"/>
    </xf>
    <xf numFmtId="0" fontId="95" fillId="53" borderId="1" xfId="2" applyFont="1" applyFill="1" applyBorder="1" applyAlignment="1">
      <alignment horizontal="center" vertical="center" wrapText="1"/>
    </xf>
    <xf numFmtId="0" fontId="95" fillId="53" borderId="40" xfId="452" applyFont="1" applyFill="1" applyBorder="1" applyAlignment="1">
      <alignment horizontal="center" vertical="center" wrapText="1"/>
    </xf>
    <xf numFmtId="0" fontId="113" fillId="53" borderId="40" xfId="452" applyFont="1" applyFill="1" applyBorder="1" applyAlignment="1">
      <alignment horizontal="center" vertical="center" wrapText="1"/>
    </xf>
    <xf numFmtId="0" fontId="95" fillId="53" borderId="40" xfId="836" applyFont="1" applyFill="1" applyBorder="1" applyAlignment="1">
      <alignment horizontal="center" vertical="center" wrapText="1"/>
    </xf>
    <xf numFmtId="49" fontId="95" fillId="53" borderId="40" xfId="10" applyNumberFormat="1" applyFont="1" applyFill="1" applyBorder="1" applyAlignment="1">
      <alignment horizontal="center" vertical="center" wrapText="1"/>
    </xf>
    <xf numFmtId="4" fontId="95" fillId="53" borderId="40" xfId="446" applyNumberFormat="1" applyFont="1" applyFill="1" applyBorder="1" applyAlignment="1" applyProtection="1">
      <alignment horizontal="center" vertical="center" wrapText="1"/>
      <protection locked="0"/>
    </xf>
    <xf numFmtId="4" fontId="95" fillId="53" borderId="40" xfId="836" applyNumberFormat="1" applyFont="1" applyFill="1" applyBorder="1" applyAlignment="1">
      <alignment horizontal="center" vertical="center" wrapText="1"/>
    </xf>
    <xf numFmtId="188" fontId="95" fillId="53" borderId="40" xfId="836" applyNumberFormat="1" applyFont="1" applyFill="1" applyBorder="1" applyAlignment="1">
      <alignment horizontal="center" vertical="center" wrapText="1"/>
    </xf>
    <xf numFmtId="0" fontId="95" fillId="53" borderId="40" xfId="0" applyFont="1" applyFill="1" applyBorder="1" applyAlignment="1">
      <alignment horizontal="center" vertical="center" wrapText="1"/>
    </xf>
    <xf numFmtId="0" fontId="114" fillId="53" borderId="42" xfId="0" applyFont="1" applyFill="1" applyBorder="1"/>
    <xf numFmtId="0" fontId="114" fillId="53" borderId="0" xfId="0" applyFont="1" applyFill="1"/>
    <xf numFmtId="4" fontId="95" fillId="53" borderId="40" xfId="446" applyNumberFormat="1" applyFont="1" applyFill="1" applyBorder="1" applyAlignment="1">
      <alignment horizontal="center" vertical="center" wrapText="1"/>
    </xf>
    <xf numFmtId="4" fontId="59" fillId="53" borderId="46" xfId="0" applyNumberFormat="1" applyFont="1" applyFill="1" applyBorder="1" applyAlignment="1">
      <alignment horizontal="center" vertical="center"/>
    </xf>
    <xf numFmtId="0" fontId="95" fillId="53" borderId="1" xfId="0" applyFont="1" applyFill="1" applyBorder="1" applyAlignment="1">
      <alignment horizontal="center" vertical="center" wrapText="1"/>
    </xf>
    <xf numFmtId="0" fontId="95" fillId="53" borderId="1" xfId="2" applyNumberFormat="1" applyFont="1" applyFill="1" applyBorder="1" applyAlignment="1">
      <alignment horizontal="center" vertical="center" wrapText="1"/>
    </xf>
    <xf numFmtId="0" fontId="95" fillId="53" borderId="1" xfId="10" applyFont="1" applyFill="1" applyBorder="1" applyAlignment="1">
      <alignment horizontal="center" vertical="center" wrapText="1"/>
    </xf>
    <xf numFmtId="1" fontId="95" fillId="53" borderId="1" xfId="0" applyNumberFormat="1" applyFont="1" applyFill="1" applyBorder="1" applyAlignment="1">
      <alignment horizontal="center" vertical="center" wrapText="1"/>
    </xf>
    <xf numFmtId="0" fontId="95" fillId="53" borderId="27" xfId="0" applyFont="1" applyFill="1" applyBorder="1" applyAlignment="1">
      <alignment horizontal="center" vertical="center" wrapText="1"/>
    </xf>
    <xf numFmtId="4" fontId="95" fillId="53" borderId="1" xfId="2" applyNumberFormat="1" applyFont="1" applyFill="1" applyBorder="1" applyAlignment="1">
      <alignment horizontal="center" vertical="center" wrapText="1"/>
    </xf>
    <xf numFmtId="0" fontId="95" fillId="53" borderId="1" xfId="827" applyFont="1" applyFill="1" applyBorder="1" applyAlignment="1">
      <alignment horizontal="center" vertical="center" wrapText="1"/>
    </xf>
    <xf numFmtId="0" fontId="89" fillId="53" borderId="105" xfId="452" applyFont="1" applyFill="1" applyBorder="1" applyAlignment="1">
      <alignment horizontal="center" vertical="center" wrapText="1"/>
    </xf>
    <xf numFmtId="0" fontId="89" fillId="53" borderId="105" xfId="5737" applyFont="1" applyFill="1" applyBorder="1" applyAlignment="1">
      <alignment horizontal="center" vertical="center" wrapText="1"/>
    </xf>
    <xf numFmtId="0" fontId="89" fillId="53" borderId="105" xfId="452" applyNumberFormat="1" applyFont="1" applyFill="1" applyBorder="1" applyAlignment="1">
      <alignment horizontal="center" vertical="center" wrapText="1"/>
    </xf>
    <xf numFmtId="0" fontId="89" fillId="53" borderId="105" xfId="10" applyFont="1" applyFill="1" applyBorder="1" applyAlignment="1">
      <alignment horizontal="center" vertical="center" wrapText="1"/>
    </xf>
    <xf numFmtId="1" fontId="89" fillId="53" borderId="105" xfId="5737" applyNumberFormat="1" applyFont="1" applyFill="1" applyBorder="1" applyAlignment="1">
      <alignment horizontal="center" vertical="center" wrapText="1"/>
    </xf>
    <xf numFmtId="0" fontId="89" fillId="53" borderId="105" xfId="826" applyFont="1" applyFill="1" applyBorder="1" applyAlignment="1">
      <alignment horizontal="center" vertical="center" wrapText="1"/>
    </xf>
    <xf numFmtId="0" fontId="89" fillId="53" borderId="101" xfId="5737" applyFont="1" applyFill="1" applyBorder="1" applyAlignment="1">
      <alignment horizontal="center" vertical="center" wrapText="1"/>
    </xf>
    <xf numFmtId="4" fontId="89" fillId="53" borderId="105" xfId="452" applyNumberFormat="1" applyFont="1" applyFill="1" applyBorder="1" applyAlignment="1">
      <alignment horizontal="center" vertical="center" wrapText="1"/>
    </xf>
    <xf numFmtId="3" fontId="89" fillId="53" borderId="105" xfId="5737" applyNumberFormat="1" applyFont="1" applyFill="1" applyBorder="1" applyAlignment="1">
      <alignment horizontal="center" vertical="center" wrapText="1"/>
    </xf>
    <xf numFmtId="0" fontId="89" fillId="53" borderId="105" xfId="827" applyFont="1" applyFill="1" applyBorder="1" applyAlignment="1">
      <alignment horizontal="center" vertical="center" wrapText="1"/>
    </xf>
    <xf numFmtId="0" fontId="0" fillId="53" borderId="63" xfId="0" applyFill="1" applyBorder="1"/>
    <xf numFmtId="0" fontId="95" fillId="53" borderId="1" xfId="558" applyFont="1" applyFill="1" applyBorder="1" applyAlignment="1">
      <alignment horizontal="center" vertical="center" wrapText="1"/>
    </xf>
    <xf numFmtId="3" fontId="95" fillId="53" borderId="1" xfId="2" applyNumberFormat="1" applyFont="1" applyFill="1" applyBorder="1" applyAlignment="1">
      <alignment horizontal="center" vertical="center" wrapText="1"/>
    </xf>
    <xf numFmtId="0" fontId="95" fillId="53" borderId="39" xfId="830" applyNumberFormat="1" applyFont="1" applyFill="1" applyBorder="1" applyAlignment="1" applyProtection="1">
      <alignment horizontal="center" vertical="center" wrapText="1"/>
    </xf>
    <xf numFmtId="0" fontId="95" fillId="53" borderId="39" xfId="834" applyFont="1" applyFill="1" applyBorder="1" applyAlignment="1">
      <alignment horizontal="center" vertical="center" wrapText="1"/>
    </xf>
    <xf numFmtId="0" fontId="95" fillId="53" borderId="39" xfId="2" applyNumberFormat="1" applyFont="1" applyFill="1" applyBorder="1" applyAlignment="1">
      <alignment horizontal="center" vertical="center" wrapText="1"/>
    </xf>
    <xf numFmtId="0" fontId="95" fillId="53" borderId="39" xfId="558" applyFont="1" applyFill="1" applyBorder="1" applyAlignment="1">
      <alignment horizontal="center" vertical="center" wrapText="1"/>
    </xf>
    <xf numFmtId="0" fontId="95" fillId="53" borderId="39" xfId="2" applyFont="1" applyFill="1" applyBorder="1" applyAlignment="1">
      <alignment horizontal="center" vertical="center" wrapText="1"/>
    </xf>
    <xf numFmtId="0" fontId="95" fillId="53" borderId="39" xfId="0" applyFont="1" applyFill="1" applyBorder="1" applyAlignment="1">
      <alignment horizontal="center" vertical="center" wrapText="1"/>
    </xf>
    <xf numFmtId="49" fontId="95" fillId="53" borderId="39" xfId="0" applyNumberFormat="1" applyFont="1" applyFill="1" applyBorder="1" applyAlignment="1">
      <alignment horizontal="center" vertical="center" wrapText="1"/>
    </xf>
    <xf numFmtId="4" fontId="95" fillId="53" borderId="39" xfId="2" applyNumberFormat="1" applyFont="1" applyFill="1" applyBorder="1" applyAlignment="1">
      <alignment horizontal="center" vertical="center" wrapText="1"/>
    </xf>
    <xf numFmtId="0" fontId="89" fillId="53" borderId="97" xfId="830" applyNumberFormat="1" applyFont="1" applyFill="1" applyBorder="1" applyAlignment="1" applyProtection="1">
      <alignment horizontal="center" vertical="center" wrapText="1"/>
    </xf>
    <xf numFmtId="0" fontId="93" fillId="53" borderId="97" xfId="452" applyNumberFormat="1" applyFont="1" applyFill="1" applyBorder="1" applyAlignment="1">
      <alignment horizontal="center" vertical="center" wrapText="1"/>
    </xf>
    <xf numFmtId="0" fontId="89" fillId="53" borderId="63" xfId="452" applyNumberFormat="1" applyFont="1" applyFill="1" applyBorder="1" applyAlignment="1">
      <alignment horizontal="center" vertical="center" wrapText="1"/>
    </xf>
    <xf numFmtId="0" fontId="89" fillId="53" borderId="97" xfId="452" applyNumberFormat="1" applyFont="1" applyFill="1" applyBorder="1" applyAlignment="1">
      <alignment horizontal="center" vertical="center" wrapText="1"/>
    </xf>
    <xf numFmtId="0" fontId="89" fillId="53" borderId="97" xfId="452" applyFont="1" applyFill="1" applyBorder="1" applyAlignment="1">
      <alignment horizontal="center" vertical="center" wrapText="1"/>
    </xf>
    <xf numFmtId="0" fontId="89" fillId="53" borderId="97" xfId="5532" applyFont="1" applyFill="1" applyBorder="1" applyAlignment="1">
      <alignment horizontal="center" vertical="center" wrapText="1"/>
    </xf>
    <xf numFmtId="4" fontId="89" fillId="53" borderId="97" xfId="452" applyNumberFormat="1" applyFont="1" applyFill="1" applyBorder="1" applyAlignment="1">
      <alignment horizontal="center" vertical="center" wrapText="1"/>
    </xf>
    <xf numFmtId="0" fontId="88" fillId="53" borderId="97" xfId="452" applyFont="1" applyFill="1" applyBorder="1" applyAlignment="1">
      <alignment horizontal="center" vertical="center" wrapText="1"/>
    </xf>
    <xf numFmtId="0" fontId="92" fillId="53" borderId="97" xfId="0" applyFont="1" applyFill="1" applyBorder="1"/>
    <xf numFmtId="4" fontId="91" fillId="53" borderId="42" xfId="0" applyNumberFormat="1" applyFont="1" applyFill="1" applyBorder="1" applyAlignment="1">
      <alignment horizontal="center" vertical="center"/>
    </xf>
    <xf numFmtId="0" fontId="89" fillId="53" borderId="65" xfId="0" applyFont="1" applyFill="1" applyBorder="1" applyAlignment="1">
      <alignment horizontal="left" vertical="center" wrapText="1"/>
    </xf>
    <xf numFmtId="0" fontId="89" fillId="53" borderId="73" xfId="830" applyNumberFormat="1" applyFont="1" applyFill="1" applyBorder="1" applyAlignment="1" applyProtection="1">
      <alignment horizontal="center" vertical="center" wrapText="1"/>
    </xf>
    <xf numFmtId="0" fontId="93" fillId="53" borderId="73" xfId="452" applyNumberFormat="1" applyFont="1" applyFill="1" applyBorder="1" applyAlignment="1">
      <alignment horizontal="center" vertical="center" wrapText="1"/>
    </xf>
    <xf numFmtId="0" fontId="89" fillId="53" borderId="73" xfId="452" applyNumberFormat="1" applyFont="1" applyFill="1" applyBorder="1" applyAlignment="1">
      <alignment horizontal="center" vertical="center" wrapText="1"/>
    </xf>
    <xf numFmtId="0" fontId="89" fillId="53" borderId="73" xfId="456" applyFont="1" applyFill="1" applyBorder="1" applyAlignment="1">
      <alignment horizontal="center" vertical="center" wrapText="1"/>
    </xf>
    <xf numFmtId="4" fontId="89" fillId="53" borderId="73" xfId="452" applyNumberFormat="1" applyFont="1" applyFill="1" applyBorder="1" applyAlignment="1">
      <alignment horizontal="center" vertical="center" wrapText="1"/>
    </xf>
    <xf numFmtId="0" fontId="88" fillId="53" borderId="73" xfId="452" applyFont="1" applyFill="1" applyBorder="1" applyAlignment="1">
      <alignment horizontal="center" vertical="center" wrapText="1"/>
    </xf>
    <xf numFmtId="0" fontId="92" fillId="53" borderId="73" xfId="0" applyFont="1" applyFill="1" applyBorder="1"/>
    <xf numFmtId="0" fontId="89" fillId="53" borderId="73" xfId="0" applyFont="1" applyFill="1" applyBorder="1"/>
    <xf numFmtId="0" fontId="95" fillId="53" borderId="46" xfId="0" applyFont="1" applyFill="1" applyBorder="1" applyAlignment="1">
      <alignment horizontal="center" vertical="center" wrapText="1"/>
    </xf>
    <xf numFmtId="0" fontId="95" fillId="53" borderId="46" xfId="557" applyNumberFormat="1" applyFont="1" applyFill="1" applyBorder="1" applyAlignment="1">
      <alignment horizontal="center" vertical="center" wrapText="1"/>
    </xf>
    <xf numFmtId="0" fontId="95" fillId="53" borderId="46" xfId="557" applyFont="1" applyFill="1" applyBorder="1" applyAlignment="1">
      <alignment horizontal="center" vertical="center" wrapText="1"/>
    </xf>
    <xf numFmtId="49" fontId="95" fillId="53" borderId="46" xfId="829" applyNumberFormat="1" applyFont="1" applyFill="1" applyBorder="1" applyAlignment="1">
      <alignment horizontal="center" vertical="center" wrapText="1"/>
    </xf>
    <xf numFmtId="4" fontId="95" fillId="53" borderId="46" xfId="426" applyNumberFormat="1" applyFont="1" applyFill="1" applyBorder="1" applyAlignment="1">
      <alignment horizontal="center" vertical="center" wrapText="1"/>
    </xf>
    <xf numFmtId="0" fontId="95" fillId="53" borderId="48" xfId="0" applyFont="1" applyFill="1" applyBorder="1" applyAlignment="1">
      <alignment horizontal="center" vertical="center" wrapText="1"/>
    </xf>
    <xf numFmtId="0" fontId="95" fillId="53" borderId="0" xfId="0" applyFont="1" applyFill="1"/>
    <xf numFmtId="0" fontId="95" fillId="53" borderId="45" xfId="0" applyFont="1" applyFill="1" applyBorder="1" applyAlignment="1">
      <alignment horizontal="center" vertical="center" wrapText="1"/>
    </xf>
    <xf numFmtId="0" fontId="95" fillId="53" borderId="46" xfId="0" applyFont="1" applyFill="1" applyBorder="1" applyAlignment="1">
      <alignment horizontal="left" vertical="center" wrapText="1"/>
    </xf>
    <xf numFmtId="0" fontId="95" fillId="53" borderId="46" xfId="442" applyFont="1" applyFill="1" applyBorder="1" applyAlignment="1">
      <alignment horizontal="center" vertical="center" wrapText="1"/>
    </xf>
    <xf numFmtId="0" fontId="95" fillId="53" borderId="46" xfId="829" applyFont="1" applyFill="1" applyBorder="1" applyAlignment="1">
      <alignment horizontal="center" vertical="center" wrapText="1"/>
    </xf>
    <xf numFmtId="1" fontId="95" fillId="53" borderId="31" xfId="2" applyNumberFormat="1" applyFont="1" applyFill="1" applyBorder="1" applyAlignment="1">
      <alignment horizontal="center" vertical="center"/>
    </xf>
    <xf numFmtId="0" fontId="95" fillId="53" borderId="31" xfId="453" applyFont="1" applyFill="1" applyBorder="1" applyAlignment="1">
      <alignment horizontal="center" vertical="center" wrapText="1"/>
    </xf>
    <xf numFmtId="0" fontId="95" fillId="53" borderId="31" xfId="711" applyFont="1" applyFill="1" applyBorder="1" applyAlignment="1">
      <alignment horizontal="center" vertical="center" wrapText="1"/>
    </xf>
    <xf numFmtId="0" fontId="95" fillId="53" borderId="31" xfId="0" applyFont="1" applyFill="1" applyBorder="1" applyAlignment="1">
      <alignment horizontal="center" vertical="center" wrapText="1"/>
    </xf>
    <xf numFmtId="0" fontId="95" fillId="53" borderId="31" xfId="826" applyFont="1" applyFill="1" applyBorder="1" applyAlignment="1">
      <alignment horizontal="center" vertical="center" wrapText="1"/>
    </xf>
    <xf numFmtId="49" fontId="95" fillId="53" borderId="31" xfId="0" applyNumberFormat="1" applyFont="1" applyFill="1" applyBorder="1" applyAlignment="1">
      <alignment horizontal="center" vertical="center" wrapText="1"/>
    </xf>
    <xf numFmtId="4" fontId="95" fillId="53" borderId="31" xfId="0" applyNumberFormat="1" applyFont="1" applyFill="1" applyBorder="1" applyAlignment="1">
      <alignment horizontal="center" vertical="center" wrapText="1"/>
    </xf>
    <xf numFmtId="3" fontId="95" fillId="53" borderId="31" xfId="0" applyNumberFormat="1" applyFont="1" applyFill="1" applyBorder="1" applyAlignment="1">
      <alignment horizontal="center" vertical="center" wrapText="1"/>
    </xf>
    <xf numFmtId="0" fontId="115" fillId="53" borderId="31" xfId="2" applyFont="1" applyFill="1" applyBorder="1" applyAlignment="1">
      <alignment horizontal="center" vertical="center" wrapText="1"/>
    </xf>
    <xf numFmtId="0" fontId="95" fillId="53" borderId="31" xfId="712" applyFont="1" applyFill="1" applyBorder="1" applyAlignment="1">
      <alignment horizontal="center" vertical="center" wrapText="1"/>
    </xf>
    <xf numFmtId="0" fontId="95" fillId="53" borderId="31" xfId="10" applyNumberFormat="1" applyFont="1" applyFill="1" applyBorder="1" applyAlignment="1">
      <alignment horizontal="center" vertical="center" wrapText="1"/>
    </xf>
    <xf numFmtId="0" fontId="89" fillId="53" borderId="105" xfId="0" applyFont="1" applyFill="1" applyBorder="1" applyAlignment="1">
      <alignment horizontal="center" vertical="center" wrapText="1"/>
    </xf>
    <xf numFmtId="0" fontId="88" fillId="53" borderId="63" xfId="2" applyFont="1" applyFill="1" applyBorder="1" applyAlignment="1">
      <alignment horizontal="center" vertical="center" wrapText="1"/>
    </xf>
    <xf numFmtId="0" fontId="92" fillId="53" borderId="63" xfId="0" applyFont="1" applyFill="1" applyBorder="1"/>
    <xf numFmtId="0" fontId="95" fillId="53" borderId="32" xfId="0" applyFont="1" applyFill="1" applyBorder="1" applyAlignment="1">
      <alignment horizontal="center" vertical="center" wrapText="1"/>
    </xf>
    <xf numFmtId="0" fontId="95" fillId="53" borderId="32" xfId="2" applyFont="1" applyFill="1" applyBorder="1" applyAlignment="1">
      <alignment horizontal="center" vertical="center"/>
    </xf>
    <xf numFmtId="0" fontId="95" fillId="53" borderId="36" xfId="827" applyFont="1" applyFill="1" applyBorder="1" applyAlignment="1">
      <alignment horizontal="center" vertical="center" wrapText="1"/>
    </xf>
    <xf numFmtId="4" fontId="95" fillId="53" borderId="32" xfId="0" applyNumberFormat="1" applyFont="1" applyFill="1" applyBorder="1" applyAlignment="1">
      <alignment horizontal="center" vertical="center" wrapText="1"/>
    </xf>
    <xf numFmtId="0" fontId="89" fillId="53" borderId="63" xfId="557" applyFont="1" applyFill="1" applyBorder="1" applyAlignment="1">
      <alignment horizontal="center" vertical="center" wrapText="1"/>
    </xf>
    <xf numFmtId="0" fontId="89" fillId="53" borderId="63" xfId="2" applyFont="1" applyFill="1" applyBorder="1"/>
    <xf numFmtId="4" fontId="89" fillId="53" borderId="63" xfId="426" applyNumberFormat="1" applyFont="1" applyFill="1" applyBorder="1" applyAlignment="1">
      <alignment horizontal="center" vertical="center" wrapText="1"/>
    </xf>
    <xf numFmtId="49" fontId="89" fillId="53" borderId="63" xfId="829" applyNumberFormat="1" applyFont="1" applyFill="1" applyBorder="1" applyAlignment="1">
      <alignment horizontal="center" vertical="center" wrapText="1"/>
    </xf>
    <xf numFmtId="4" fontId="95" fillId="53" borderId="38" xfId="2" applyNumberFormat="1" applyFont="1" applyFill="1" applyBorder="1" applyAlignment="1">
      <alignment horizontal="center" vertical="center"/>
    </xf>
    <xf numFmtId="0" fontId="95" fillId="53" borderId="37" xfId="454" applyFont="1" applyFill="1" applyBorder="1" applyAlignment="1">
      <alignment horizontal="center" vertical="center" wrapText="1"/>
    </xf>
    <xf numFmtId="0" fontId="95" fillId="53" borderId="36" xfId="2" applyFont="1" applyFill="1" applyBorder="1" applyAlignment="1">
      <alignment horizontal="center" vertical="center"/>
    </xf>
    <xf numFmtId="4" fontId="95" fillId="53" borderId="36" xfId="2" applyNumberFormat="1" applyFont="1" applyFill="1" applyBorder="1" applyAlignment="1">
      <alignment horizontal="center" vertical="center"/>
    </xf>
    <xf numFmtId="0" fontId="95" fillId="53" borderId="36" xfId="830" applyNumberFormat="1" applyFont="1" applyFill="1" applyBorder="1" applyAlignment="1" applyProtection="1">
      <alignment horizontal="center" vertical="center" wrapText="1"/>
    </xf>
    <xf numFmtId="0" fontId="95" fillId="53" borderId="36" xfId="826" applyFont="1" applyFill="1" applyBorder="1" applyAlignment="1">
      <alignment horizontal="center" vertical="center" wrapText="1"/>
    </xf>
    <xf numFmtId="0" fontId="95" fillId="53" borderId="36" xfId="0" applyFont="1" applyFill="1" applyBorder="1" applyAlignment="1">
      <alignment horizontal="center" vertical="center" wrapText="1"/>
    </xf>
    <xf numFmtId="0" fontId="95" fillId="53" borderId="36" xfId="2" applyFont="1" applyFill="1" applyBorder="1" applyAlignment="1">
      <alignment horizontal="center" vertical="center" wrapText="1"/>
    </xf>
    <xf numFmtId="0" fontId="95" fillId="53" borderId="37" xfId="827" applyFont="1" applyFill="1" applyBorder="1" applyAlignment="1">
      <alignment horizontal="center" vertical="center" wrapText="1"/>
    </xf>
    <xf numFmtId="0" fontId="95" fillId="53" borderId="37" xfId="2" applyFont="1" applyFill="1" applyBorder="1" applyAlignment="1">
      <alignment horizontal="center" vertical="center"/>
    </xf>
    <xf numFmtId="0" fontId="95" fillId="53" borderId="37" xfId="830" applyNumberFormat="1" applyFont="1" applyFill="1" applyBorder="1" applyAlignment="1" applyProtection="1">
      <alignment horizontal="center" vertical="center" wrapText="1"/>
    </xf>
    <xf numFmtId="0" fontId="95" fillId="53" borderId="37" xfId="826" applyFont="1" applyFill="1" applyBorder="1" applyAlignment="1">
      <alignment horizontal="center" vertical="center" wrapText="1"/>
    </xf>
    <xf numFmtId="0" fontId="95" fillId="53" borderId="37" xfId="0" applyFont="1" applyFill="1" applyBorder="1" applyAlignment="1">
      <alignment horizontal="center" vertical="center" wrapText="1"/>
    </xf>
    <xf numFmtId="0" fontId="95" fillId="53" borderId="37" xfId="2" applyFont="1" applyFill="1" applyBorder="1" applyAlignment="1">
      <alignment horizontal="center" vertical="center" wrapText="1"/>
    </xf>
    <xf numFmtId="49" fontId="95" fillId="53" borderId="37" xfId="454" applyNumberFormat="1" applyFont="1" applyFill="1" applyBorder="1" applyAlignment="1">
      <alignment horizontal="center" vertical="center" wrapText="1"/>
    </xf>
    <xf numFmtId="4" fontId="95" fillId="53" borderId="38" xfId="0" applyNumberFormat="1" applyFont="1" applyFill="1" applyBorder="1" applyAlignment="1">
      <alignment horizontal="center" vertical="center" wrapText="1"/>
    </xf>
    <xf numFmtId="4" fontId="95" fillId="53" borderId="37" xfId="2" applyNumberFormat="1" applyFont="1" applyFill="1" applyBorder="1" applyAlignment="1">
      <alignment horizontal="center" vertical="center"/>
    </xf>
    <xf numFmtId="4" fontId="95" fillId="53" borderId="37" xfId="0" applyNumberFormat="1" applyFont="1" applyFill="1" applyBorder="1" applyAlignment="1">
      <alignment horizontal="center" vertical="center" wrapText="1"/>
    </xf>
    <xf numFmtId="0" fontId="89" fillId="53" borderId="63" xfId="442" applyFont="1" applyFill="1" applyBorder="1" applyAlignment="1">
      <alignment horizontal="center" vertical="center" wrapText="1"/>
    </xf>
    <xf numFmtId="4" fontId="89" fillId="53" borderId="0" xfId="2" applyNumberFormat="1" applyFont="1" applyFill="1" applyAlignment="1">
      <alignment horizontal="center"/>
    </xf>
    <xf numFmtId="0" fontId="0" fillId="53" borderId="0" xfId="0" applyFill="1" applyAlignment="1">
      <alignment horizontal="center"/>
    </xf>
    <xf numFmtId="0" fontId="0" fillId="53" borderId="42" xfId="0" applyFill="1" applyBorder="1" applyAlignment="1">
      <alignment horizontal="center"/>
    </xf>
    <xf numFmtId="0" fontId="114" fillId="53" borderId="46" xfId="0" applyFont="1" applyFill="1" applyBorder="1"/>
    <xf numFmtId="0" fontId="95" fillId="53" borderId="46" xfId="0" applyNumberFormat="1" applyFont="1" applyFill="1" applyBorder="1" applyAlignment="1">
      <alignment horizontal="center" vertical="center" wrapText="1"/>
    </xf>
    <xf numFmtId="0" fontId="95" fillId="53" borderId="43" xfId="827" applyFont="1" applyFill="1" applyBorder="1" applyAlignment="1">
      <alignment horizontal="center" vertical="center" wrapText="1"/>
    </xf>
    <xf numFmtId="0" fontId="95" fillId="53" borderId="46" xfId="827" applyFont="1" applyFill="1" applyBorder="1" applyAlignment="1">
      <alignment horizontal="center" vertical="center" wrapText="1"/>
    </xf>
    <xf numFmtId="4" fontId="95" fillId="53" borderId="46" xfId="0" applyNumberFormat="1" applyFont="1" applyFill="1" applyBorder="1" applyAlignment="1">
      <alignment horizontal="center" vertical="center"/>
    </xf>
    <xf numFmtId="0" fontId="95" fillId="53" borderId="46" xfId="830" applyNumberFormat="1" applyFont="1" applyFill="1" applyBorder="1" applyAlignment="1" applyProtection="1">
      <alignment horizontal="center" vertical="center" wrapText="1"/>
    </xf>
    <xf numFmtId="0" fontId="95" fillId="53" borderId="46" xfId="826" applyFont="1" applyFill="1" applyBorder="1" applyAlignment="1">
      <alignment horizontal="center" vertical="center" wrapText="1"/>
    </xf>
    <xf numFmtId="1" fontId="95" fillId="53" borderId="46" xfId="0" applyNumberFormat="1" applyFont="1" applyFill="1" applyBorder="1" applyAlignment="1">
      <alignment horizontal="center" vertical="center" wrapText="1"/>
    </xf>
    <xf numFmtId="0" fontId="95" fillId="53" borderId="46" xfId="10" applyFont="1" applyFill="1" applyBorder="1" applyAlignment="1">
      <alignment horizontal="center" vertical="center" wrapText="1"/>
    </xf>
    <xf numFmtId="0" fontId="109" fillId="53" borderId="46" xfId="0" applyFont="1" applyFill="1" applyBorder="1" applyAlignment="1">
      <alignment horizontal="center" vertical="center" wrapText="1"/>
    </xf>
    <xf numFmtId="0" fontId="95" fillId="53" borderId="46" xfId="452" applyNumberFormat="1" applyFont="1" applyFill="1" applyBorder="1" applyAlignment="1">
      <alignment horizontal="center" vertical="center" wrapText="1"/>
    </xf>
    <xf numFmtId="0" fontId="95" fillId="53" borderId="46" xfId="452" applyFont="1" applyFill="1" applyBorder="1" applyAlignment="1">
      <alignment horizontal="center" vertical="center" wrapText="1"/>
    </xf>
    <xf numFmtId="0" fontId="95" fillId="53" borderId="25" xfId="452" applyFont="1" applyFill="1" applyBorder="1" applyAlignment="1">
      <alignment horizontal="center" vertical="center" wrapText="1"/>
    </xf>
    <xf numFmtId="0" fontId="104" fillId="53" borderId="63" xfId="0" applyFont="1" applyFill="1" applyBorder="1"/>
    <xf numFmtId="0" fontId="89" fillId="53" borderId="63" xfId="0" applyFont="1" applyFill="1" applyBorder="1" applyAlignment="1">
      <alignment horizontal="left" vertical="center"/>
    </xf>
    <xf numFmtId="0" fontId="89" fillId="53" borderId="63" xfId="829" applyFont="1" applyFill="1" applyBorder="1" applyAlignment="1">
      <alignment horizontal="center" vertical="center" wrapText="1"/>
    </xf>
    <xf numFmtId="0" fontId="93" fillId="53" borderId="63" xfId="0" applyFont="1" applyFill="1" applyBorder="1" applyAlignment="1">
      <alignment horizontal="center" vertical="center" wrapText="1"/>
    </xf>
    <xf numFmtId="4" fontId="93" fillId="53" borderId="63" xfId="0" applyNumberFormat="1" applyFont="1" applyFill="1" applyBorder="1" applyAlignment="1">
      <alignment horizontal="center" vertical="center" wrapText="1"/>
    </xf>
    <xf numFmtId="0" fontId="93" fillId="53" borderId="63" xfId="0" applyFont="1" applyFill="1" applyBorder="1" applyAlignment="1">
      <alignment horizontal="center" vertical="center"/>
    </xf>
    <xf numFmtId="0" fontId="89" fillId="53" borderId="63" xfId="0" applyFont="1" applyFill="1" applyBorder="1" applyAlignment="1">
      <alignment horizontal="center" vertical="center" wrapText="1"/>
    </xf>
    <xf numFmtId="0" fontId="89" fillId="53" borderId="105" xfId="456" applyFont="1" applyFill="1" applyBorder="1" applyAlignment="1">
      <alignment horizontal="center" vertical="center" wrapText="1"/>
    </xf>
    <xf numFmtId="2" fontId="88" fillId="53" borderId="105" xfId="456" applyNumberFormat="1" applyFont="1" applyFill="1" applyBorder="1" applyAlignment="1">
      <alignment horizontal="center" vertical="center" wrapText="1"/>
    </xf>
    <xf numFmtId="0" fontId="89" fillId="53" borderId="105" xfId="0" applyNumberFormat="1" applyFont="1" applyFill="1" applyBorder="1" applyAlignment="1">
      <alignment horizontal="center" vertical="center" wrapText="1"/>
    </xf>
    <xf numFmtId="0" fontId="88" fillId="53" borderId="105" xfId="452" applyFont="1" applyFill="1" applyBorder="1" applyAlignment="1">
      <alignment horizontal="center" vertical="center" wrapText="1"/>
    </xf>
    <xf numFmtId="0" fontId="89" fillId="53" borderId="105" xfId="0" applyFont="1" applyFill="1" applyBorder="1"/>
    <xf numFmtId="0" fontId="89" fillId="53" borderId="105" xfId="382" applyFont="1" applyFill="1" applyBorder="1" applyAlignment="1">
      <alignment horizontal="center" vertical="center" wrapText="1"/>
    </xf>
    <xf numFmtId="0" fontId="89" fillId="53" borderId="105" xfId="0" applyFont="1" applyFill="1" applyBorder="1" applyAlignment="1">
      <alignment horizontal="center" vertical="center"/>
    </xf>
    <xf numFmtId="4" fontId="89" fillId="53" borderId="105" xfId="0" applyNumberFormat="1" applyFont="1" applyFill="1" applyBorder="1" applyAlignment="1">
      <alignment horizontal="center" vertical="center"/>
    </xf>
    <xf numFmtId="49" fontId="89" fillId="53" borderId="105" xfId="10" applyNumberFormat="1" applyFont="1" applyFill="1" applyBorder="1" applyAlignment="1">
      <alignment horizontal="center" vertical="center" wrapText="1"/>
    </xf>
    <xf numFmtId="0" fontId="89" fillId="53" borderId="105" xfId="2" applyNumberFormat="1" applyFont="1" applyFill="1" applyBorder="1" applyAlignment="1">
      <alignment horizontal="center" vertical="center" wrapText="1"/>
    </xf>
    <xf numFmtId="0" fontId="93" fillId="53" borderId="105" xfId="0" applyFont="1" applyFill="1" applyBorder="1" applyAlignment="1">
      <alignment horizontal="center" vertical="center" wrapText="1"/>
    </xf>
    <xf numFmtId="4" fontId="93" fillId="53" borderId="105" xfId="0" applyNumberFormat="1" applyFont="1" applyFill="1" applyBorder="1" applyAlignment="1">
      <alignment horizontal="center" vertical="center" wrapText="1"/>
    </xf>
    <xf numFmtId="0" fontId="93" fillId="53" borderId="105" xfId="0" applyFont="1" applyFill="1" applyBorder="1" applyAlignment="1">
      <alignment horizontal="center" vertical="center"/>
    </xf>
    <xf numFmtId="0" fontId="93" fillId="53" borderId="119" xfId="0" applyFont="1" applyFill="1" applyBorder="1" applyAlignment="1">
      <alignment horizontal="center" vertical="center"/>
    </xf>
    <xf numFmtId="0" fontId="89" fillId="53" borderId="105" xfId="830" applyNumberFormat="1" applyFont="1" applyFill="1" applyBorder="1" applyAlignment="1" applyProtection="1">
      <alignment horizontal="center" vertical="center" wrapText="1"/>
    </xf>
    <xf numFmtId="0" fontId="93" fillId="53" borderId="105" xfId="452" applyNumberFormat="1" applyFont="1" applyFill="1" applyBorder="1" applyAlignment="1">
      <alignment horizontal="center" vertical="center" wrapText="1"/>
    </xf>
    <xf numFmtId="1" fontId="89" fillId="53" borderId="105" xfId="0" applyNumberFormat="1" applyFont="1" applyFill="1" applyBorder="1" applyAlignment="1">
      <alignment horizontal="center" vertical="center" wrapText="1"/>
    </xf>
    <xf numFmtId="0" fontId="89" fillId="53" borderId="105" xfId="5532" applyFont="1" applyFill="1" applyBorder="1" applyAlignment="1">
      <alignment horizontal="center" vertical="center" wrapText="1"/>
    </xf>
    <xf numFmtId="0" fontId="92" fillId="53" borderId="105" xfId="0" applyFont="1" applyFill="1" applyBorder="1"/>
    <xf numFmtId="0" fontId="88" fillId="53" borderId="105" xfId="2" applyFont="1" applyFill="1" applyBorder="1" applyAlignment="1">
      <alignment horizontal="center" vertical="center" wrapText="1"/>
    </xf>
    <xf numFmtId="0" fontId="93" fillId="53" borderId="105" xfId="826" applyFont="1" applyFill="1" applyBorder="1" applyAlignment="1">
      <alignment horizontal="center" vertical="center" wrapText="1"/>
    </xf>
    <xf numFmtId="0" fontId="0" fillId="53" borderId="123" xfId="0" applyFill="1" applyBorder="1"/>
    <xf numFmtId="4" fontId="88" fillId="53" borderId="105" xfId="456" applyNumberFormat="1" applyFont="1" applyFill="1" applyBorder="1" applyAlignment="1">
      <alignment horizontal="center" vertical="center" wrapText="1"/>
    </xf>
    <xf numFmtId="49" fontId="89" fillId="53" borderId="105" xfId="456" applyNumberFormat="1" applyFont="1" applyFill="1" applyBorder="1" applyAlignment="1">
      <alignment horizontal="center" vertical="center" wrapText="1"/>
    </xf>
    <xf numFmtId="4" fontId="89" fillId="53" borderId="105" xfId="830" applyNumberFormat="1" applyFont="1" applyFill="1" applyBorder="1" applyAlignment="1" applyProtection="1">
      <alignment horizontal="center" vertical="center" wrapText="1"/>
    </xf>
    <xf numFmtId="0" fontId="92" fillId="53" borderId="123" xfId="0" applyFont="1" applyFill="1" applyBorder="1"/>
    <xf numFmtId="49" fontId="95" fillId="53" borderId="1" xfId="10" applyNumberFormat="1" applyFont="1" applyFill="1" applyBorder="1" applyAlignment="1">
      <alignment horizontal="center" vertical="center" wrapText="1"/>
    </xf>
    <xf numFmtId="1" fontId="95" fillId="53" borderId="1" xfId="0" applyNumberFormat="1" applyFont="1" applyFill="1" applyBorder="1" applyAlignment="1">
      <alignment horizontal="center" vertical="center"/>
    </xf>
    <xf numFmtId="0" fontId="95" fillId="53" borderId="1" xfId="0" applyNumberFormat="1" applyFont="1" applyFill="1" applyBorder="1" applyAlignment="1">
      <alignment horizontal="center" vertical="center" wrapText="1"/>
    </xf>
    <xf numFmtId="0" fontId="95" fillId="53" borderId="32" xfId="442" applyFont="1" applyFill="1" applyBorder="1" applyAlignment="1">
      <alignment horizontal="center" vertical="center" wrapText="1"/>
    </xf>
    <xf numFmtId="0" fontId="88" fillId="53" borderId="123" xfId="0" applyNumberFormat="1" applyFont="1" applyFill="1" applyBorder="1"/>
    <xf numFmtId="0" fontId="95" fillId="53" borderId="43" xfId="0" applyNumberFormat="1" applyFont="1" applyFill="1" applyBorder="1" applyAlignment="1">
      <alignment horizontal="center" vertical="center"/>
    </xf>
    <xf numFmtId="0" fontId="95" fillId="53" borderId="46" xfId="0" applyNumberFormat="1" applyFont="1" applyFill="1" applyBorder="1" applyAlignment="1">
      <alignment horizontal="center" vertical="center"/>
    </xf>
    <xf numFmtId="49" fontId="95" fillId="53" borderId="46" xfId="0" applyNumberFormat="1" applyFont="1" applyFill="1" applyBorder="1" applyAlignment="1">
      <alignment horizontal="center" vertical="center" wrapText="1"/>
    </xf>
    <xf numFmtId="49" fontId="95" fillId="53" borderId="46" xfId="10" applyNumberFormat="1" applyFont="1" applyFill="1" applyBorder="1" applyAlignment="1">
      <alignment horizontal="center" vertical="center" wrapText="1"/>
    </xf>
    <xf numFmtId="0" fontId="95" fillId="53" borderId="46" xfId="382" applyFont="1" applyFill="1" applyBorder="1" applyAlignment="1">
      <alignment horizontal="center" vertical="center" wrapText="1"/>
    </xf>
    <xf numFmtId="4" fontId="95" fillId="53" borderId="32" xfId="2" applyNumberFormat="1" applyFont="1" applyFill="1" applyBorder="1" applyAlignment="1">
      <alignment horizontal="center" vertical="center" wrapText="1"/>
    </xf>
    <xf numFmtId="1" fontId="89" fillId="53" borderId="105" xfId="456" applyNumberFormat="1" applyFont="1" applyFill="1" applyBorder="1" applyAlignment="1">
      <alignment horizontal="center" vertical="center"/>
    </xf>
    <xf numFmtId="0" fontId="89" fillId="53" borderId="46" xfId="0" applyNumberFormat="1" applyFont="1" applyFill="1" applyBorder="1" applyAlignment="1">
      <alignment horizontal="center" vertical="center"/>
    </xf>
    <xf numFmtId="4" fontId="89" fillId="53" borderId="34" xfId="831" applyNumberFormat="1" applyFont="1" applyFill="1" applyBorder="1" applyAlignment="1">
      <alignment horizontal="center" vertical="center" wrapText="1"/>
    </xf>
    <xf numFmtId="4" fontId="95" fillId="53" borderId="34" xfId="831" applyNumberFormat="1" applyFont="1" applyFill="1" applyBorder="1" applyAlignment="1">
      <alignment horizontal="center" vertical="center" wrapText="1"/>
    </xf>
    <xf numFmtId="4" fontId="89" fillId="53" borderId="46" xfId="446" applyNumberFormat="1" applyFont="1" applyFill="1" applyBorder="1" applyAlignment="1">
      <alignment horizontal="center" vertical="center"/>
    </xf>
    <xf numFmtId="4" fontId="89" fillId="53" borderId="46" xfId="446" applyNumberFormat="1" applyFont="1" applyFill="1" applyBorder="1" applyAlignment="1" applyProtection="1">
      <alignment horizontal="center" vertical="center"/>
      <protection locked="0"/>
    </xf>
    <xf numFmtId="4" fontId="89" fillId="53" borderId="63" xfId="831" applyNumberFormat="1" applyFont="1" applyFill="1" applyBorder="1" applyAlignment="1">
      <alignment horizontal="center" vertical="center" wrapText="1"/>
    </xf>
    <xf numFmtId="4" fontId="88" fillId="53" borderId="28" xfId="2" applyNumberFormat="1" applyFont="1" applyFill="1" applyBorder="1" applyAlignment="1">
      <alignment horizontal="center" vertical="center" wrapText="1"/>
    </xf>
    <xf numFmtId="4" fontId="94" fillId="53" borderId="28" xfId="2" applyNumberFormat="1" applyFont="1" applyFill="1" applyBorder="1" applyAlignment="1">
      <alignment horizontal="center" vertical="center" wrapText="1"/>
    </xf>
    <xf numFmtId="4" fontId="88" fillId="53" borderId="31" xfId="2" applyNumberFormat="1" applyFont="1" applyFill="1" applyBorder="1" applyAlignment="1">
      <alignment horizontal="center" vertical="center" wrapText="1"/>
    </xf>
    <xf numFmtId="4" fontId="95" fillId="53" borderId="31" xfId="2" applyNumberFormat="1" applyFont="1" applyFill="1" applyBorder="1" applyAlignment="1">
      <alignment horizontal="center" vertical="center" wrapText="1"/>
    </xf>
    <xf numFmtId="4" fontId="89" fillId="53" borderId="31" xfId="2" applyNumberFormat="1" applyFont="1" applyFill="1" applyBorder="1" applyAlignment="1">
      <alignment horizontal="center" vertical="center" wrapText="1"/>
    </xf>
    <xf numFmtId="4" fontId="95" fillId="53" borderId="36" xfId="0" applyNumberFormat="1" applyFont="1" applyFill="1" applyBorder="1" applyAlignment="1">
      <alignment horizontal="center" vertical="center" wrapText="1"/>
    </xf>
    <xf numFmtId="4" fontId="88" fillId="53" borderId="46" xfId="0" applyNumberFormat="1" applyFont="1" applyFill="1" applyBorder="1" applyAlignment="1">
      <alignment horizontal="center" vertical="center" wrapText="1"/>
    </xf>
    <xf numFmtId="4" fontId="88" fillId="53" borderId="105" xfId="0" applyNumberFormat="1" applyFont="1" applyFill="1" applyBorder="1" applyAlignment="1">
      <alignment horizontal="center" vertical="center" wrapText="1"/>
    </xf>
    <xf numFmtId="4" fontId="88" fillId="53" borderId="1" xfId="2" applyNumberFormat="1" applyFont="1" applyFill="1" applyBorder="1" applyAlignment="1">
      <alignment horizontal="center" vertical="center" wrapText="1"/>
    </xf>
    <xf numFmtId="4" fontId="95" fillId="53" borderId="35" xfId="0" applyNumberFormat="1" applyFont="1" applyFill="1" applyBorder="1" applyAlignment="1">
      <alignment horizontal="center" vertical="center" wrapText="1"/>
    </xf>
    <xf numFmtId="4" fontId="89" fillId="53" borderId="1" xfId="12" applyNumberFormat="1" applyFont="1" applyFill="1" applyBorder="1" applyAlignment="1" applyProtection="1">
      <alignment horizontal="center" vertical="center" wrapText="1"/>
      <protection locked="0"/>
    </xf>
    <xf numFmtId="4" fontId="88" fillId="53" borderId="1" xfId="12" applyNumberFormat="1" applyFont="1" applyFill="1" applyBorder="1" applyAlignment="1" applyProtection="1">
      <alignment horizontal="center" vertical="center" wrapText="1"/>
      <protection locked="0"/>
    </xf>
    <xf numFmtId="4" fontId="95" fillId="53" borderId="1" xfId="12" applyNumberFormat="1" applyFont="1" applyFill="1" applyBorder="1" applyAlignment="1" applyProtection="1">
      <alignment horizontal="center" vertical="center" wrapText="1"/>
      <protection locked="0"/>
    </xf>
    <xf numFmtId="4" fontId="89" fillId="53" borderId="105" xfId="4186" applyNumberFormat="1" applyFont="1" applyFill="1" applyBorder="1" applyAlignment="1" applyProtection="1">
      <alignment horizontal="center" vertical="center" wrapText="1"/>
      <protection locked="0"/>
    </xf>
    <xf numFmtId="4" fontId="93" fillId="53" borderId="1" xfId="12" applyNumberFormat="1" applyFont="1" applyFill="1" applyBorder="1" applyAlignment="1" applyProtection="1">
      <alignment horizontal="center" vertical="center" wrapText="1"/>
      <protection locked="0"/>
    </xf>
    <xf numFmtId="4" fontId="93" fillId="53" borderId="1" xfId="454" applyNumberFormat="1" applyFont="1" applyFill="1" applyBorder="1" applyAlignment="1">
      <alignment horizontal="center" vertical="center" wrapText="1"/>
    </xf>
    <xf numFmtId="4" fontId="88" fillId="53" borderId="32" xfId="0" applyNumberFormat="1" applyFont="1" applyFill="1" applyBorder="1" applyAlignment="1">
      <alignment horizontal="center" vertical="center" wrapText="1"/>
    </xf>
    <xf numFmtId="4" fontId="89" fillId="53" borderId="35" xfId="0" applyNumberFormat="1" applyFont="1" applyFill="1" applyBorder="1" applyAlignment="1">
      <alignment horizontal="center" vertical="center" wrapText="1"/>
    </xf>
    <xf numFmtId="4" fontId="89" fillId="53" borderId="46" xfId="0" applyNumberFormat="1" applyFont="1" applyFill="1" applyBorder="1" applyAlignment="1">
      <alignment horizontal="center" vertical="center" wrapText="1"/>
    </xf>
    <xf numFmtId="4" fontId="93" fillId="53" borderId="97" xfId="452" applyNumberFormat="1" applyFont="1" applyFill="1" applyBorder="1" applyAlignment="1">
      <alignment horizontal="center" vertical="center" wrapText="1"/>
    </xf>
    <xf numFmtId="4" fontId="93" fillId="53" borderId="105" xfId="452" applyNumberFormat="1" applyFont="1" applyFill="1" applyBorder="1" applyAlignment="1">
      <alignment horizontal="center" vertical="center" wrapText="1"/>
    </xf>
    <xf numFmtId="0" fontId="89" fillId="53" borderId="123" xfId="0" applyFont="1" applyFill="1" applyBorder="1" applyAlignment="1">
      <alignment horizontal="center" vertical="center" wrapText="1"/>
    </xf>
    <xf numFmtId="0" fontId="89" fillId="53" borderId="123" xfId="0" applyFont="1" applyFill="1" applyBorder="1"/>
    <xf numFmtId="0" fontId="95" fillId="53" borderId="46" xfId="0" applyFont="1" applyFill="1" applyBorder="1" applyAlignment="1">
      <alignment horizontal="center" vertical="center"/>
    </xf>
    <xf numFmtId="0" fontId="95" fillId="53" borderId="73" xfId="456" applyFont="1" applyFill="1" applyBorder="1" applyAlignment="1">
      <alignment horizontal="center" vertical="center" wrapText="1"/>
    </xf>
    <xf numFmtId="2" fontId="95" fillId="53" borderId="73" xfId="456" applyNumberFormat="1" applyFont="1" applyFill="1" applyBorder="1" applyAlignment="1">
      <alignment horizontal="center" vertical="center" wrapText="1"/>
    </xf>
    <xf numFmtId="0" fontId="95" fillId="53" borderId="73" xfId="0" applyNumberFormat="1" applyFont="1" applyFill="1" applyBorder="1" applyAlignment="1">
      <alignment horizontal="center" vertical="center" wrapText="1"/>
    </xf>
    <xf numFmtId="0" fontId="95" fillId="53" borderId="63" xfId="456" applyFont="1" applyFill="1" applyBorder="1" applyAlignment="1">
      <alignment horizontal="center" vertical="center" wrapText="1"/>
    </xf>
    <xf numFmtId="0" fontId="95" fillId="53" borderId="73" xfId="0" applyFont="1" applyFill="1" applyBorder="1" applyAlignment="1">
      <alignment horizontal="center" vertical="center" wrapText="1"/>
    </xf>
    <xf numFmtId="0" fontId="95" fillId="53" borderId="73" xfId="0" applyFont="1" applyFill="1" applyBorder="1"/>
    <xf numFmtId="0" fontId="95" fillId="53" borderId="73" xfId="382" applyFont="1" applyFill="1" applyBorder="1" applyAlignment="1">
      <alignment horizontal="center" vertical="center" wrapText="1"/>
    </xf>
    <xf numFmtId="4" fontId="95" fillId="53" borderId="73" xfId="0" applyNumberFormat="1" applyFont="1" applyFill="1" applyBorder="1" applyAlignment="1">
      <alignment horizontal="center" vertical="center"/>
    </xf>
    <xf numFmtId="49" fontId="95" fillId="53" borderId="32" xfId="10" applyNumberFormat="1" applyFont="1" applyFill="1" applyBorder="1" applyAlignment="1">
      <alignment horizontal="center" vertical="center" wrapText="1"/>
    </xf>
    <xf numFmtId="0" fontId="95" fillId="53" borderId="32" xfId="2" applyNumberFormat="1" applyFont="1" applyFill="1" applyBorder="1" applyAlignment="1">
      <alignment horizontal="center" vertical="center" wrapText="1"/>
    </xf>
    <xf numFmtId="0" fontId="95" fillId="53" borderId="73" xfId="0" applyFont="1" applyFill="1" applyBorder="1" applyAlignment="1">
      <alignment horizontal="center" vertical="center"/>
    </xf>
    <xf numFmtId="2" fontId="95" fillId="53" borderId="65" xfId="456" applyNumberFormat="1" applyFont="1" applyFill="1" applyBorder="1" applyAlignment="1">
      <alignment horizontal="center" vertical="center" wrapText="1"/>
    </xf>
    <xf numFmtId="0" fontId="95" fillId="53" borderId="46" xfId="0" applyFont="1" applyFill="1" applyBorder="1"/>
    <xf numFmtId="0" fontId="93" fillId="0" borderId="123" xfId="0" applyFont="1" applyBorder="1" applyAlignment="1">
      <alignment horizontal="center" vertical="center" wrapText="1"/>
    </xf>
    <xf numFmtId="0" fontId="89" fillId="0" borderId="123" xfId="0" applyFont="1" applyBorder="1" applyAlignment="1">
      <alignment horizontal="center" vertical="center" wrapText="1"/>
    </xf>
    <xf numFmtId="4" fontId="93" fillId="0" borderId="123" xfId="0" applyNumberFormat="1" applyFont="1" applyBorder="1" applyAlignment="1">
      <alignment horizontal="center" vertical="center" wrapText="1"/>
    </xf>
    <xf numFmtId="0" fontId="93" fillId="0" borderId="124" xfId="0" applyFont="1" applyBorder="1" applyAlignment="1">
      <alignment horizontal="center" vertical="center" wrapText="1"/>
    </xf>
    <xf numFmtId="0" fontId="89" fillId="0" borderId="0" xfId="0" applyFont="1" applyAlignment="1">
      <alignment horizontal="center" vertical="center" wrapText="1"/>
    </xf>
    <xf numFmtId="4" fontId="89" fillId="0" borderId="123" xfId="0" applyNumberFormat="1" applyFont="1" applyBorder="1" applyAlignment="1">
      <alignment horizontal="center" vertical="center" wrapText="1"/>
    </xf>
    <xf numFmtId="0" fontId="89" fillId="0" borderId="124" xfId="0" applyFont="1" applyBorder="1" applyAlignment="1">
      <alignment horizontal="center" vertical="center" wrapText="1"/>
    </xf>
    <xf numFmtId="0" fontId="82" fillId="53" borderId="43" xfId="2" applyFont="1" applyFill="1" applyBorder="1" applyAlignment="1">
      <alignment horizontal="left" vertical="center" wrapText="1"/>
    </xf>
    <xf numFmtId="0" fontId="0" fillId="53" borderId="33" xfId="0" applyFill="1" applyBorder="1" applyAlignment="1">
      <alignment horizontal="left" vertical="center" wrapText="1"/>
    </xf>
    <xf numFmtId="0" fontId="86" fillId="53" borderId="0" xfId="0" applyFont="1" applyFill="1" applyAlignment="1">
      <alignment horizontal="center"/>
    </xf>
    <xf numFmtId="0" fontId="89" fillId="53" borderId="0" xfId="2" applyFont="1" applyFill="1" applyBorder="1" applyAlignment="1">
      <alignment horizontal="right"/>
    </xf>
    <xf numFmtId="4" fontId="89" fillId="53" borderId="0" xfId="2" applyNumberFormat="1" applyFont="1" applyFill="1" applyBorder="1" applyAlignment="1">
      <alignment horizontal="right"/>
    </xf>
    <xf numFmtId="0" fontId="88" fillId="0" borderId="123" xfId="0" applyNumberFormat="1" applyFont="1" applyFill="1" applyBorder="1" applyAlignment="1">
      <alignment horizontal="center" vertical="center"/>
    </xf>
    <xf numFmtId="0" fontId="88" fillId="0" borderId="119" xfId="0" applyNumberFormat="1" applyFont="1" applyFill="1" applyBorder="1" applyAlignment="1">
      <alignment horizontal="center" vertical="center"/>
    </xf>
  </cellXfs>
  <cellStyles count="36811">
    <cellStyle name="_x000d__x000a_JournalTemplate=C:\COMFO\CTALK\JOURSTD.TPL_x000d__x000a_LbStateAddress=3 3 0 251 1 89 2 311_x000d__x000a_LbStateJou" xfId="22"/>
    <cellStyle name="?ђ??‹?‚?љ1" xfId="652"/>
    <cellStyle name="?ђ??‹?‚?љ2" xfId="651"/>
    <cellStyle name="_~9158782" xfId="23"/>
    <cellStyle name="_111   СВОД   2008 1,1" xfId="648"/>
    <cellStyle name="_13.09.07 Внутригр_расш_ПР 2007 (изм 24.08.07) для КТГ" xfId="689"/>
    <cellStyle name="_KTG_06_2007" xfId="691"/>
    <cellStyle name="_KTG_07_2007" xfId="656"/>
    <cellStyle name="_KTG_09_2007_Consol_Fin" xfId="692"/>
    <cellStyle name="_PRICE_1C" xfId="24"/>
    <cellStyle name="_Worksheet in Фрагмент (7)" xfId="646"/>
    <cellStyle name="_Баланс за 2005 год окончательный" xfId="645"/>
    <cellStyle name="_Бюдж.формы ЗАО АГ" xfId="25"/>
    <cellStyle name="_Бюджет 2005 к защите" xfId="644"/>
    <cellStyle name="_Бюджет 2007" xfId="643"/>
    <cellStyle name="_Бюджет АМАНГЕЛЬДЫ ГАЗ на 2006 год (Заке 190705)" xfId="642"/>
    <cellStyle name="_бюджет АО АПК на 2007 2" xfId="709"/>
    <cellStyle name="_Бюджетная заявка СИТ  на 2008" xfId="641"/>
    <cellStyle name="_ВГО 2007 год для КТГ" xfId="596"/>
    <cellStyle name="_ВГО за 10 мес (для КТГ)" xfId="707"/>
    <cellStyle name="_Внутригр_расш_ПР 2007 для отправки КТГ (24.08.07) " xfId="661"/>
    <cellStyle name="_Внутригр_расш_ПР 8-10" xfId="693"/>
    <cellStyle name="_для бюджетников" xfId="694"/>
    <cellStyle name="_Исп КВЛ 1 кварт 07 (02.05.07)" xfId="695"/>
    <cellStyle name="_ИЦА 79 новая модель_c  увеличением затрат" xfId="696"/>
    <cellStyle name="_ИЦА 79 новая модель_c  увеличением затрат по МСФО" xfId="697"/>
    <cellStyle name="_КВЛ 2007-2011ДОГМ" xfId="594"/>
    <cellStyle name="_КВЛ 2007-2011ДОГМ 2" xfId="1591"/>
    <cellStyle name="_КВЛ 2007-2011ДОГМ_Свод 1 квартал 2008 для КТГ" xfId="591"/>
    <cellStyle name="_КВЛ 2007-2011ДОГМ_Свод 1 квартал 2008 для КТГ 2" xfId="1592"/>
    <cellStyle name="_КВЛ ТЗ-07-11" xfId="640"/>
    <cellStyle name="_КВЛ ТЗ-07-11 2" xfId="1593"/>
    <cellStyle name="_КВЛ ТЗ-07-11_Свод 1 квартал 2008 для КТГ" xfId="639"/>
    <cellStyle name="_КВЛ ТЗ-07-11_Свод 1 квартал 2008 для КТГ 2" xfId="1594"/>
    <cellStyle name="_Книга2" xfId="638"/>
    <cellStyle name="_Консолидация бюджетов группы 3НКдубль 2" xfId="637"/>
    <cellStyle name="_Копия Копия бюджет консолид за 2007-2009(1)" xfId="636"/>
    <cellStyle name="_курс 117_KTG_N79_26.09.06" xfId="635"/>
    <cellStyle name="_курс 117_KTG_N79_26.09.06_gulnar" xfId="634"/>
    <cellStyle name="_Лист Microsoft Excel" xfId="633"/>
    <cellStyle name="_мебель, оборудование инвентарь1207" xfId="699"/>
    <cellStyle name="_ОТЧЕТ для ДКФ    06 04 05  (6)" xfId="26"/>
    <cellStyle name="_ОТЧЕТ ЗА 2006г К ЗАЩИТЕ " xfId="660"/>
    <cellStyle name="_План развития ПТС на 2005-2010 (связи станционной части)" xfId="27"/>
    <cellStyle name="_произв.цели - приложение к СНР_айгерим_09.11" xfId="677"/>
    <cellStyle name="_Расчет себестоимости Аманегльдинского газа" xfId="28"/>
    <cellStyle name="_Расчетная потребность на 01.01.08" xfId="574"/>
    <cellStyle name="_Расчетная потребность на 01.01.09" xfId="573"/>
    <cellStyle name="_Регистрация договоров 2003" xfId="29"/>
    <cellStyle name="_СВЕРКА ФАКТ 2006 с Ф.2Бух" xfId="630"/>
    <cellStyle name="_Себестоимость" xfId="30"/>
    <cellStyle name="_сентябрь -посл. вариант ЖГРЭС 2007" xfId="667"/>
    <cellStyle name="_Спецификация к договору Актобе" xfId="629"/>
    <cellStyle name="_Транспорт. расходы в Актау и по городу" xfId="597"/>
    <cellStyle name="_Утв СД Бюджет расшиф 29 12 05" xfId="676"/>
    <cellStyle name="_Факт КТГ за 1-кв.2007г+." xfId="700"/>
    <cellStyle name="_Финотчет аудированный на 29.02.08" xfId="625"/>
    <cellStyle name="_Финотчет за 1 квартал" xfId="624"/>
    <cellStyle name="_Форма дуль 2" xfId="31"/>
    <cellStyle name="_Формы МСФО- для ДЧП КМГ-Финотчет-1 кв.2007 г." xfId="623"/>
    <cellStyle name="_Формы Отчета за 9-месяцев 2007 г для КТГ 301007" xfId="622"/>
    <cellStyle name="_январь-май 2007" xfId="617"/>
    <cellStyle name="”€?ђ?‘?‚›?" xfId="703"/>
    <cellStyle name="”€ЌЂЌ‘Ћ‚›‰" xfId="664"/>
    <cellStyle name="”€қђқ‘һ‚›ү" xfId="683"/>
    <cellStyle name="”€љ‘€ђ?‚ђ??›?" xfId="592"/>
    <cellStyle name="”€Љ‘€ђҺ‚ЂҚҚ›ү" xfId="681"/>
    <cellStyle name="”€Љ‘€ђЋ‚ЂЌЌ›‰" xfId="657"/>
    <cellStyle name="”ќђќ‘ћ‚›‰" xfId="35"/>
    <cellStyle name="”ќђќ‘ћ‚›‰ 2" xfId="36"/>
    <cellStyle name="”ќђќ‘ћ‚›‰ 2 2" xfId="729"/>
    <cellStyle name="”ќђќ‘ћ‚›‰ 2 2 2" xfId="1420"/>
    <cellStyle name="”ќђќ‘ћ‚›‰ 2 2 3" xfId="954"/>
    <cellStyle name="”ќђќ‘ћ‚›‰ 2 3" xfId="1140"/>
    <cellStyle name="”ќђќ‘ћ‚›‰ 2 4" xfId="1227"/>
    <cellStyle name="”ќђќ‘ћ‚›‰ 3" xfId="37"/>
    <cellStyle name="”ќђќ‘ћ‚›‰ 3 2" xfId="730"/>
    <cellStyle name="”љ‘ђћ‚ђќќ›‰" xfId="38"/>
    <cellStyle name="”љ‘ђћ‚ђќќ›‰ 2" xfId="39"/>
    <cellStyle name="”љ‘ђћ‚ђќќ›‰ 2 2" xfId="731"/>
    <cellStyle name="”љ‘ђћ‚ђќќ›‰ 2 2 2" xfId="1421"/>
    <cellStyle name="”љ‘ђћ‚ђќќ›‰ 2 2 3" xfId="955"/>
    <cellStyle name="”љ‘ђћ‚ђќќ›‰ 2 3" xfId="1139"/>
    <cellStyle name="”љ‘ђћ‚ђќќ›‰ 2 4" xfId="1226"/>
    <cellStyle name="”љ‘ђћ‚ђќќ›‰ 3" xfId="40"/>
    <cellStyle name="”љ‘ђћ‚ђќќ›‰ 3 2" xfId="732"/>
    <cellStyle name="„…?…†?›?" xfId="674"/>
    <cellStyle name="„…ќ…†ќ›‰" xfId="41"/>
    <cellStyle name="„…ќ…†ќ›‰ 2" xfId="42"/>
    <cellStyle name="„…ќ…†ќ›‰ 2 2" xfId="733"/>
    <cellStyle name="„…ќ…†ќ›‰ 2 2 2" xfId="1422"/>
    <cellStyle name="„…ќ…†ќ›‰ 2 2 3" xfId="957"/>
    <cellStyle name="„…ќ…†ќ›‰ 2 3" xfId="1138"/>
    <cellStyle name="„…ќ…†ќ›‰ 2 4" xfId="1225"/>
    <cellStyle name="„…ќ…†ќ›‰ 3" xfId="43"/>
    <cellStyle name="„…ќ…†ќ›‰ 3 2" xfId="734"/>
    <cellStyle name="„…қ…†қ›ү" xfId="616"/>
    <cellStyle name="€’???‚›?" xfId="673"/>
    <cellStyle name="€’һғһ‚›ү" xfId="704"/>
    <cellStyle name="€’ЋѓЋ‚›‰" xfId="615"/>
    <cellStyle name="‡ђѓћ‹ћ‚ћљ1" xfId="44"/>
    <cellStyle name="‡ђѓћ‹ћ‚ћљ1 2" xfId="45"/>
    <cellStyle name="‡ђѓћ‹ћ‚ћљ1 2 2" xfId="735"/>
    <cellStyle name="‡ђѓћ‹ћ‚ћљ1 2 2 2" xfId="1423"/>
    <cellStyle name="‡ђѓћ‹ћ‚ћљ1 2 2 3" xfId="958"/>
    <cellStyle name="‡ђѓћ‹ћ‚ћљ1 2 3" xfId="1137"/>
    <cellStyle name="‡ђѓћ‹ћ‚ћљ1 2 4" xfId="1215"/>
    <cellStyle name="‡ђѓћ‹ћ‚ћљ1 3" xfId="46"/>
    <cellStyle name="‡ђѓћ‹ћ‚ћљ1 3 2" xfId="736"/>
    <cellStyle name="‡ђѓћ‹ћ‚ћљ2" xfId="47"/>
    <cellStyle name="‡ђѓћ‹ћ‚ћљ2 2" xfId="48"/>
    <cellStyle name="‡ђѓћ‹ћ‚ћљ2 2 2" xfId="737"/>
    <cellStyle name="‡ђѓћ‹ћ‚ћљ2 2 2 2" xfId="1424"/>
    <cellStyle name="‡ђѓћ‹ћ‚ћљ2 2 2 3" xfId="960"/>
    <cellStyle name="‡ђѓћ‹ћ‚ћљ2 2 3" xfId="949"/>
    <cellStyle name="‡ђѓћ‹ћ‚ћљ2 2 4" xfId="1214"/>
    <cellStyle name="‡ђѓћ‹ћ‚ћљ2 3" xfId="49"/>
    <cellStyle name="‡ђѓћ‹ћ‚ћљ2 3 2" xfId="738"/>
    <cellStyle name="’ћѓћ‚›‰" xfId="32"/>
    <cellStyle name="’ћѓћ‚›‰ 2" xfId="33"/>
    <cellStyle name="’ћѓћ‚›‰ 2 2" xfId="739"/>
    <cellStyle name="’ћѓћ‚›‰ 2 2 2" xfId="1425"/>
    <cellStyle name="’ћѓћ‚›‰ 2 2 3" xfId="962"/>
    <cellStyle name="’ћѓћ‚›‰ 2 3" xfId="1136"/>
    <cellStyle name="’ћѓћ‚›‰ 2 4" xfId="1213"/>
    <cellStyle name="’ћѓћ‚›‰ 3" xfId="34"/>
    <cellStyle name="’ћѓћ‚›‰ 3 2" xfId="740"/>
    <cellStyle name="" xfId="655"/>
    <cellStyle name="" xfId="654"/>
    <cellStyle name="_071130 Январь-ноябрь 2007г " xfId="650"/>
    <cellStyle name="_071130 Январь-ноябрь 2007г " xfId="686"/>
    <cellStyle name="_071130 Январь-ноябрь 2007г _Квартальный отчет" xfId="665"/>
    <cellStyle name="_071130 Январь-ноябрь 2007г _Квартальный отчет" xfId="593"/>
    <cellStyle name="_attachment2" xfId="647"/>
    <cellStyle name="_attachment2" xfId="663"/>
    <cellStyle name="_Квартальный отчет" xfId="698"/>
    <cellStyle name="_Квартальный отчет" xfId="590"/>
    <cellStyle name="_Мониторинг янв-декабрь 2007" xfId="710"/>
    <cellStyle name="_Мониторинг янв-декабрь 2007" xfId="595"/>
    <cellStyle name="_фин_отчет_1 квартал_2008" xfId="628"/>
    <cellStyle name="_фин_отчет_1 квартал_2008" xfId="627"/>
    <cellStyle name="_Холдинг Отчет за 1 кв 2007г (для КТГ)" xfId="621"/>
    <cellStyle name="_Холдинг Отчет за 1 кв 2007г (для КТГ)" xfId="620"/>
    <cellStyle name="_янв-дек_ 2007" xfId="684"/>
    <cellStyle name="_янв-дек_ 2007" xfId="701"/>
    <cellStyle name="" xfId="678"/>
    <cellStyle name="" xfId="679"/>
    <cellStyle name="_071130 Январь-ноябрь 2007г " xfId="658"/>
    <cellStyle name="_071130 Январь-ноябрь 2007г " xfId="687"/>
    <cellStyle name="_071130 Январь-ноябрь 2007г _Квартальный отчет" xfId="649"/>
    <cellStyle name="_071130 Январь-ноябрь 2007г _Квартальный отчет" xfId="688"/>
    <cellStyle name="_attachment2" xfId="690"/>
    <cellStyle name="_attachment2" xfId="680"/>
    <cellStyle name="_Квартальный отчет" xfId="662"/>
    <cellStyle name="_Квартальный отчет" xfId="666"/>
    <cellStyle name="_Мониторинг янв-декабрь 2007" xfId="632"/>
    <cellStyle name="_Мониторинг янв-декабрь 2007" xfId="631"/>
    <cellStyle name="_фин_отчет_1 квартал_2008" xfId="675"/>
    <cellStyle name="_фин_отчет_1 квартал_2008" xfId="626"/>
    <cellStyle name="_Холдинг Отчет за 1 кв 2007г (для КТГ)" xfId="619"/>
    <cellStyle name="_Холдинг Отчет за 1 кв 2007г (для КТГ)" xfId="618"/>
    <cellStyle name="_янв-дек_ 2007" xfId="702"/>
    <cellStyle name="_янв-дек_ 2007" xfId="682"/>
    <cellStyle name="" xfId="653"/>
    <cellStyle name="1" xfId="708"/>
    <cellStyle name="2" xfId="705"/>
    <cellStyle name="20% - Accent1" xfId="50"/>
    <cellStyle name="20% - Accent1 2" xfId="741"/>
    <cellStyle name="20% - Accent1 2 2" xfId="1819"/>
    <cellStyle name="20% - Accent1 2 2 2" xfId="3148"/>
    <cellStyle name="20% - Accent1 2 2 3" xfId="2705"/>
    <cellStyle name="20% - Accent1 2 3" xfId="1597"/>
    <cellStyle name="20% - Accent1 2 4" xfId="18999"/>
    <cellStyle name="20% - Accent2" xfId="51"/>
    <cellStyle name="20% - Accent2 2" xfId="742"/>
    <cellStyle name="20% - Accent2 2 2" xfId="1820"/>
    <cellStyle name="20% - Accent2 2 2 2" xfId="3149"/>
    <cellStyle name="20% - Accent2 2 2 3" xfId="2706"/>
    <cellStyle name="20% - Accent2 2 3" xfId="1598"/>
    <cellStyle name="20% - Accent2 2 4" xfId="19000"/>
    <cellStyle name="20% - Accent3" xfId="52"/>
    <cellStyle name="20% - Accent3 2" xfId="743"/>
    <cellStyle name="20% - Accent3 2 2" xfId="1821"/>
    <cellStyle name="20% - Accent3 2 2 2" xfId="3150"/>
    <cellStyle name="20% - Accent3 2 2 3" xfId="2707"/>
    <cellStyle name="20% - Accent3 2 3" xfId="1599"/>
    <cellStyle name="20% - Accent3 2 4" xfId="19001"/>
    <cellStyle name="20% - Accent4" xfId="53"/>
    <cellStyle name="20% - Accent4 2" xfId="744"/>
    <cellStyle name="20% - Accent4 2 2" xfId="1822"/>
    <cellStyle name="20% - Accent4 2 2 2" xfId="3151"/>
    <cellStyle name="20% - Accent4 2 2 3" xfId="2708"/>
    <cellStyle name="20% - Accent4 2 3" xfId="1600"/>
    <cellStyle name="20% - Accent4 2 4" xfId="19002"/>
    <cellStyle name="20% - Accent5" xfId="54"/>
    <cellStyle name="20% - Accent5 2" xfId="745"/>
    <cellStyle name="20% - Accent5 2 2" xfId="1823"/>
    <cellStyle name="20% - Accent5 2 2 2" xfId="3152"/>
    <cellStyle name="20% - Accent5 2 2 3" xfId="2709"/>
    <cellStyle name="20% - Accent5 2 3" xfId="1601"/>
    <cellStyle name="20% - Accent5 2 4" xfId="19003"/>
    <cellStyle name="20% - Accent6" xfId="55"/>
    <cellStyle name="20% - Accent6 2" xfId="746"/>
    <cellStyle name="20% - Accent6 2 2" xfId="1824"/>
    <cellStyle name="20% - Accent6 2 2 2" xfId="3153"/>
    <cellStyle name="20% - Accent6 2 2 3" xfId="2710"/>
    <cellStyle name="20% - Accent6 2 3" xfId="1602"/>
    <cellStyle name="20% - Accent6 2 4" xfId="19004"/>
    <cellStyle name="20% - Акцент1" xfId="28000" builtinId="30" customBuiltin="1"/>
    <cellStyle name="20% - Акцент1 2" xfId="56"/>
    <cellStyle name="20% - Акцент1 2 2" xfId="963"/>
    <cellStyle name="20% - Акцент1 2 3" xfId="1135"/>
    <cellStyle name="20% - Акцент1 2 4" xfId="1212"/>
    <cellStyle name="20% - Акцент1 3" xfId="57"/>
    <cellStyle name="20% - Акцент1 3 2" xfId="964"/>
    <cellStyle name="20% - Акцент1 3 3" xfId="1134"/>
    <cellStyle name="20% - Акцент1 3 4" xfId="1211"/>
    <cellStyle name="20% - Акцент1 4" xfId="58"/>
    <cellStyle name="20% - Акцент1 4 2" xfId="965"/>
    <cellStyle name="20% - Акцент1 4 3" xfId="1133"/>
    <cellStyle name="20% - Акцент1 4 4" xfId="1243"/>
    <cellStyle name="20% - Акцент1 5" xfId="59"/>
    <cellStyle name="20% - Акцент1 5 2" xfId="966"/>
    <cellStyle name="20% - Акцент1 5 3" xfId="1132"/>
    <cellStyle name="20% - Акцент1 5 4" xfId="1210"/>
    <cellStyle name="20% - Акцент1 6" xfId="1493"/>
    <cellStyle name="20% - Акцент2" xfId="28004" builtinId="34" customBuiltin="1"/>
    <cellStyle name="20% - Акцент2 2" xfId="60"/>
    <cellStyle name="20% - Акцент2 2 2" xfId="967"/>
    <cellStyle name="20% - Акцент2 2 3" xfId="1131"/>
    <cellStyle name="20% - Акцент2 2 4" xfId="1245"/>
    <cellStyle name="20% - Акцент2 3" xfId="61"/>
    <cellStyle name="20% - Акцент2 3 2" xfId="968"/>
    <cellStyle name="20% - Акцент2 3 3" xfId="1130"/>
    <cellStyle name="20% - Акцент2 3 4" xfId="1209"/>
    <cellStyle name="20% - Акцент2 4" xfId="62"/>
    <cellStyle name="20% - Акцент2 4 2" xfId="969"/>
    <cellStyle name="20% - Акцент2 4 3" xfId="1129"/>
    <cellStyle name="20% - Акцент2 4 4" xfId="1246"/>
    <cellStyle name="20% - Акцент2 5" xfId="63"/>
    <cellStyle name="20% - Акцент2 5 2" xfId="970"/>
    <cellStyle name="20% - Акцент2 5 3" xfId="1128"/>
    <cellStyle name="20% - Акцент2 5 4" xfId="1208"/>
    <cellStyle name="20% - Акцент2 6" xfId="1494"/>
    <cellStyle name="20% - Акцент3" xfId="28008" builtinId="38" customBuiltin="1"/>
    <cellStyle name="20% - Акцент3 2" xfId="64"/>
    <cellStyle name="20% - Акцент3 2 2" xfId="971"/>
    <cellStyle name="20% - Акцент3 2 3" xfId="1127"/>
    <cellStyle name="20% - Акцент3 2 4" xfId="1207"/>
    <cellStyle name="20% - Акцент3 3" xfId="65"/>
    <cellStyle name="20% - Акцент3 3 2" xfId="972"/>
    <cellStyle name="20% - Акцент3 3 3" xfId="1126"/>
    <cellStyle name="20% - Акцент3 3 4" xfId="1206"/>
    <cellStyle name="20% - Акцент3 4" xfId="66"/>
    <cellStyle name="20% - Акцент3 4 2" xfId="973"/>
    <cellStyle name="20% - Акцент3 4 3" xfId="1125"/>
    <cellStyle name="20% - Акцент3 4 4" xfId="1205"/>
    <cellStyle name="20% - Акцент3 5" xfId="67"/>
    <cellStyle name="20% - Акцент3 5 2" xfId="974"/>
    <cellStyle name="20% - Акцент3 5 3" xfId="1124"/>
    <cellStyle name="20% - Акцент3 5 4" xfId="1244"/>
    <cellStyle name="20% - Акцент3 6" xfId="1496"/>
    <cellStyle name="20% - Акцент4" xfId="28012" builtinId="42" customBuiltin="1"/>
    <cellStyle name="20% - Акцент4 2" xfId="68"/>
    <cellStyle name="20% - Акцент4 2 2" xfId="975"/>
    <cellStyle name="20% - Акцент4 2 3" xfId="1123"/>
    <cellStyle name="20% - Акцент4 2 4" xfId="1150"/>
    <cellStyle name="20% - Акцент4 3" xfId="69"/>
    <cellStyle name="20% - Акцент4 3 2" xfId="976"/>
    <cellStyle name="20% - Акцент4 3 3" xfId="1122"/>
    <cellStyle name="20% - Акцент4 3 4" xfId="1204"/>
    <cellStyle name="20% - Акцент4 4" xfId="70"/>
    <cellStyle name="20% - Акцент4 4 2" xfId="977"/>
    <cellStyle name="20% - Акцент4 4 3" xfId="1121"/>
    <cellStyle name="20% - Акцент4 4 4" xfId="1203"/>
    <cellStyle name="20% - Акцент4 5" xfId="71"/>
    <cellStyle name="20% - Акцент4 5 2" xfId="978"/>
    <cellStyle name="20% - Акцент4 5 3" xfId="1119"/>
    <cellStyle name="20% - Акцент4 5 4" xfId="1202"/>
    <cellStyle name="20% - Акцент4 6" xfId="1497"/>
    <cellStyle name="20% - Акцент5" xfId="28016" builtinId="46" customBuiltin="1"/>
    <cellStyle name="20% - Акцент5 2" xfId="72"/>
    <cellStyle name="20% - Акцент5 2 2" xfId="979"/>
    <cellStyle name="20% - Акцент5 2 3" xfId="1118"/>
    <cellStyle name="20% - Акцент5 2 4" xfId="1201"/>
    <cellStyle name="20% - Акцент5 3" xfId="73"/>
    <cellStyle name="20% - Акцент5 3 2" xfId="980"/>
    <cellStyle name="20% - Акцент5 3 3" xfId="1117"/>
    <cellStyle name="20% - Акцент5 3 4" xfId="1200"/>
    <cellStyle name="20% - Акцент5 4" xfId="74"/>
    <cellStyle name="20% - Акцент5 4 2" xfId="981"/>
    <cellStyle name="20% - Акцент5 4 3" xfId="1116"/>
    <cellStyle name="20% - Акцент5 4 4" xfId="1199"/>
    <cellStyle name="20% - Акцент5 5" xfId="75"/>
    <cellStyle name="20% - Акцент5 5 2" xfId="982"/>
    <cellStyle name="20% - Акцент5 5 3" xfId="1115"/>
    <cellStyle name="20% - Акцент5 5 4" xfId="1198"/>
    <cellStyle name="20% - Акцент5 6" xfId="1498"/>
    <cellStyle name="20% - Акцент6" xfId="28020" builtinId="50" customBuiltin="1"/>
    <cellStyle name="20% - Акцент6 2" xfId="76"/>
    <cellStyle name="20% - Акцент6 2 2" xfId="983"/>
    <cellStyle name="20% - Акцент6 2 3" xfId="1114"/>
    <cellStyle name="20% - Акцент6 2 4" xfId="1197"/>
    <cellStyle name="20% - Акцент6 3" xfId="77"/>
    <cellStyle name="20% - Акцент6 3 2" xfId="984"/>
    <cellStyle name="20% - Акцент6 3 3" xfId="1113"/>
    <cellStyle name="20% - Акцент6 3 4" xfId="1196"/>
    <cellStyle name="20% - Акцент6 4" xfId="78"/>
    <cellStyle name="20% - Акцент6 4 2" xfId="985"/>
    <cellStyle name="20% - Акцент6 4 3" xfId="1112"/>
    <cellStyle name="20% - Акцент6 4 4" xfId="1195"/>
    <cellStyle name="20% - Акцент6 5" xfId="79"/>
    <cellStyle name="20% - Акцент6 5 2" xfId="986"/>
    <cellStyle name="20% - Акцент6 5 3" xfId="1111"/>
    <cellStyle name="20% - Акцент6 5 4" xfId="1194"/>
    <cellStyle name="20% - Акцент6 6" xfId="1499"/>
    <cellStyle name="40% - Accent1" xfId="80"/>
    <cellStyle name="40% - Accent1 2" xfId="747"/>
    <cellStyle name="40% - Accent1 2 2" xfId="1825"/>
    <cellStyle name="40% - Accent1 2 2 2" xfId="3154"/>
    <cellStyle name="40% - Accent1 2 2 3" xfId="2712"/>
    <cellStyle name="40% - Accent1 2 3" xfId="1604"/>
    <cellStyle name="40% - Accent1 2 4" xfId="19005"/>
    <cellStyle name="40% - Accent2" xfId="81"/>
    <cellStyle name="40% - Accent2 2" xfId="748"/>
    <cellStyle name="40% - Accent2 2 2" xfId="1826"/>
    <cellStyle name="40% - Accent2 2 2 2" xfId="3155"/>
    <cellStyle name="40% - Accent2 2 2 3" xfId="2713"/>
    <cellStyle name="40% - Accent2 2 3" xfId="1605"/>
    <cellStyle name="40% - Accent2 2 4" xfId="19006"/>
    <cellStyle name="40% - Accent3" xfId="82"/>
    <cellStyle name="40% - Accent3 2" xfId="749"/>
    <cellStyle name="40% - Accent3 2 2" xfId="1827"/>
    <cellStyle name="40% - Accent3 2 2 2" xfId="3156"/>
    <cellStyle name="40% - Accent3 2 2 3" xfId="2714"/>
    <cellStyle name="40% - Accent3 2 3" xfId="1606"/>
    <cellStyle name="40% - Accent3 2 4" xfId="19007"/>
    <cellStyle name="40% - Accent4" xfId="83"/>
    <cellStyle name="40% - Accent4 2" xfId="750"/>
    <cellStyle name="40% - Accent4 2 2" xfId="1828"/>
    <cellStyle name="40% - Accent4 2 2 2" xfId="3157"/>
    <cellStyle name="40% - Accent4 2 2 3" xfId="2715"/>
    <cellStyle name="40% - Accent4 2 3" xfId="1607"/>
    <cellStyle name="40% - Accent4 2 4" xfId="19008"/>
    <cellStyle name="40% - Accent5" xfId="84"/>
    <cellStyle name="40% - Accent5 2" xfId="751"/>
    <cellStyle name="40% - Accent5 2 2" xfId="1829"/>
    <cellStyle name="40% - Accent5 2 2 2" xfId="3158"/>
    <cellStyle name="40% - Accent5 2 2 3" xfId="2716"/>
    <cellStyle name="40% - Accent5 2 3" xfId="1608"/>
    <cellStyle name="40% - Accent5 2 4" xfId="19009"/>
    <cellStyle name="40% - Accent6" xfId="85"/>
    <cellStyle name="40% - Accent6 2" xfId="752"/>
    <cellStyle name="40% - Accent6 2 2" xfId="1830"/>
    <cellStyle name="40% - Accent6 2 2 2" xfId="3159"/>
    <cellStyle name="40% - Accent6 2 2 3" xfId="2717"/>
    <cellStyle name="40% - Accent6 2 3" xfId="1609"/>
    <cellStyle name="40% - Accent6 2 4" xfId="19010"/>
    <cellStyle name="40% - Акцент1" xfId="28001" builtinId="31" customBuiltin="1"/>
    <cellStyle name="40% - Акцент1 2" xfId="86"/>
    <cellStyle name="40% - Акцент1 2 2" xfId="987"/>
    <cellStyle name="40% - Акцент1 2 3" xfId="1110"/>
    <cellStyle name="40% - Акцент1 2 4" xfId="1193"/>
    <cellStyle name="40% - Акцент1 3" xfId="87"/>
    <cellStyle name="40% - Акцент1 3 2" xfId="988"/>
    <cellStyle name="40% - Акцент1 3 3" xfId="1109"/>
    <cellStyle name="40% - Акцент1 3 4" xfId="1191"/>
    <cellStyle name="40% - Акцент1 4" xfId="88"/>
    <cellStyle name="40% - Акцент1 4 2" xfId="989"/>
    <cellStyle name="40% - Акцент1 4 3" xfId="1108"/>
    <cellStyle name="40% - Акцент1 4 4" xfId="1190"/>
    <cellStyle name="40% - Акцент1 5" xfId="89"/>
    <cellStyle name="40% - Акцент1 5 2" xfId="990"/>
    <cellStyle name="40% - Акцент1 5 3" xfId="1107"/>
    <cellStyle name="40% - Акцент1 5 4" xfId="1189"/>
    <cellStyle name="40% - Акцент1 6" xfId="1500"/>
    <cellStyle name="40% - Акцент2" xfId="28005" builtinId="35" customBuiltin="1"/>
    <cellStyle name="40% - Акцент2 2" xfId="90"/>
    <cellStyle name="40% - Акцент2 2 2" xfId="991"/>
    <cellStyle name="40% - Акцент2 2 3" xfId="1106"/>
    <cellStyle name="40% - Акцент2 2 4" xfId="1188"/>
    <cellStyle name="40% - Акцент2 3" xfId="91"/>
    <cellStyle name="40% - Акцент2 3 2" xfId="992"/>
    <cellStyle name="40% - Акцент2 3 3" xfId="1105"/>
    <cellStyle name="40% - Акцент2 3 4" xfId="1187"/>
    <cellStyle name="40% - Акцент2 4" xfId="92"/>
    <cellStyle name="40% - Акцент2 4 2" xfId="993"/>
    <cellStyle name="40% - Акцент2 4 3" xfId="1104"/>
    <cellStyle name="40% - Акцент2 4 4" xfId="1185"/>
    <cellStyle name="40% - Акцент2 5" xfId="93"/>
    <cellStyle name="40% - Акцент2 5 2" xfId="994"/>
    <cellStyle name="40% - Акцент2 5 3" xfId="1103"/>
    <cellStyle name="40% - Акцент2 5 4" xfId="1184"/>
    <cellStyle name="40% - Акцент2 6" xfId="1501"/>
    <cellStyle name="40% - Акцент3" xfId="28009" builtinId="39" customBuiltin="1"/>
    <cellStyle name="40% - Акцент3 2" xfId="94"/>
    <cellStyle name="40% - Акцент3 2 2" xfId="995"/>
    <cellStyle name="40% - Акцент3 2 3" xfId="1102"/>
    <cellStyle name="40% - Акцент3 2 4" xfId="1183"/>
    <cellStyle name="40% - Акцент3 3" xfId="95"/>
    <cellStyle name="40% - Акцент3 3 2" xfId="996"/>
    <cellStyle name="40% - Акцент3 3 3" xfId="1101"/>
    <cellStyle name="40% - Акцент3 3 4" xfId="1182"/>
    <cellStyle name="40% - Акцент3 4" xfId="96"/>
    <cellStyle name="40% - Акцент3 4 2" xfId="997"/>
    <cellStyle name="40% - Акцент3 4 3" xfId="1100"/>
    <cellStyle name="40% - Акцент3 4 4" xfId="1181"/>
    <cellStyle name="40% - Акцент3 5" xfId="97"/>
    <cellStyle name="40% - Акцент3 5 2" xfId="998"/>
    <cellStyle name="40% - Акцент3 5 3" xfId="1099"/>
    <cellStyle name="40% - Акцент3 5 4" xfId="1180"/>
    <cellStyle name="40% - Акцент3 6" xfId="1502"/>
    <cellStyle name="40% - Акцент4" xfId="28013" builtinId="43" customBuiltin="1"/>
    <cellStyle name="40% - Акцент4 2" xfId="98"/>
    <cellStyle name="40% - Акцент4 2 2" xfId="999"/>
    <cellStyle name="40% - Акцент4 2 3" xfId="1098"/>
    <cellStyle name="40% - Акцент4 2 4" xfId="1179"/>
    <cellStyle name="40% - Акцент4 3" xfId="99"/>
    <cellStyle name="40% - Акцент4 3 2" xfId="1000"/>
    <cellStyle name="40% - Акцент4 3 3" xfId="1097"/>
    <cellStyle name="40% - Акцент4 3 4" xfId="1178"/>
    <cellStyle name="40% - Акцент4 4" xfId="100"/>
    <cellStyle name="40% - Акцент4 4 2" xfId="1001"/>
    <cellStyle name="40% - Акцент4 4 3" xfId="1096"/>
    <cellStyle name="40% - Акцент4 4 4" xfId="1177"/>
    <cellStyle name="40% - Акцент4 5" xfId="101"/>
    <cellStyle name="40% - Акцент4 5 2" xfId="1002"/>
    <cellStyle name="40% - Акцент4 5 3" xfId="1095"/>
    <cellStyle name="40% - Акцент4 5 4" xfId="1176"/>
    <cellStyle name="40% - Акцент4 6" xfId="1503"/>
    <cellStyle name="40% - Акцент5" xfId="28017" builtinId="47" customBuiltin="1"/>
    <cellStyle name="40% - Акцент5 2" xfId="102"/>
    <cellStyle name="40% - Акцент5 2 2" xfId="1003"/>
    <cellStyle name="40% - Акцент5 2 3" xfId="1094"/>
    <cellStyle name="40% - Акцент5 2 4" xfId="1175"/>
    <cellStyle name="40% - Акцент5 3" xfId="103"/>
    <cellStyle name="40% - Акцент5 3 2" xfId="1004"/>
    <cellStyle name="40% - Акцент5 3 3" xfId="1093"/>
    <cellStyle name="40% - Акцент5 3 4" xfId="1174"/>
    <cellStyle name="40% - Акцент5 4" xfId="104"/>
    <cellStyle name="40% - Акцент5 4 2" xfId="1005"/>
    <cellStyle name="40% - Акцент5 4 3" xfId="1092"/>
    <cellStyle name="40% - Акцент5 4 4" xfId="1173"/>
    <cellStyle name="40% - Акцент5 5" xfId="105"/>
    <cellStyle name="40% - Акцент5 5 2" xfId="1006"/>
    <cellStyle name="40% - Акцент5 5 3" xfId="1091"/>
    <cellStyle name="40% - Акцент5 5 4" xfId="1172"/>
    <cellStyle name="40% - Акцент5 6" xfId="1505"/>
    <cellStyle name="40% - Акцент6" xfId="28021" builtinId="51" customBuiltin="1"/>
    <cellStyle name="40% - Акцент6 2" xfId="106"/>
    <cellStyle name="40% - Акцент6 2 2" xfId="1007"/>
    <cellStyle name="40% - Акцент6 2 3" xfId="1090"/>
    <cellStyle name="40% - Акцент6 2 4" xfId="1171"/>
    <cellStyle name="40% - Акцент6 3" xfId="107"/>
    <cellStyle name="40% - Акцент6 3 2" xfId="1008"/>
    <cellStyle name="40% - Акцент6 3 3" xfId="1089"/>
    <cellStyle name="40% - Акцент6 3 4" xfId="1170"/>
    <cellStyle name="40% - Акцент6 4" xfId="108"/>
    <cellStyle name="40% - Акцент6 4 2" xfId="1009"/>
    <cellStyle name="40% - Акцент6 4 3" xfId="1088"/>
    <cellStyle name="40% - Акцент6 4 4" xfId="1169"/>
    <cellStyle name="40% - Акцент6 5" xfId="109"/>
    <cellStyle name="40% - Акцент6 5 2" xfId="1010"/>
    <cellStyle name="40% - Акцент6 5 3" xfId="1087"/>
    <cellStyle name="40% - Акцент6 5 4" xfId="1168"/>
    <cellStyle name="40% - Акцент6 6" xfId="1507"/>
    <cellStyle name="60% - Accent1" xfId="110"/>
    <cellStyle name="60% - Accent1 2" xfId="753"/>
    <cellStyle name="60% - Accent2" xfId="111"/>
    <cellStyle name="60% - Accent2 2" xfId="754"/>
    <cellStyle name="60% - Accent3" xfId="112"/>
    <cellStyle name="60% - Accent3 2" xfId="755"/>
    <cellStyle name="60% - Accent4" xfId="113"/>
    <cellStyle name="60% - Accent4 2" xfId="756"/>
    <cellStyle name="60% - Accent5" xfId="114"/>
    <cellStyle name="60% - Accent5 2" xfId="757"/>
    <cellStyle name="60% - Accent6" xfId="115"/>
    <cellStyle name="60% - Accent6 2" xfId="758"/>
    <cellStyle name="60% - Акцент1" xfId="28002" builtinId="32" customBuiltin="1"/>
    <cellStyle name="60% - Акцент1 2" xfId="116"/>
    <cellStyle name="60% - Акцент1 3" xfId="117"/>
    <cellStyle name="60% - Акцент1 4" xfId="118"/>
    <cellStyle name="60% - Акцент1 5" xfId="119"/>
    <cellStyle name="60% - Акцент2" xfId="28006" builtinId="36" customBuiltin="1"/>
    <cellStyle name="60% - Акцент2 2" xfId="120"/>
    <cellStyle name="60% - Акцент2 3" xfId="121"/>
    <cellStyle name="60% - Акцент2 4" xfId="122"/>
    <cellStyle name="60% - Акцент2 5" xfId="123"/>
    <cellStyle name="60% - Акцент3" xfId="28010" builtinId="40" customBuiltin="1"/>
    <cellStyle name="60% - Акцент3 2" xfId="124"/>
    <cellStyle name="60% - Акцент3 3" xfId="125"/>
    <cellStyle name="60% - Акцент3 4" xfId="126"/>
    <cellStyle name="60% - Акцент3 5" xfId="127"/>
    <cellStyle name="60% - Акцент4" xfId="28014" builtinId="44" customBuiltin="1"/>
    <cellStyle name="60% - Акцент4 2" xfId="128"/>
    <cellStyle name="60% - Акцент4 3" xfId="129"/>
    <cellStyle name="60% - Акцент4 4" xfId="130"/>
    <cellStyle name="60% - Акцент4 5" xfId="131"/>
    <cellStyle name="60% - Акцент5" xfId="28018" builtinId="48" customBuiltin="1"/>
    <cellStyle name="60% - Акцент5 2" xfId="132"/>
    <cellStyle name="60% - Акцент5 3" xfId="133"/>
    <cellStyle name="60% - Акцент5 4" xfId="134"/>
    <cellStyle name="60% - Акцент5 5" xfId="135"/>
    <cellStyle name="60% - Акцент6" xfId="28022" builtinId="52" customBuiltin="1"/>
    <cellStyle name="60% - Акцент6 2" xfId="136"/>
    <cellStyle name="60% - Акцент6 3" xfId="137"/>
    <cellStyle name="60% - Акцент6 4" xfId="138"/>
    <cellStyle name="60% - Акцент6 5" xfId="139"/>
    <cellStyle name="Accent1" xfId="140"/>
    <cellStyle name="Accent1 2" xfId="759"/>
    <cellStyle name="Accent2" xfId="141"/>
    <cellStyle name="Accent2 2" xfId="760"/>
    <cellStyle name="Accent3" xfId="142"/>
    <cellStyle name="Accent3 2" xfId="761"/>
    <cellStyle name="Accent4" xfId="143"/>
    <cellStyle name="Accent4 2" xfId="762"/>
    <cellStyle name="Accent5" xfId="144"/>
    <cellStyle name="Accent5 2" xfId="763"/>
    <cellStyle name="Accent6" xfId="145"/>
    <cellStyle name="Accent6 2" xfId="764"/>
    <cellStyle name="Bad" xfId="146"/>
    <cellStyle name="Bad 2" xfId="765"/>
    <cellStyle name="Balance" xfId="706"/>
    <cellStyle name="BalanceBold" xfId="659"/>
    <cellStyle name="Calc Currency (0)" xfId="147"/>
    <cellStyle name="Calc Currency (2)" xfId="148"/>
    <cellStyle name="Calc Percent (0)" xfId="149"/>
    <cellStyle name="Calc Percent (1)" xfId="150"/>
    <cellStyle name="Calc Percent (1) 2" xfId="151"/>
    <cellStyle name="Calc Percent (1) 2 2" xfId="766"/>
    <cellStyle name="Calc Percent (1) 2 2 2" xfId="1443"/>
    <cellStyle name="Calc Percent (1) 2 2 3" xfId="1023"/>
    <cellStyle name="Calc Percent (1) 2 3" xfId="1079"/>
    <cellStyle name="Calc Percent (1) 2 4" xfId="1167"/>
    <cellStyle name="Calc Percent (1) 3" xfId="152"/>
    <cellStyle name="Calc Percent (1) 3 2" xfId="767"/>
    <cellStyle name="Calc Percent (2)" xfId="153"/>
    <cellStyle name="Calc Percent (2) 2" xfId="154"/>
    <cellStyle name="Calc Percent (2) 2 2" xfId="768"/>
    <cellStyle name="Calc Percent (2) 2 2 2" xfId="1444"/>
    <cellStyle name="Calc Percent (2) 2 2 3" xfId="1024"/>
    <cellStyle name="Calc Percent (2) 2 3" xfId="1078"/>
    <cellStyle name="Calc Percent (2) 2 4" xfId="1166"/>
    <cellStyle name="Calc Percent (2) 3" xfId="155"/>
    <cellStyle name="Calc Percent (2) 3 2" xfId="769"/>
    <cellStyle name="Calc Units (0)" xfId="156"/>
    <cellStyle name="Calc Units (1)" xfId="157"/>
    <cellStyle name="Calc Units (1) 2" xfId="158"/>
    <cellStyle name="Calc Units (1) 2 2" xfId="770"/>
    <cellStyle name="Calc Units (1) 2 2 2" xfId="1445"/>
    <cellStyle name="Calc Units (1) 2 2 3" xfId="1027"/>
    <cellStyle name="Calc Units (1) 2 3" xfId="1075"/>
    <cellStyle name="Calc Units (1) 2 4" xfId="950"/>
    <cellStyle name="Calc Units (1) 3" xfId="159"/>
    <cellStyle name="Calc Units (1) 3 2" xfId="771"/>
    <cellStyle name="Calc Units (2)" xfId="160"/>
    <cellStyle name="Calculation" xfId="161"/>
    <cellStyle name="Calculation 2" xfId="772"/>
    <cellStyle name="Calculation 2 2" xfId="1831"/>
    <cellStyle name="Calculation 2 2 2" xfId="1303"/>
    <cellStyle name="Calculation 2 2 2 2" xfId="3407"/>
    <cellStyle name="Calculation 2 2 2 2 2" xfId="10162"/>
    <cellStyle name="Calculation 2 2 2 2 2 2" xfId="16670"/>
    <cellStyle name="Calculation 2 2 2 2 2 2 2" xfId="35357"/>
    <cellStyle name="Calculation 2 2 2 2 2 3" xfId="32430"/>
    <cellStyle name="Calculation 2 2 2 2 3" xfId="12092"/>
    <cellStyle name="Calculation 2 2 2 2 3 2" xfId="18416"/>
    <cellStyle name="Calculation 2 2 2 2 3 2 2" xfId="36094"/>
    <cellStyle name="Calculation 2 2 2 2 3 3" xfId="33341"/>
    <cellStyle name="Calculation 2 2 2 2 4" xfId="7983"/>
    <cellStyle name="Calculation 2 2 2 2 4 2" xfId="21986"/>
    <cellStyle name="Calculation 2 2 2 2 4 2 2" xfId="36658"/>
    <cellStyle name="Calculation 2 2 2 2 4 3" xfId="31338"/>
    <cellStyle name="Calculation 2 2 2 2 5" xfId="15140"/>
    <cellStyle name="Calculation 2 2 2 2 5 2" xfId="34886"/>
    <cellStyle name="Calculation 2 2 2 2 6" xfId="28853"/>
    <cellStyle name="Calculation 2 2 2 3" xfId="3880"/>
    <cellStyle name="Calculation 2 2 2 3 2" xfId="10635"/>
    <cellStyle name="Calculation 2 2 2 3 2 2" xfId="16993"/>
    <cellStyle name="Calculation 2 2 2 3 2 2 2" xfId="35410"/>
    <cellStyle name="Calculation 2 2 2 3 2 3" xfId="32631"/>
    <cellStyle name="Calculation 2 2 2 3 3" xfId="12565"/>
    <cellStyle name="Calculation 2 2 2 3 3 2" xfId="18887"/>
    <cellStyle name="Calculation 2 2 2 3 3 2 2" xfId="36295"/>
    <cellStyle name="Calculation 2 2 2 3 3 3" xfId="33542"/>
    <cellStyle name="Calculation 2 2 2 3 4" xfId="15611"/>
    <cellStyle name="Calculation 2 2 2 3 4 2" xfId="35087"/>
    <cellStyle name="Calculation 2 2 2 3 5" xfId="29054"/>
    <cellStyle name="Calculation 2 2 2 4" xfId="6100"/>
    <cellStyle name="Calculation 2 2 2 4 2" xfId="13340"/>
    <cellStyle name="Calculation 2 2 2 4 2 2" xfId="33898"/>
    <cellStyle name="Calculation 2 2 2 4 3" xfId="30328"/>
    <cellStyle name="Calculation 2 2 2 5" xfId="5693"/>
    <cellStyle name="Calculation 2 2 2 5 2" xfId="13010"/>
    <cellStyle name="Calculation 2 2 2 5 2 2" xfId="33712"/>
    <cellStyle name="Calculation 2 2 2 5 3" xfId="30096"/>
    <cellStyle name="Calculation 2 2 2 6" xfId="5569"/>
    <cellStyle name="Calculation 2 2 2 6 2" xfId="12921"/>
    <cellStyle name="Calculation 2 2 2 6 2 2" xfId="33665"/>
    <cellStyle name="Calculation 2 2 2 6 3" xfId="30019"/>
    <cellStyle name="Calculation 2 2 2 7" xfId="3916"/>
    <cellStyle name="Calculation 2 2 2 7 2" xfId="29085"/>
    <cellStyle name="Calculation 2 2 2 8" xfId="28205"/>
    <cellStyle name="Calculation 2 2 3" xfId="2503"/>
    <cellStyle name="Calculation 2 2 3 2" xfId="7103"/>
    <cellStyle name="Calculation 2 2 3 2 2" xfId="14277"/>
    <cellStyle name="Calculation 2 2 3 2 2 2" xfId="34589"/>
    <cellStyle name="Calculation 2 2 3 2 3" xfId="31038"/>
    <cellStyle name="Calculation 2 2 3 3" xfId="9285"/>
    <cellStyle name="Calculation 2 2 3 3 2" xfId="15963"/>
    <cellStyle name="Calculation 2 2 3 3 2 2" xfId="35219"/>
    <cellStyle name="Calculation 2 2 3 3 3" xfId="32127"/>
    <cellStyle name="Calculation 2 2 3 4" xfId="11245"/>
    <cellStyle name="Calculation 2 2 3 4 2" xfId="17574"/>
    <cellStyle name="Calculation 2 2 3 4 2 2" xfId="35817"/>
    <cellStyle name="Calculation 2 2 3 4 3" xfId="33064"/>
    <cellStyle name="Calculation 2 2 3 5" xfId="5502"/>
    <cellStyle name="Calculation 2 2 3 5 2" xfId="20859"/>
    <cellStyle name="Calculation 2 2 3 5 2 2" xfId="36512"/>
    <cellStyle name="Calculation 2 2 3 5 3" xfId="29969"/>
    <cellStyle name="Calculation 2 2 3 6" xfId="12895"/>
    <cellStyle name="Calculation 2 2 3 6 2" xfId="33653"/>
    <cellStyle name="Calculation 2 2 3 7" xfId="28576"/>
    <cellStyle name="Calculation 2 2 4" xfId="3160"/>
    <cellStyle name="Calculation 2 2 4 2" xfId="9915"/>
    <cellStyle name="Calculation 2 2 4 2 2" xfId="16499"/>
    <cellStyle name="Calculation 2 2 4 2 2 2" xfId="35321"/>
    <cellStyle name="Calculation 2 2 4 2 3" xfId="32319"/>
    <cellStyle name="Calculation 2 2 4 3" xfId="11846"/>
    <cellStyle name="Calculation 2 2 4 3 2" xfId="18171"/>
    <cellStyle name="Calculation 2 2 4 3 2 2" xfId="35984"/>
    <cellStyle name="Calculation 2 2 4 3 3" xfId="33231"/>
    <cellStyle name="Calculation 2 2 4 4" xfId="7736"/>
    <cellStyle name="Calculation 2 2 4 4 2" xfId="21768"/>
    <cellStyle name="Calculation 2 2 4 4 2 2" xfId="36575"/>
    <cellStyle name="Calculation 2 2 4 4 3" xfId="31227"/>
    <cellStyle name="Calculation 2 2 4 5" xfId="14894"/>
    <cellStyle name="Calculation 2 2 4 5 2" xfId="34775"/>
    <cellStyle name="Calculation 2 2 4 6" xfId="28743"/>
    <cellStyle name="Calculation 2 2 5" xfId="3634"/>
    <cellStyle name="Calculation 2 2 5 2" xfId="10389"/>
    <cellStyle name="Calculation 2 2 5 2 2" xfId="16822"/>
    <cellStyle name="Calculation 2 2 5 2 2 2" xfId="35374"/>
    <cellStyle name="Calculation 2 2 5 2 3" xfId="32521"/>
    <cellStyle name="Calculation 2 2 5 3" xfId="12319"/>
    <cellStyle name="Calculation 2 2 5 3 2" xfId="18642"/>
    <cellStyle name="Calculation 2 2 5 3 2 2" xfId="36185"/>
    <cellStyle name="Calculation 2 2 5 3 3" xfId="33432"/>
    <cellStyle name="Calculation 2 2 5 4" xfId="8210"/>
    <cellStyle name="Calculation 2 2 5 4 2" xfId="22207"/>
    <cellStyle name="Calculation 2 2 5 4 2 2" xfId="36749"/>
    <cellStyle name="Calculation 2 2 5 4 3" xfId="31429"/>
    <cellStyle name="Calculation 2 2 5 5" xfId="15366"/>
    <cellStyle name="Calculation 2 2 5 5 2" xfId="34977"/>
    <cellStyle name="Calculation 2 2 5 6" xfId="28944"/>
    <cellStyle name="Calculation 2 2 6" xfId="4600"/>
    <cellStyle name="Calculation 2 2 6 2" xfId="29350"/>
    <cellStyle name="Calculation 2 2 7" xfId="28374"/>
    <cellStyle name="Calculation 2 3" xfId="2102"/>
    <cellStyle name="Calculation 2 3 2" xfId="2952"/>
    <cellStyle name="Calculation 2 3 2 2" xfId="7539"/>
    <cellStyle name="Calculation 2 3 2 2 2" xfId="14704"/>
    <cellStyle name="Calculation 2 3 2 2 2 2" xfId="34690"/>
    <cellStyle name="Calculation 2 3 2 2 3" xfId="31142"/>
    <cellStyle name="Calculation 2 3 2 3" xfId="9718"/>
    <cellStyle name="Calculation 2 3 2 3 2" xfId="16354"/>
    <cellStyle name="Calculation 2 3 2 3 2 2" xfId="35283"/>
    <cellStyle name="Calculation 2 3 2 3 3" xfId="32230"/>
    <cellStyle name="Calculation 2 3 2 4" xfId="11658"/>
    <cellStyle name="Calculation 2 3 2 4 2" xfId="17984"/>
    <cellStyle name="Calculation 2 3 2 4 2 2" xfId="35902"/>
    <cellStyle name="Calculation 2 3 2 4 3" xfId="33149"/>
    <cellStyle name="Calculation 2 3 2 5" xfId="5182"/>
    <cellStyle name="Calculation 2 3 2 5 2" xfId="20709"/>
    <cellStyle name="Calculation 2 3 2 5 2 2" xfId="36479"/>
    <cellStyle name="Calculation 2 3 2 5 3" xfId="29767"/>
    <cellStyle name="Calculation 2 3 2 6" xfId="12754"/>
    <cellStyle name="Calculation 2 3 2 6 2" xfId="33601"/>
    <cellStyle name="Calculation 2 3 2 7" xfId="28661"/>
    <cellStyle name="Calculation 2 3 3" xfId="3474"/>
    <cellStyle name="Calculation 2 3 3 2" xfId="10229"/>
    <cellStyle name="Calculation 2 3 3 2 2" xfId="16711"/>
    <cellStyle name="Calculation 2 3 3 2 2 2" xfId="35362"/>
    <cellStyle name="Calculation 2 3 3 2 3" xfId="32460"/>
    <cellStyle name="Calculation 2 3 3 3" xfId="12159"/>
    <cellStyle name="Calculation 2 3 3 3 2" xfId="18482"/>
    <cellStyle name="Calculation 2 3 3 3 2 2" xfId="36124"/>
    <cellStyle name="Calculation 2 3 3 3 3" xfId="33371"/>
    <cellStyle name="Calculation 2 3 3 4" xfId="8050"/>
    <cellStyle name="Calculation 2 3 3 4 2" xfId="22047"/>
    <cellStyle name="Calculation 2 3 3 4 2 2" xfId="36688"/>
    <cellStyle name="Calculation 2 3 3 4 3" xfId="31368"/>
    <cellStyle name="Calculation 2 3 3 5" xfId="15206"/>
    <cellStyle name="Calculation 2 3 3 5 2" xfId="34916"/>
    <cellStyle name="Calculation 2 3 3 6" xfId="28883"/>
    <cellStyle name="Calculation 2 3 4" xfId="6702"/>
    <cellStyle name="Calculation 2 3 4 2" xfId="13878"/>
    <cellStyle name="Calculation 2 3 4 2 2" xfId="34280"/>
    <cellStyle name="Calculation 2 3 4 3" xfId="30729"/>
    <cellStyle name="Calculation 2 3 5" xfId="8885"/>
    <cellStyle name="Calculation 2 3 5 2" xfId="15822"/>
    <cellStyle name="Calculation 2 3 5 2 2" xfId="35167"/>
    <cellStyle name="Calculation 2 3 5 3" xfId="31818"/>
    <cellStyle name="Calculation 2 3 6" xfId="10986"/>
    <cellStyle name="Calculation 2 3 6 2" xfId="17316"/>
    <cellStyle name="Calculation 2 3 6 2 2" xfId="35647"/>
    <cellStyle name="Calculation 2 3 6 3" xfId="32894"/>
    <cellStyle name="Calculation 2 3 7" xfId="4516"/>
    <cellStyle name="Calculation 2 3 7 2" xfId="20526"/>
    <cellStyle name="Calculation 2 3 7 2 2" xfId="36414"/>
    <cellStyle name="Calculation 2 3 7 3" xfId="29299"/>
    <cellStyle name="Calculation 2 3 8" xfId="8405"/>
    <cellStyle name="Calculation 2 3 8 2" xfId="31472"/>
    <cellStyle name="Calculation 2 3 9" xfId="28407"/>
    <cellStyle name="Calculation 2 4" xfId="2695"/>
    <cellStyle name="Calculation 2 4 2" xfId="9476"/>
    <cellStyle name="Calculation 2 4 2 2" xfId="16127"/>
    <cellStyle name="Calculation 2 4 2 2 2" xfId="35242"/>
    <cellStyle name="Calculation 2 4 2 3" xfId="32176"/>
    <cellStyle name="Calculation 2 4 3" xfId="11436"/>
    <cellStyle name="Calculation 2 4 3 2" xfId="17764"/>
    <cellStyle name="Calculation 2 4 3 2 2" xfId="35866"/>
    <cellStyle name="Calculation 2 4 3 3" xfId="33113"/>
    <cellStyle name="Calculation 2 4 4" xfId="7295"/>
    <cellStyle name="Calculation 2 4 4 2" xfId="21454"/>
    <cellStyle name="Calculation 2 4 4 2 2" xfId="36537"/>
    <cellStyle name="Calculation 2 4 4 3" xfId="31088"/>
    <cellStyle name="Calculation 2 4 5" xfId="14468"/>
    <cellStyle name="Calculation 2 4 5 2" xfId="34639"/>
    <cellStyle name="Calculation 2 4 6" xfId="28625"/>
    <cellStyle name="Calculation 2 5" xfId="28132"/>
    <cellStyle name="Calculation 3" xfId="1611"/>
    <cellStyle name="Calculation 3 2" xfId="2004"/>
    <cellStyle name="Calculation 3 2 2" xfId="3274"/>
    <cellStyle name="Calculation 3 2 2 2" xfId="10029"/>
    <cellStyle name="Calculation 3 2 2 2 2" xfId="16578"/>
    <cellStyle name="Calculation 3 2 2 2 2 2" xfId="35340"/>
    <cellStyle name="Calculation 3 2 2 2 3" xfId="32373"/>
    <cellStyle name="Calculation 3 2 2 3" xfId="11959"/>
    <cellStyle name="Calculation 3 2 2 3 2" xfId="18284"/>
    <cellStyle name="Calculation 3 2 2 3 2 2" xfId="36037"/>
    <cellStyle name="Calculation 3 2 2 3 3" xfId="33284"/>
    <cellStyle name="Calculation 3 2 2 4" xfId="7850"/>
    <cellStyle name="Calculation 3 2 2 4 2" xfId="21854"/>
    <cellStyle name="Calculation 3 2 2 4 2 2" xfId="36601"/>
    <cellStyle name="Calculation 3 2 2 4 3" xfId="31281"/>
    <cellStyle name="Calculation 3 2 2 5" xfId="15008"/>
    <cellStyle name="Calculation 3 2 2 5 2" xfId="34829"/>
    <cellStyle name="Calculation 3 2 2 6" xfId="28796"/>
    <cellStyle name="Calculation 3 2 3" xfId="3747"/>
    <cellStyle name="Calculation 3 2 3 2" xfId="10502"/>
    <cellStyle name="Calculation 3 2 3 2 2" xfId="16901"/>
    <cellStyle name="Calculation 3 2 3 2 2 2" xfId="35393"/>
    <cellStyle name="Calculation 3 2 3 2 3" xfId="32574"/>
    <cellStyle name="Calculation 3 2 3 3" xfId="12432"/>
    <cellStyle name="Calculation 3 2 3 3 2" xfId="18755"/>
    <cellStyle name="Calculation 3 2 3 3 2 2" xfId="36238"/>
    <cellStyle name="Calculation 3 2 3 3 3" xfId="33485"/>
    <cellStyle name="Calculation 3 2 3 4" xfId="15479"/>
    <cellStyle name="Calculation 3 2 3 4 2" xfId="35030"/>
    <cellStyle name="Calculation 3 2 3 5" xfId="28997"/>
    <cellStyle name="Calculation 3 2 4" xfId="6604"/>
    <cellStyle name="Calculation 3 2 4 2" xfId="13782"/>
    <cellStyle name="Calculation 3 2 4 2 2" xfId="34238"/>
    <cellStyle name="Calculation 3 2 4 3" xfId="30687"/>
    <cellStyle name="Calculation 3 2 5" xfId="8787"/>
    <cellStyle name="Calculation 3 2 5 2" xfId="15751"/>
    <cellStyle name="Calculation 3 2 5 2 2" xfId="35150"/>
    <cellStyle name="Calculation 3 2 5 3" xfId="31776"/>
    <cellStyle name="Calculation 3 2 6" xfId="10901"/>
    <cellStyle name="Calculation 3 2 6 2" xfId="17233"/>
    <cellStyle name="Calculation 3 2 6 2 2" xfId="35617"/>
    <cellStyle name="Calculation 3 2 6 3" xfId="32864"/>
    <cellStyle name="Calculation 3 2 7" xfId="12683"/>
    <cellStyle name="Calculation 3 2 7 2" xfId="33584"/>
    <cellStyle name="Calculation 3 2 8" xfId="28389"/>
    <cellStyle name="Calculation 3 3" xfId="2087"/>
    <cellStyle name="Calculation 3 3 2" xfId="6687"/>
    <cellStyle name="Calculation 3 3 2 2" xfId="13863"/>
    <cellStyle name="Calculation 3 3 2 2 2" xfId="34272"/>
    <cellStyle name="Calculation 3 3 2 3" xfId="30721"/>
    <cellStyle name="Calculation 3 3 3" xfId="8870"/>
    <cellStyle name="Calculation 3 3 3 2" xfId="15810"/>
    <cellStyle name="Calculation 3 3 3 2 2" xfId="35162"/>
    <cellStyle name="Calculation 3 3 3 3" xfId="31810"/>
    <cellStyle name="Calculation 3 3 4" xfId="10974"/>
    <cellStyle name="Calculation 3 3 4 2" xfId="17304"/>
    <cellStyle name="Calculation 3 3 4 2 2" xfId="35642"/>
    <cellStyle name="Calculation 3 3 4 3" xfId="32889"/>
    <cellStyle name="Calculation 3 3 5" xfId="5168"/>
    <cellStyle name="Calculation 3 3 5 2" xfId="20699"/>
    <cellStyle name="Calculation 3 3 5 2 2" xfId="36477"/>
    <cellStyle name="Calculation 3 3 5 3" xfId="29761"/>
    <cellStyle name="Calculation 3 3 6" xfId="12742"/>
    <cellStyle name="Calculation 3 3 6 2" xfId="33596"/>
    <cellStyle name="Calculation 3 3 7" xfId="28403"/>
    <cellStyle name="Calculation 3 4" xfId="2722"/>
    <cellStyle name="Calculation 3 4 2" xfId="9496"/>
    <cellStyle name="Calculation 3 4 2 2" xfId="16147"/>
    <cellStyle name="Calculation 3 4 2 2 2" xfId="35251"/>
    <cellStyle name="Calculation 3 4 2 3" xfId="32185"/>
    <cellStyle name="Calculation 3 4 3" xfId="11451"/>
    <cellStyle name="Calculation 3 4 3 2" xfId="17779"/>
    <cellStyle name="Calculation 3 4 3 2 2" xfId="35872"/>
    <cellStyle name="Calculation 3 4 3 3" xfId="33119"/>
    <cellStyle name="Calculation 3 4 4" xfId="7314"/>
    <cellStyle name="Calculation 3 4 4 2" xfId="21469"/>
    <cellStyle name="Calculation 3 4 4 2 2" xfId="36543"/>
    <cellStyle name="Calculation 3 4 4 3" xfId="31097"/>
    <cellStyle name="Calculation 3 4 5" xfId="14483"/>
    <cellStyle name="Calculation 3 4 5 2" xfId="34645"/>
    <cellStyle name="Calculation 3 4 6" xfId="28631"/>
    <cellStyle name="Calculation 3 5" xfId="2858"/>
    <cellStyle name="Calculation 3 5 2" xfId="9625"/>
    <cellStyle name="Calculation 3 5 2 2" xfId="16273"/>
    <cellStyle name="Calculation 3 5 2 2 2" xfId="35266"/>
    <cellStyle name="Calculation 3 5 2 3" xfId="32202"/>
    <cellStyle name="Calculation 3 5 3" xfId="11577"/>
    <cellStyle name="Calculation 3 5 3 2" xfId="17904"/>
    <cellStyle name="Calculation 3 5 3 2 2" xfId="35886"/>
    <cellStyle name="Calculation 3 5 3 3" xfId="33133"/>
    <cellStyle name="Calculation 3 5 4" xfId="7445"/>
    <cellStyle name="Calculation 3 5 4 2" xfId="21582"/>
    <cellStyle name="Calculation 3 5 4 2 2" xfId="36551"/>
    <cellStyle name="Calculation 3 5 4 3" xfId="31114"/>
    <cellStyle name="Calculation 3 5 5" xfId="14612"/>
    <cellStyle name="Calculation 3 5 5 2" xfId="34662"/>
    <cellStyle name="Calculation 3 5 6" xfId="28645"/>
    <cellStyle name="Calculation 3 6" xfId="4146"/>
    <cellStyle name="Calculation 3 6 2" xfId="29190"/>
    <cellStyle name="Calculation 3 7" xfId="28283"/>
    <cellStyle name="Calculation 4" xfId="2096"/>
    <cellStyle name="Calculation 4 2" xfId="5176"/>
    <cellStyle name="Calculation 4 2 2" xfId="12749"/>
    <cellStyle name="Calculation 4 2 2 2" xfId="33599"/>
    <cellStyle name="Calculation 4 2 3" xfId="29764"/>
    <cellStyle name="Calculation 4 3" xfId="6696"/>
    <cellStyle name="Calculation 4 3 2" xfId="13872"/>
    <cellStyle name="Calculation 4 3 2 2" xfId="34277"/>
    <cellStyle name="Calculation 4 3 3" xfId="30726"/>
    <cellStyle name="Calculation 4 4" xfId="8879"/>
    <cellStyle name="Calculation 4 4 2" xfId="15817"/>
    <cellStyle name="Calculation 4 4 2 2" xfId="35165"/>
    <cellStyle name="Calculation 4 4 3" xfId="31815"/>
    <cellStyle name="Calculation 4 5" xfId="10981"/>
    <cellStyle name="Calculation 4 5 2" xfId="17311"/>
    <cellStyle name="Calculation 4 5 2 2" xfId="35645"/>
    <cellStyle name="Calculation 4 5 3" xfId="32892"/>
    <cellStyle name="Calculation 4 6" xfId="4430"/>
    <cellStyle name="Calculation 4 6 2" xfId="20466"/>
    <cellStyle name="Calculation 4 6 2 2" xfId="36380"/>
    <cellStyle name="Calculation 4 6 3" xfId="29265"/>
    <cellStyle name="Calculation 4 7" xfId="4454"/>
    <cellStyle name="Calculation 4 7 2" xfId="29281"/>
    <cellStyle name="Calculation 4 8" xfId="28405"/>
    <cellStyle name="Calculation 5" xfId="2558"/>
    <cellStyle name="Calculation 5 2" xfId="9340"/>
    <cellStyle name="Calculation 5 2 2" xfId="15992"/>
    <cellStyle name="Calculation 5 2 2 2" xfId="35224"/>
    <cellStyle name="Calculation 5 2 3" xfId="32158"/>
    <cellStyle name="Calculation 5 3" xfId="11300"/>
    <cellStyle name="Calculation 5 3 2" xfId="17629"/>
    <cellStyle name="Calculation 5 3 2 2" xfId="35848"/>
    <cellStyle name="Calculation 5 3 3" xfId="33095"/>
    <cellStyle name="Calculation 5 4" xfId="7158"/>
    <cellStyle name="Calculation 5 4 2" xfId="21325"/>
    <cellStyle name="Calculation 5 4 2 2" xfId="36520"/>
    <cellStyle name="Calculation 5 4 3" xfId="31069"/>
    <cellStyle name="Calculation 5 5" xfId="14332"/>
    <cellStyle name="Calculation 5 5 2" xfId="34620"/>
    <cellStyle name="Calculation 5 6" xfId="28607"/>
    <cellStyle name="Calculation 6" xfId="18934"/>
    <cellStyle name="Calculation 6 2" xfId="36326"/>
    <cellStyle name="Calculation 7" xfId="28028"/>
    <cellStyle name="Check" xfId="672"/>
    <cellStyle name="Check Cell" xfId="162"/>
    <cellStyle name="Check Cell 2" xfId="773"/>
    <cellStyle name="Check_Arman" xfId="614"/>
    <cellStyle name="Comma [0]_#6 Temps &amp; Contractors" xfId="163"/>
    <cellStyle name="Comma [00]" xfId="164"/>
    <cellStyle name="Comma_#6 Temps &amp; Contractors" xfId="165"/>
    <cellStyle name="Currency [0]" xfId="166"/>
    <cellStyle name="Currency [0] 2" xfId="167"/>
    <cellStyle name="Currency [0] 2 2" xfId="1030"/>
    <cellStyle name="Currency [0] 2 3" xfId="1073"/>
    <cellStyle name="Currency [0] 2 4" xfId="951"/>
    <cellStyle name="Currency [00]" xfId="168"/>
    <cellStyle name="Currency_#6 Temps &amp; Contractors" xfId="169"/>
    <cellStyle name="Data" xfId="613"/>
    <cellStyle name="DataBold" xfId="612"/>
    <cellStyle name="Date" xfId="170"/>
    <cellStyle name="Date 2" xfId="171"/>
    <cellStyle name="Date 2 2" xfId="470"/>
    <cellStyle name="Date 2 3" xfId="1071"/>
    <cellStyle name="Date 2 4" xfId="953"/>
    <cellStyle name="Date 3" xfId="469"/>
    <cellStyle name="Date Short" xfId="172"/>
    <cellStyle name="Date without year" xfId="173"/>
    <cellStyle name="Date without year 2" xfId="174"/>
    <cellStyle name="Date without year 2 2" xfId="472"/>
    <cellStyle name="Date without year 2 3" xfId="1069"/>
    <cellStyle name="Date without year 2 4" xfId="956"/>
    <cellStyle name="Date without year 3" xfId="471"/>
    <cellStyle name="DELTA" xfId="175"/>
    <cellStyle name="DELTA 2" xfId="176"/>
    <cellStyle name="DELTA 2 2" xfId="1034"/>
    <cellStyle name="DELTA 2 3" xfId="1067"/>
    <cellStyle name="DELTA 2 4" xfId="959"/>
    <cellStyle name="E&amp;Y House" xfId="177"/>
    <cellStyle name="Enter Currency (0)" xfId="178"/>
    <cellStyle name="Enter Currency (2)" xfId="179"/>
    <cellStyle name="Enter Units (0)" xfId="180"/>
    <cellStyle name="Enter Units (1)" xfId="181"/>
    <cellStyle name="Enter Units (1) 2" xfId="182"/>
    <cellStyle name="Enter Units (1) 2 2" xfId="774"/>
    <cellStyle name="Enter Units (1) 2 2 2" xfId="1446"/>
    <cellStyle name="Enter Units (1) 2 2 3" xfId="1037"/>
    <cellStyle name="Enter Units (1) 2 3" xfId="1063"/>
    <cellStyle name="Enter Units (1) 2 4" xfId="1014"/>
    <cellStyle name="Enter Units (1) 3" xfId="183"/>
    <cellStyle name="Enter Units (1) 3 2" xfId="775"/>
    <cellStyle name="Enter Units (2)" xfId="184"/>
    <cellStyle name="Explanatory Text" xfId="185"/>
    <cellStyle name="Explanatory Text 2" xfId="776"/>
    <cellStyle name="From" xfId="186"/>
    <cellStyle name="From 2" xfId="1312"/>
    <cellStyle name="From 2 2" xfId="1732"/>
    <cellStyle name="From 2 2 10" xfId="4074"/>
    <cellStyle name="From 2 2 10 2" xfId="29153"/>
    <cellStyle name="From 2 2 2" xfId="1465"/>
    <cellStyle name="From 2 2 2 2" xfId="3356"/>
    <cellStyle name="From 2 2 2 2 2" xfId="10111"/>
    <cellStyle name="From 2 2 2 2 2 2" xfId="32405"/>
    <cellStyle name="From 2 2 2 2 3" xfId="12041"/>
    <cellStyle name="From 2 2 2 2 3 2" xfId="18366"/>
    <cellStyle name="From 2 2 2 2 3 2 2" xfId="36069"/>
    <cellStyle name="From 2 2 2 2 3 3" xfId="33316"/>
    <cellStyle name="From 2 2 2 2 4" xfId="7932"/>
    <cellStyle name="From 2 2 2 2 4 2" xfId="21936"/>
    <cellStyle name="From 2 2 2 2 4 2 2" xfId="36633"/>
    <cellStyle name="From 2 2 2 2 4 3" xfId="31313"/>
    <cellStyle name="From 2 2 2 2 5" xfId="15090"/>
    <cellStyle name="From 2 2 2 2 5 2" xfId="34861"/>
    <cellStyle name="From 2 2 2 2 6" xfId="28828"/>
    <cellStyle name="From 2 2 2 3" xfId="3829"/>
    <cellStyle name="From 2 2 2 3 2" xfId="10584"/>
    <cellStyle name="From 2 2 2 3 2 2" xfId="32606"/>
    <cellStyle name="From 2 2 2 3 3" xfId="12514"/>
    <cellStyle name="From 2 2 2 3 3 2" xfId="18837"/>
    <cellStyle name="From 2 2 2 3 3 2 2" xfId="36270"/>
    <cellStyle name="From 2 2 2 3 3 3" xfId="33517"/>
    <cellStyle name="From 2 2 2 3 4" xfId="15561"/>
    <cellStyle name="From 2 2 2 3 4 2" xfId="35062"/>
    <cellStyle name="From 2 2 2 3 5" xfId="29029"/>
    <cellStyle name="From 2 2 2 4" xfId="6236"/>
    <cellStyle name="From 2 2 2 4 2" xfId="13468"/>
    <cellStyle name="From 2 2 2 4 2 2" xfId="33978"/>
    <cellStyle name="From 2 2 2 4 3" xfId="30411"/>
    <cellStyle name="From 2 2 2 5" xfId="8505"/>
    <cellStyle name="From 2 2 2 5 2" xfId="31529"/>
    <cellStyle name="From 2 2 2 6" xfId="5700"/>
    <cellStyle name="From 2 2 2 6 2" xfId="13016"/>
    <cellStyle name="From 2 2 2 6 2 2" xfId="33716"/>
    <cellStyle name="From 2 2 2 6 3" xfId="30101"/>
    <cellStyle name="From 2 2 2 7" xfId="4817"/>
    <cellStyle name="From 2 2 2 7 2" xfId="29494"/>
    <cellStyle name="From 2 2 3" xfId="2341"/>
    <cellStyle name="From 2 2 3 2" xfId="6941"/>
    <cellStyle name="From 2 2 3 2 2" xfId="14115"/>
    <cellStyle name="From 2 2 3 2 2 2" xfId="34430"/>
    <cellStyle name="From 2 2 3 2 3" xfId="30879"/>
    <cellStyle name="From 2 2 3 3" xfId="9124"/>
    <cellStyle name="From 2 2 3 3 2" xfId="31968"/>
    <cellStyle name="From 2 2 3 4" xfId="11142"/>
    <cellStyle name="From 2 2 3 4 2" xfId="17471"/>
    <cellStyle name="From 2 2 3 4 2 2" xfId="35716"/>
    <cellStyle name="From 2 2 3 4 3" xfId="32963"/>
    <cellStyle name="From 2 2 3 5" xfId="5372"/>
    <cellStyle name="From 2 2 3 5 2" xfId="29854"/>
    <cellStyle name="From 2 2 3 6" xfId="28475"/>
    <cellStyle name="From 2 2 4" xfId="2478"/>
    <cellStyle name="From 2 2 4 2" xfId="7078"/>
    <cellStyle name="From 2 2 4 2 2" xfId="14252"/>
    <cellStyle name="From 2 2 4 2 2 2" xfId="34564"/>
    <cellStyle name="From 2 2 4 2 3" xfId="31013"/>
    <cellStyle name="From 2 2 4 3" xfId="9260"/>
    <cellStyle name="From 2 2 4 3 2" xfId="32102"/>
    <cellStyle name="From 2 2 4 4" xfId="11220"/>
    <cellStyle name="From 2 2 4 4 2" xfId="17549"/>
    <cellStyle name="From 2 2 4 4 2 2" xfId="35792"/>
    <cellStyle name="From 2 2 4 4 3" xfId="33039"/>
    <cellStyle name="From 2 2 4 5" xfId="5477"/>
    <cellStyle name="From 2 2 4 5 2" xfId="29944"/>
    <cellStyle name="From 2 2 4 6" xfId="28551"/>
    <cellStyle name="From 2 2 5" xfId="3093"/>
    <cellStyle name="From 2 2 5 2" xfId="7680"/>
    <cellStyle name="From 2 2 5 2 2" xfId="14844"/>
    <cellStyle name="From 2 2 5 2 2 2" xfId="34750"/>
    <cellStyle name="From 2 2 5 2 3" xfId="31202"/>
    <cellStyle name="From 2 2 5 3" xfId="9859"/>
    <cellStyle name="From 2 2 5 3 2" xfId="32290"/>
    <cellStyle name="From 2 2 5 4" xfId="11796"/>
    <cellStyle name="From 2 2 5 4 2" xfId="18121"/>
    <cellStyle name="From 2 2 5 4 2 2" xfId="35959"/>
    <cellStyle name="From 2 2 5 4 3" xfId="33206"/>
    <cellStyle name="From 2 2 5 5" xfId="4912"/>
    <cellStyle name="From 2 2 5 5 2" xfId="29579"/>
    <cellStyle name="From 2 2 5 6" xfId="28718"/>
    <cellStyle name="From 2 2 6" xfId="3586"/>
    <cellStyle name="From 2 2 6 2" xfId="10341"/>
    <cellStyle name="From 2 2 6 2 2" xfId="32498"/>
    <cellStyle name="From 2 2 6 3" xfId="12271"/>
    <cellStyle name="From 2 2 6 3 2" xfId="18594"/>
    <cellStyle name="From 2 2 6 3 2 2" xfId="36162"/>
    <cellStyle name="From 2 2 6 3 3" xfId="33409"/>
    <cellStyle name="From 2 2 6 4" xfId="8162"/>
    <cellStyle name="From 2 2 6 4 2" xfId="22159"/>
    <cellStyle name="From 2 2 6 4 2 2" xfId="36726"/>
    <cellStyle name="From 2 2 6 4 3" xfId="31406"/>
    <cellStyle name="From 2 2 6 5" xfId="15318"/>
    <cellStyle name="From 2 2 6 5 2" xfId="34954"/>
    <cellStyle name="From 2 2 6 6" xfId="28921"/>
    <cellStyle name="From 2 2 7" xfId="6367"/>
    <cellStyle name="From 2 2 7 2" xfId="13576"/>
    <cellStyle name="From 2 2 7 2 2" xfId="34068"/>
    <cellStyle name="From 2 2 7 3" xfId="30514"/>
    <cellStyle name="From 2 2 8" xfId="8589"/>
    <cellStyle name="From 2 2 8 2" xfId="31609"/>
    <cellStyle name="From 2 2 9" xfId="10713"/>
    <cellStyle name="From 2 2 9 2" xfId="17045"/>
    <cellStyle name="From 2 2 9 2 2" xfId="35457"/>
    <cellStyle name="From 2 2 9 3" xfId="32704"/>
    <cellStyle name="From 2 3" xfId="1874"/>
    <cellStyle name="From 2 3 2" xfId="2409"/>
    <cellStyle name="From 2 3 2 2" xfId="7009"/>
    <cellStyle name="From 2 3 2 2 2" xfId="14183"/>
    <cellStyle name="From 2 3 2 2 2 2" xfId="34495"/>
    <cellStyle name="From 2 3 2 2 3" xfId="30944"/>
    <cellStyle name="From 2 3 2 3" xfId="9191"/>
    <cellStyle name="From 2 3 2 3 2" xfId="32033"/>
    <cellStyle name="From 2 3 3" xfId="4997"/>
    <cellStyle name="From 2 3 3 2" xfId="29639"/>
    <cellStyle name="From 2 3 4" xfId="6474"/>
    <cellStyle name="From 2 3 4 2" xfId="13652"/>
    <cellStyle name="From 2 3 4 2 2" xfId="34136"/>
    <cellStyle name="From 2 3 4 3" xfId="30585"/>
    <cellStyle name="From 2 3 5" xfId="8657"/>
    <cellStyle name="From 2 3 5 2" xfId="31674"/>
    <cellStyle name="From 2 3 6" xfId="10771"/>
    <cellStyle name="From 2 3 6 2" xfId="17103"/>
    <cellStyle name="From 2 3 6 2 2" xfId="35515"/>
    <cellStyle name="From 2 3 6 3" xfId="32762"/>
    <cellStyle name="From 2 4" xfId="2008"/>
    <cellStyle name="From 2 4 2" xfId="5100"/>
    <cellStyle name="From 2 4 2 2" xfId="29737"/>
    <cellStyle name="From 2 4 3" xfId="6608"/>
    <cellStyle name="From 2 4 3 2" xfId="13785"/>
    <cellStyle name="From 2 4 3 2 2" xfId="34240"/>
    <cellStyle name="From 2 4 3 3" xfId="30689"/>
    <cellStyle name="From 2 4 4" xfId="8791"/>
    <cellStyle name="From 2 4 4 2" xfId="31778"/>
    <cellStyle name="From 2 4 5" xfId="10905"/>
    <cellStyle name="From 2 4 5 2" xfId="17236"/>
    <cellStyle name="From 2 4 5 2 2" xfId="35619"/>
    <cellStyle name="From 2 4 5 3" xfId="32866"/>
    <cellStyle name="From 2 4 6" xfId="4431"/>
    <cellStyle name="From 2 4 6 2" xfId="20467"/>
    <cellStyle name="From 2 4 6 2 2" xfId="36381"/>
    <cellStyle name="From 2 4 6 3" xfId="29266"/>
    <cellStyle name="From 2 4 7" xfId="5390"/>
    <cellStyle name="From 2 4 7 2" xfId="29870"/>
    <cellStyle name="From 2 5" xfId="2147"/>
    <cellStyle name="From 2 5 2" xfId="6747"/>
    <cellStyle name="From 2 5 2 2" xfId="13922"/>
    <cellStyle name="From 2 5 2 2 2" xfId="34298"/>
    <cellStyle name="From 2 5 2 3" xfId="30747"/>
    <cellStyle name="From 2 5 3" xfId="8930"/>
    <cellStyle name="From 2 5 3 2" xfId="31836"/>
    <cellStyle name="From 2 6" xfId="4749"/>
    <cellStyle name="From 2 6 2" xfId="29434"/>
    <cellStyle name="From 2 7" xfId="6109"/>
    <cellStyle name="From 2 7 2" xfId="13349"/>
    <cellStyle name="From 2 7 2 2" xfId="33902"/>
    <cellStyle name="From 2 7 3" xfId="30332"/>
    <cellStyle name="From 2 8" xfId="5767"/>
    <cellStyle name="From 2 8 2" xfId="30132"/>
    <cellStyle name="From 2 9" xfId="9910"/>
    <cellStyle name="From 2 9 2" xfId="16494"/>
    <cellStyle name="From 2 9 2 2" xfId="35317"/>
    <cellStyle name="From 2 9 3" xfId="32315"/>
    <cellStyle name="From 3" xfId="1323"/>
    <cellStyle name="From 3 2" xfId="1739"/>
    <cellStyle name="From 3 2 10" xfId="4101"/>
    <cellStyle name="From 3 2 10 2" xfId="29171"/>
    <cellStyle name="From 3 2 2" xfId="1968"/>
    <cellStyle name="From 3 2 2 2" xfId="3363"/>
    <cellStyle name="From 3 2 2 2 2" xfId="10118"/>
    <cellStyle name="From 3 2 2 2 2 2" xfId="32412"/>
    <cellStyle name="From 3 2 2 2 3" xfId="12048"/>
    <cellStyle name="From 3 2 2 2 3 2" xfId="18373"/>
    <cellStyle name="From 3 2 2 2 3 2 2" xfId="36076"/>
    <cellStyle name="From 3 2 2 2 3 3" xfId="33323"/>
    <cellStyle name="From 3 2 2 2 4" xfId="7939"/>
    <cellStyle name="From 3 2 2 2 4 2" xfId="21943"/>
    <cellStyle name="From 3 2 2 2 4 2 2" xfId="36640"/>
    <cellStyle name="From 3 2 2 2 4 3" xfId="31320"/>
    <cellStyle name="From 3 2 2 2 5" xfId="15097"/>
    <cellStyle name="From 3 2 2 2 5 2" xfId="34868"/>
    <cellStyle name="From 3 2 2 2 6" xfId="28835"/>
    <cellStyle name="From 3 2 2 3" xfId="3836"/>
    <cellStyle name="From 3 2 2 3 2" xfId="10591"/>
    <cellStyle name="From 3 2 2 3 2 2" xfId="32613"/>
    <cellStyle name="From 3 2 2 3 3" xfId="12521"/>
    <cellStyle name="From 3 2 2 3 3 2" xfId="18844"/>
    <cellStyle name="From 3 2 2 3 3 2 2" xfId="36277"/>
    <cellStyle name="From 3 2 2 3 3 3" xfId="33524"/>
    <cellStyle name="From 3 2 2 3 4" xfId="15568"/>
    <cellStyle name="From 3 2 2 3 4 2" xfId="35069"/>
    <cellStyle name="From 3 2 2 3 5" xfId="29036"/>
    <cellStyle name="From 3 2 2 4" xfId="6568"/>
    <cellStyle name="From 3 2 2 4 2" xfId="13746"/>
    <cellStyle name="From 3 2 2 4 2 2" xfId="34214"/>
    <cellStyle name="From 3 2 2 4 3" xfId="30663"/>
    <cellStyle name="From 3 2 2 5" xfId="8751"/>
    <cellStyle name="From 3 2 2 5 2" xfId="31752"/>
    <cellStyle name="From 3 2 2 6" xfId="10865"/>
    <cellStyle name="From 3 2 2 6 2" xfId="17197"/>
    <cellStyle name="From 3 2 2 6 2 2" xfId="35593"/>
    <cellStyle name="From 3 2 2 6 3" xfId="32840"/>
    <cellStyle name="From 3 2 2 7" xfId="5074"/>
    <cellStyle name="From 3 2 2 7 2" xfId="29716"/>
    <cellStyle name="From 3 2 3" xfId="2348"/>
    <cellStyle name="From 3 2 3 2" xfId="6948"/>
    <cellStyle name="From 3 2 3 2 2" xfId="14122"/>
    <cellStyle name="From 3 2 3 2 2 2" xfId="34437"/>
    <cellStyle name="From 3 2 3 2 3" xfId="30886"/>
    <cellStyle name="From 3 2 3 3" xfId="9131"/>
    <cellStyle name="From 3 2 3 3 2" xfId="31975"/>
    <cellStyle name="From 3 2 3 4" xfId="11149"/>
    <cellStyle name="From 3 2 3 4 2" xfId="17478"/>
    <cellStyle name="From 3 2 3 4 2 2" xfId="35723"/>
    <cellStyle name="From 3 2 3 4 3" xfId="32970"/>
    <cellStyle name="From 3 2 3 5" xfId="5379"/>
    <cellStyle name="From 3 2 3 5 2" xfId="29861"/>
    <cellStyle name="From 3 2 3 6" xfId="28482"/>
    <cellStyle name="From 3 2 4" xfId="2485"/>
    <cellStyle name="From 3 2 4 2" xfId="7085"/>
    <cellStyle name="From 3 2 4 2 2" xfId="14259"/>
    <cellStyle name="From 3 2 4 2 2 2" xfId="34571"/>
    <cellStyle name="From 3 2 4 2 3" xfId="31020"/>
    <cellStyle name="From 3 2 4 3" xfId="9267"/>
    <cellStyle name="From 3 2 4 3 2" xfId="32109"/>
    <cellStyle name="From 3 2 4 4" xfId="11227"/>
    <cellStyle name="From 3 2 4 4 2" xfId="17556"/>
    <cellStyle name="From 3 2 4 4 2 2" xfId="35799"/>
    <cellStyle name="From 3 2 4 4 3" xfId="33046"/>
    <cellStyle name="From 3 2 4 5" xfId="5484"/>
    <cellStyle name="From 3 2 4 5 2" xfId="29951"/>
    <cellStyle name="From 3 2 4 6" xfId="28558"/>
    <cellStyle name="From 3 2 5" xfId="3100"/>
    <cellStyle name="From 3 2 5 2" xfId="7687"/>
    <cellStyle name="From 3 2 5 2 2" xfId="14851"/>
    <cellStyle name="From 3 2 5 2 2 2" xfId="34757"/>
    <cellStyle name="From 3 2 5 2 3" xfId="31209"/>
    <cellStyle name="From 3 2 5 3" xfId="9866"/>
    <cellStyle name="From 3 2 5 3 2" xfId="32297"/>
    <cellStyle name="From 3 2 5 4" xfId="11803"/>
    <cellStyle name="From 3 2 5 4 2" xfId="18128"/>
    <cellStyle name="From 3 2 5 4 2 2" xfId="35966"/>
    <cellStyle name="From 3 2 5 4 3" xfId="33213"/>
    <cellStyle name="From 3 2 5 5" xfId="4919"/>
    <cellStyle name="From 3 2 5 5 2" xfId="29586"/>
    <cellStyle name="From 3 2 5 6" xfId="28725"/>
    <cellStyle name="From 3 2 6" xfId="3593"/>
    <cellStyle name="From 3 2 6 2" xfId="10348"/>
    <cellStyle name="From 3 2 6 2 2" xfId="32505"/>
    <cellStyle name="From 3 2 6 3" xfId="12278"/>
    <cellStyle name="From 3 2 6 3 2" xfId="18601"/>
    <cellStyle name="From 3 2 6 3 2 2" xfId="36169"/>
    <cellStyle name="From 3 2 6 3 3" xfId="33416"/>
    <cellStyle name="From 3 2 6 4" xfId="8169"/>
    <cellStyle name="From 3 2 6 4 2" xfId="22166"/>
    <cellStyle name="From 3 2 6 4 2 2" xfId="36733"/>
    <cellStyle name="From 3 2 6 4 3" xfId="31413"/>
    <cellStyle name="From 3 2 6 5" xfId="15325"/>
    <cellStyle name="From 3 2 6 5 2" xfId="34961"/>
    <cellStyle name="From 3 2 6 6" xfId="28928"/>
    <cellStyle name="From 3 2 7" xfId="6374"/>
    <cellStyle name="From 3 2 7 2" xfId="13583"/>
    <cellStyle name="From 3 2 7 2 2" xfId="34075"/>
    <cellStyle name="From 3 2 7 3" xfId="30521"/>
    <cellStyle name="From 3 2 8" xfId="8596"/>
    <cellStyle name="From 3 2 8 2" xfId="31616"/>
    <cellStyle name="From 3 2 9" xfId="10720"/>
    <cellStyle name="From 3 2 9 2" xfId="17052"/>
    <cellStyle name="From 3 2 9 2 2" xfId="35464"/>
    <cellStyle name="From 3 2 9 3" xfId="32711"/>
    <cellStyle name="From 3 3" xfId="1881"/>
    <cellStyle name="From 3 3 2" xfId="2416"/>
    <cellStyle name="From 3 3 2 2" xfId="7016"/>
    <cellStyle name="From 3 3 2 2 2" xfId="14190"/>
    <cellStyle name="From 3 3 2 2 2 2" xfId="34502"/>
    <cellStyle name="From 3 3 2 2 3" xfId="30951"/>
    <cellStyle name="From 3 3 2 3" xfId="9198"/>
    <cellStyle name="From 3 3 2 3 2" xfId="32040"/>
    <cellStyle name="From 3 3 3" xfId="5004"/>
    <cellStyle name="From 3 3 3 2" xfId="29646"/>
    <cellStyle name="From 3 3 4" xfId="6481"/>
    <cellStyle name="From 3 3 4 2" xfId="13659"/>
    <cellStyle name="From 3 3 4 2 2" xfId="34143"/>
    <cellStyle name="From 3 3 4 3" xfId="30592"/>
    <cellStyle name="From 3 3 5" xfId="8664"/>
    <cellStyle name="From 3 3 5 2" xfId="31681"/>
    <cellStyle name="From 3 3 6" xfId="10778"/>
    <cellStyle name="From 3 3 6 2" xfId="17110"/>
    <cellStyle name="From 3 3 6 2 2" xfId="35522"/>
    <cellStyle name="From 3 3 6 3" xfId="32769"/>
    <cellStyle name="From 3 4" xfId="2021"/>
    <cellStyle name="From 3 4 2" xfId="5109"/>
    <cellStyle name="From 3 4 2 2" xfId="29745"/>
    <cellStyle name="From 3 4 3" xfId="6621"/>
    <cellStyle name="From 3 4 3 2" xfId="13798"/>
    <cellStyle name="From 3 4 3 2 2" xfId="34248"/>
    <cellStyle name="From 3 4 3 3" xfId="30697"/>
    <cellStyle name="From 3 4 4" xfId="8804"/>
    <cellStyle name="From 3 4 4 2" xfId="31786"/>
    <cellStyle name="From 3 4 5" xfId="10918"/>
    <cellStyle name="From 3 4 5 2" xfId="17249"/>
    <cellStyle name="From 3 4 5 2 2" xfId="35627"/>
    <cellStyle name="From 3 4 5 3" xfId="32874"/>
    <cellStyle name="From 3 4 6" xfId="4440"/>
    <cellStyle name="From 3 4 6 2" xfId="20476"/>
    <cellStyle name="From 3 4 6 2 2" xfId="36389"/>
    <cellStyle name="From 3 4 6 3" xfId="29274"/>
    <cellStyle name="From 3 4 7" xfId="8361"/>
    <cellStyle name="From 3 4 7 2" xfId="31464"/>
    <cellStyle name="From 3 5" xfId="2158"/>
    <cellStyle name="From 3 5 2" xfId="6758"/>
    <cellStyle name="From 3 5 2 2" xfId="13932"/>
    <cellStyle name="From 3 5 2 2 2" xfId="34305"/>
    <cellStyle name="From 3 5 2 3" xfId="30754"/>
    <cellStyle name="From 3 5 3" xfId="8941"/>
    <cellStyle name="From 3 5 3 2" xfId="31843"/>
    <cellStyle name="From 3 6" xfId="4757"/>
    <cellStyle name="From 3 6 2" xfId="29442"/>
    <cellStyle name="From 3 7" xfId="6120"/>
    <cellStyle name="From 3 7 2" xfId="13359"/>
    <cellStyle name="From 3 7 2 2" xfId="33910"/>
    <cellStyle name="From 3 7 3" xfId="30340"/>
    <cellStyle name="From 3 8" xfId="5806"/>
    <cellStyle name="From 3 8 2" xfId="30156"/>
    <cellStyle name="From 3 9" xfId="9486"/>
    <cellStyle name="From 3 9 2" xfId="16137"/>
    <cellStyle name="From 3 9 2 2" xfId="35247"/>
    <cellStyle name="From 3 9 3" xfId="32181"/>
    <cellStyle name="From 4" xfId="1511"/>
    <cellStyle name="From 4 10" xfId="8359"/>
    <cellStyle name="From 4 10 2" xfId="31462"/>
    <cellStyle name="From 4 2" xfId="869"/>
    <cellStyle name="From 4 2 2" xfId="3198"/>
    <cellStyle name="From 4 2 2 2" xfId="9953"/>
    <cellStyle name="From 4 2 2 2 2" xfId="32352"/>
    <cellStyle name="From 4 2 2 3" xfId="11883"/>
    <cellStyle name="From 4 2 2 3 2" xfId="18208"/>
    <cellStyle name="From 4 2 2 3 2 2" xfId="36016"/>
    <cellStyle name="From 4 2 2 3 3" xfId="33263"/>
    <cellStyle name="From 4 2 2 4" xfId="7774"/>
    <cellStyle name="From 4 2 2 4 2" xfId="21778"/>
    <cellStyle name="From 4 2 2 4 2 2" xfId="36580"/>
    <cellStyle name="From 4 2 2 4 3" xfId="31260"/>
    <cellStyle name="From 4 2 2 5" xfId="14932"/>
    <cellStyle name="From 4 2 2 5 2" xfId="34808"/>
    <cellStyle name="From 4 2 2 6" xfId="28775"/>
    <cellStyle name="From 4 2 3" xfId="3671"/>
    <cellStyle name="From 4 2 3 2" xfId="10426"/>
    <cellStyle name="From 4 2 3 2 2" xfId="32553"/>
    <cellStyle name="From 4 2 3 3" xfId="12356"/>
    <cellStyle name="From 4 2 3 3 2" xfId="18679"/>
    <cellStyle name="From 4 2 3 3 2 2" xfId="36217"/>
    <cellStyle name="From 4 2 3 3 3" xfId="33464"/>
    <cellStyle name="From 4 2 3 4" xfId="15403"/>
    <cellStyle name="From 4 2 3 4 2" xfId="35009"/>
    <cellStyle name="From 4 2 3 5" xfId="28976"/>
    <cellStyle name="From 4 2 4" xfId="5914"/>
    <cellStyle name="From 4 2 4 2" xfId="13175"/>
    <cellStyle name="From 4 2 4 2 2" xfId="33794"/>
    <cellStyle name="From 4 2 4 3" xfId="30206"/>
    <cellStyle name="From 4 2 5" xfId="5648"/>
    <cellStyle name="From 4 2 5 2" xfId="30070"/>
    <cellStyle name="From 4 2 6" xfId="5564"/>
    <cellStyle name="From 4 2 6 2" xfId="12916"/>
    <cellStyle name="From 4 2 6 2 2" xfId="33662"/>
    <cellStyle name="From 4 2 6 3" xfId="30016"/>
    <cellStyle name="From 4 2 7" xfId="4680"/>
    <cellStyle name="From 4 2 7 2" xfId="29378"/>
    <cellStyle name="From 4 3" xfId="2265"/>
    <cellStyle name="From 4 3 2" xfId="6865"/>
    <cellStyle name="From 4 3 2 2" xfId="14039"/>
    <cellStyle name="From 4 3 2 2 2" xfId="34386"/>
    <cellStyle name="From 4 3 2 3" xfId="30835"/>
    <cellStyle name="From 4 3 3" xfId="9048"/>
    <cellStyle name="From 4 3 3 2" xfId="31924"/>
    <cellStyle name="From 4 3 4" xfId="11077"/>
    <cellStyle name="From 4 3 4 2" xfId="17406"/>
    <cellStyle name="From 4 3 4 2 2" xfId="35683"/>
    <cellStyle name="From 4 3 4 3" xfId="32930"/>
    <cellStyle name="From 4 3 5" xfId="5305"/>
    <cellStyle name="From 4 3 5 2" xfId="29820"/>
    <cellStyle name="From 4 3 6" xfId="28442"/>
    <cellStyle name="From 4 4" xfId="2374"/>
    <cellStyle name="From 4 4 2" xfId="6974"/>
    <cellStyle name="From 4 4 2 2" xfId="14148"/>
    <cellStyle name="From 4 4 2 2 2" xfId="34460"/>
    <cellStyle name="From 4 4 2 3" xfId="30909"/>
    <cellStyle name="From 4 4 3" xfId="9156"/>
    <cellStyle name="From 4 4 3 2" xfId="31998"/>
    <cellStyle name="From 4 4 4" xfId="11171"/>
    <cellStyle name="From 4 4 4 2" xfId="17500"/>
    <cellStyle name="From 4 4 4 2 2" xfId="35743"/>
    <cellStyle name="From 4 4 4 3" xfId="32990"/>
    <cellStyle name="From 4 4 5" xfId="5404"/>
    <cellStyle name="From 4 4 5 2" xfId="29883"/>
    <cellStyle name="From 4 4 6" xfId="28502"/>
    <cellStyle name="From 4 5" xfId="2970"/>
    <cellStyle name="From 4 5 2" xfId="7557"/>
    <cellStyle name="From 4 5 2 2" xfId="14722"/>
    <cellStyle name="From 4 5 2 2 2" xfId="34699"/>
    <cellStyle name="From 4 5 2 3" xfId="31151"/>
    <cellStyle name="From 4 5 3" xfId="9736"/>
    <cellStyle name="From 4 5 3 2" xfId="32239"/>
    <cellStyle name="From 4 5 4" xfId="11673"/>
    <cellStyle name="From 4 5 4 2" xfId="17999"/>
    <cellStyle name="From 4 5 4 2 2" xfId="35908"/>
    <cellStyle name="From 4 5 4 3" xfId="33155"/>
    <cellStyle name="From 4 5 5" xfId="4848"/>
    <cellStyle name="From 4 5 5 2" xfId="29524"/>
    <cellStyle name="From 4 5 6" xfId="28667"/>
    <cellStyle name="From 4 6" xfId="3485"/>
    <cellStyle name="From 4 6 2" xfId="10240"/>
    <cellStyle name="From 4 6 2 2" xfId="32466"/>
    <cellStyle name="From 4 6 3" xfId="12170"/>
    <cellStyle name="From 4 6 3 2" xfId="18493"/>
    <cellStyle name="From 4 6 3 2 2" xfId="36130"/>
    <cellStyle name="From 4 6 3 3" xfId="33377"/>
    <cellStyle name="From 4 6 4" xfId="8061"/>
    <cellStyle name="From 4 6 4 2" xfId="22058"/>
    <cellStyle name="From 4 6 4 2 2" xfId="36694"/>
    <cellStyle name="From 4 6 4 3" xfId="31374"/>
    <cellStyle name="From 4 6 5" xfId="15217"/>
    <cellStyle name="From 4 6 5 2" xfId="34922"/>
    <cellStyle name="From 4 6 6" xfId="28889"/>
    <cellStyle name="From 4 7" xfId="6271"/>
    <cellStyle name="From 4 7 2" xfId="13502"/>
    <cellStyle name="From 4 7 2 2" xfId="34012"/>
    <cellStyle name="From 4 7 3" xfId="30446"/>
    <cellStyle name="From 4 8" xfId="8541"/>
    <cellStyle name="From 4 8 2" xfId="31565"/>
    <cellStyle name="From 4 9" xfId="10676"/>
    <cellStyle name="From 4 9 2" xfId="17008"/>
    <cellStyle name="From 4 9 2 2" xfId="35420"/>
    <cellStyle name="From 4 9 3" xfId="32667"/>
    <cellStyle name="From 5" xfId="1715"/>
    <cellStyle name="From 5 2" xfId="2328"/>
    <cellStyle name="From 5 2 2" xfId="6928"/>
    <cellStyle name="From 5 2 2 2" xfId="14102"/>
    <cellStyle name="From 5 2 2 2 2" xfId="34422"/>
    <cellStyle name="From 5 2 2 3" xfId="30871"/>
    <cellStyle name="From 5 2 3" xfId="9111"/>
    <cellStyle name="From 5 2 3 2" xfId="31960"/>
    <cellStyle name="From 5 3" xfId="4897"/>
    <cellStyle name="From 5 3 2" xfId="29567"/>
    <cellStyle name="From 5 4" xfId="6356"/>
    <cellStyle name="From 5 4 2" xfId="13568"/>
    <cellStyle name="From 5 4 2 2" xfId="34060"/>
    <cellStyle name="From 5 4 3" xfId="30506"/>
    <cellStyle name="From 5 5" xfId="8581"/>
    <cellStyle name="From 5 5 2" xfId="31601"/>
    <cellStyle name="From 5 6" xfId="10705"/>
    <cellStyle name="From 5 6 2" xfId="17037"/>
    <cellStyle name="From 5 6 2 2" xfId="35449"/>
    <cellStyle name="From 5 6 3" xfId="32696"/>
    <cellStyle name="From 6" xfId="873"/>
    <cellStyle name="From 6 2" xfId="4684"/>
    <cellStyle name="From 6 2 2" xfId="29382"/>
    <cellStyle name="From 6 3" xfId="5918"/>
    <cellStyle name="From 6 3 2" xfId="13179"/>
    <cellStyle name="From 6 3 2 2" xfId="33798"/>
    <cellStyle name="From 6 3 3" xfId="30210"/>
    <cellStyle name="From 6 4" xfId="6031"/>
    <cellStyle name="From 6 4 2" xfId="30279"/>
    <cellStyle name="From 6 5" xfId="8565"/>
    <cellStyle name="From 6 5 2" xfId="15704"/>
    <cellStyle name="From 6 5 2 2" xfId="35135"/>
    <cellStyle name="From 6 5 3" xfId="31586"/>
    <cellStyle name="From 6 6" xfId="4280"/>
    <cellStyle name="From 6 6 2" xfId="20324"/>
    <cellStyle name="From 6 6 2 2" xfId="36337"/>
    <cellStyle name="From 6 6 3" xfId="29222"/>
    <cellStyle name="From 6 7" xfId="4052"/>
    <cellStyle name="From 6 7 2" xfId="29140"/>
    <cellStyle name="From 7" xfId="2037"/>
    <cellStyle name="From 7 2" xfId="6637"/>
    <cellStyle name="From 7 2 2" xfId="13814"/>
    <cellStyle name="From 7 2 2 2" xfId="34261"/>
    <cellStyle name="From 7 2 3" xfId="30710"/>
    <cellStyle name="From 7 3" xfId="8820"/>
    <cellStyle name="From 7 3 2" xfId="31799"/>
    <cellStyle name="From 8" xfId="5634"/>
    <cellStyle name="From 8 2" xfId="12975"/>
    <cellStyle name="From 8 2 2" xfId="33702"/>
    <cellStyle name="From 8 3" xfId="30065"/>
    <cellStyle name="From 9" xfId="5576"/>
    <cellStyle name="From 9 2" xfId="30022"/>
    <cellStyle name="Good" xfId="187"/>
    <cellStyle name="Good 2" xfId="777"/>
    <cellStyle name="Grey" xfId="188"/>
    <cellStyle name="Header1" xfId="189"/>
    <cellStyle name="Header2" xfId="190"/>
    <cellStyle name="Header2 2" xfId="1313"/>
    <cellStyle name="Header2 2 2" xfId="2006"/>
    <cellStyle name="Header2 2 2 2" xfId="2945"/>
    <cellStyle name="Header2 2 2 2 2" xfId="7532"/>
    <cellStyle name="Header2 2 2 2 3" xfId="9711"/>
    <cellStyle name="Header2 2 2 2 3 2" xfId="16350"/>
    <cellStyle name="Header2 2 2 2 3 2 2" xfId="26448"/>
    <cellStyle name="Header2 2 2 2 3 2 2 2" xfId="36806"/>
    <cellStyle name="Header2 2 2 2 3 2 3" xfId="35282"/>
    <cellStyle name="Header2 2 2 2 3 3" xfId="22908"/>
    <cellStyle name="Header2 2 2 2 3 3 2" xfId="36787"/>
    <cellStyle name="Header2 2 2 2 4" xfId="11654"/>
    <cellStyle name="Header2 2 2 2 5" xfId="5098"/>
    <cellStyle name="Header2 2 2 2 5 2" xfId="20648"/>
    <cellStyle name="Header2 2 2 2 5 2 2" xfId="36468"/>
    <cellStyle name="Header2 2 2 2 6" xfId="12685"/>
    <cellStyle name="Header2 2 2 2 6 2" xfId="24466"/>
    <cellStyle name="Header2 2 2 2 6 2 2" xfId="36792"/>
    <cellStyle name="Header2 2 2 2 6 3" xfId="33585"/>
    <cellStyle name="Header2 2 2 3" xfId="3470"/>
    <cellStyle name="Header2 2 2 3 2" xfId="10225"/>
    <cellStyle name="Header2 2 2 3 2 2" xfId="16707"/>
    <cellStyle name="Header2 2 2 3 2 2 2" xfId="26729"/>
    <cellStyle name="Header2 2 2 3 2 2 2 2" xfId="36809"/>
    <cellStyle name="Header2 2 2 3 2 2 3" xfId="35361"/>
    <cellStyle name="Header2 2 2 3 2 3" xfId="23182"/>
    <cellStyle name="Header2 2 2 3 2 3 2" xfId="36790"/>
    <cellStyle name="Header2 2 2 3 3" xfId="12155"/>
    <cellStyle name="Header2 2 2 4" xfId="6606"/>
    <cellStyle name="Header2 2 2 5" xfId="8789"/>
    <cellStyle name="Header2 2 2 5 2" xfId="15753"/>
    <cellStyle name="Header2 2 2 5 2 2" xfId="25976"/>
    <cellStyle name="Header2 2 2 5 2 2 2" xfId="36800"/>
    <cellStyle name="Header2 2 2 5 2 3" xfId="35151"/>
    <cellStyle name="Header2 2 2 5 3" xfId="22465"/>
    <cellStyle name="Header2 2 2 5 3 2" xfId="36781"/>
    <cellStyle name="Header2 2 2 6" xfId="10903"/>
    <cellStyle name="Header2 2 2 7" xfId="4508"/>
    <cellStyle name="Header2 2 2 7 2" xfId="20520"/>
    <cellStyle name="Header2 2 2 7 2 2" xfId="36410"/>
    <cellStyle name="Header2 2 2 8" xfId="8413"/>
    <cellStyle name="Header2 2 2 8 2" xfId="22393"/>
    <cellStyle name="Header2 2 2 8 2 2" xfId="36779"/>
    <cellStyle name="Header2 2 2 8 3" xfId="31476"/>
    <cellStyle name="Header2 2 3" xfId="2149"/>
    <cellStyle name="Header2 2 3 2" xfId="3395"/>
    <cellStyle name="Header2 2 3 2 2" xfId="10150"/>
    <cellStyle name="Header2 2 3 2 2 2" xfId="16665"/>
    <cellStyle name="Header2 2 3 2 2 2 2" xfId="26691"/>
    <cellStyle name="Header2 2 3 2 2 2 2 2" xfId="36808"/>
    <cellStyle name="Header2 2 3 2 2 2 3" xfId="35356"/>
    <cellStyle name="Header2 2 3 2 2 3" xfId="23149"/>
    <cellStyle name="Header2 2 3 2 2 3 2" xfId="36789"/>
    <cellStyle name="Header2 2 3 2 3" xfId="12080"/>
    <cellStyle name="Header2 2 3 2 4" xfId="7971"/>
    <cellStyle name="Header2 2 3 3" xfId="3868"/>
    <cellStyle name="Header2 2 3 3 2" xfId="10623"/>
    <cellStyle name="Header2 2 3 3 2 2" xfId="16988"/>
    <cellStyle name="Header2 2 3 3 2 2 2" xfId="26963"/>
    <cellStyle name="Header2 2 3 3 2 2 2 2" xfId="36810"/>
    <cellStyle name="Header2 2 3 3 2 2 3" xfId="35409"/>
    <cellStyle name="Header2 2 3 3 2 3" xfId="23415"/>
    <cellStyle name="Header2 2 3 3 2 3 2" xfId="36791"/>
    <cellStyle name="Header2 2 3 3 3" xfId="12553"/>
    <cellStyle name="Header2 2 3 4" xfId="6749"/>
    <cellStyle name="Header2 2 3 5" xfId="8932"/>
    <cellStyle name="Header2 2 3 5 2" xfId="15856"/>
    <cellStyle name="Header2 2 3 5 2 2" xfId="26059"/>
    <cellStyle name="Header2 2 3 5 2 2 2" xfId="36803"/>
    <cellStyle name="Header2 2 3 5 2 3" xfId="35174"/>
    <cellStyle name="Header2 2 3 5 3" xfId="22545"/>
    <cellStyle name="Header2 2 3 5 3 2" xfId="36784"/>
    <cellStyle name="Header2 2 3 6" xfId="12787"/>
    <cellStyle name="Header2 2 3 6 2" xfId="24548"/>
    <cellStyle name="Header2 2 3 6 2 2" xfId="36795"/>
    <cellStyle name="Header2 2 3 6 3" xfId="33608"/>
    <cellStyle name="Header2 2 3 7" xfId="19288"/>
    <cellStyle name="Header2 2 3 7 2" xfId="36334"/>
    <cellStyle name="Header2 2 4" xfId="2049"/>
    <cellStyle name="Header2 2 4 2" xfId="6649"/>
    <cellStyle name="Header2 2 4 3" xfId="8832"/>
    <cellStyle name="Header2 2 4 3 2" xfId="15778"/>
    <cellStyle name="Header2 2 4 3 2 2" xfId="25993"/>
    <cellStyle name="Header2 2 4 3 2 2 2" xfId="36801"/>
    <cellStyle name="Header2 2 4 3 2 3" xfId="35160"/>
    <cellStyle name="Header2 2 4 3 3" xfId="22481"/>
    <cellStyle name="Header2 2 4 3 3 2" xfId="36782"/>
    <cellStyle name="Header2 2 4 4" xfId="10942"/>
    <cellStyle name="Header2 2 4 5" xfId="5136"/>
    <cellStyle name="Header2 2 4 5 2" xfId="20669"/>
    <cellStyle name="Header2 2 4 5 2 2" xfId="36476"/>
    <cellStyle name="Header2 2 4 6" xfId="12710"/>
    <cellStyle name="Header2 2 4 6 2" xfId="24483"/>
    <cellStyle name="Header2 2 4 6 2 2" xfId="36793"/>
    <cellStyle name="Header2 2 4 6 3" xfId="33594"/>
    <cellStyle name="Header2 2 5" xfId="2723"/>
    <cellStyle name="Header2 2 5 2" xfId="9497"/>
    <cellStyle name="Header2 2 5 2 2" xfId="16148"/>
    <cellStyle name="Header2 2 5 2 2 2" xfId="26275"/>
    <cellStyle name="Header2 2 5 2 2 2 2" xfId="36805"/>
    <cellStyle name="Header2 2 5 2 2 3" xfId="35252"/>
    <cellStyle name="Header2 2 5 2 3" xfId="22750"/>
    <cellStyle name="Header2 2 5 2 3 2" xfId="36786"/>
    <cellStyle name="Header2 2 5 3" xfId="11452"/>
    <cellStyle name="Header2 2 5 4" xfId="7315"/>
    <cellStyle name="Header2 2 6" xfId="6110"/>
    <cellStyle name="Header2 2 7" xfId="5805"/>
    <cellStyle name="Header2 2 7 2" xfId="13075"/>
    <cellStyle name="Header2 2 7 2 2" xfId="24697"/>
    <cellStyle name="Header2 2 7 2 2 2" xfId="36797"/>
    <cellStyle name="Header2 2 7 2 3" xfId="33749"/>
    <cellStyle name="Header2 2 7 3" xfId="20948"/>
    <cellStyle name="Header2 2 7 3 2" xfId="36517"/>
    <cellStyle name="Header2 3" xfId="1586"/>
    <cellStyle name="Header2 3 2" xfId="840"/>
    <cellStyle name="Header2 3 2 2" xfId="5885"/>
    <cellStyle name="Header2 3 2 3" xfId="5637"/>
    <cellStyle name="Header2 3 2 3 2" xfId="12976"/>
    <cellStyle name="Header2 3 2 3 2 2" xfId="24643"/>
    <cellStyle name="Header2 3 2 3 2 2 2" xfId="36796"/>
    <cellStyle name="Header2 3 2 3 2 3" xfId="33703"/>
    <cellStyle name="Header2 3 2 3 3" xfId="20895"/>
    <cellStyle name="Header2 3 2 3 3 2" xfId="36516"/>
    <cellStyle name="Header2 3 2 4" xfId="4599"/>
    <cellStyle name="Header2 3 2 4 2" xfId="20588"/>
    <cellStyle name="Header2 3 2 4 2 2" xfId="36445"/>
    <cellStyle name="Header2 3 2 4 3" xfId="29349"/>
    <cellStyle name="Header2 3 2 5" xfId="19011"/>
    <cellStyle name="Header2 3 2 5 2" xfId="36332"/>
    <cellStyle name="Header2 3 3" xfId="3007"/>
    <cellStyle name="Header2 3 3 2" xfId="9773"/>
    <cellStyle name="Header2 3 3 2 2" xfId="16400"/>
    <cellStyle name="Header2 3 3 2 2 2" xfId="26481"/>
    <cellStyle name="Header2 3 3 2 2 2 2" xfId="36807"/>
    <cellStyle name="Header2 3 3 2 2 3" xfId="35300"/>
    <cellStyle name="Header2 3 3 2 3" xfId="22940"/>
    <cellStyle name="Header2 3 3 2 3 2" xfId="36788"/>
    <cellStyle name="Header2 3 3 3" xfId="11710"/>
    <cellStyle name="Header2 3 3 4" xfId="7594"/>
    <cellStyle name="Header2 3 4" xfId="6296"/>
    <cellStyle name="Header2 3 5" xfId="8548"/>
    <cellStyle name="Header2 3 5 2" xfId="15696"/>
    <cellStyle name="Header2 3 5 2 2" xfId="25940"/>
    <cellStyle name="Header2 3 5 2 2 2" xfId="36799"/>
    <cellStyle name="Header2 3 5 2 3" xfId="35129"/>
    <cellStyle name="Header2 3 5 3" xfId="22433"/>
    <cellStyle name="Header2 3 5 3 2" xfId="36780"/>
    <cellStyle name="Header2 3 6" xfId="3974"/>
    <cellStyle name="Header2 3 6 2" xfId="20133"/>
    <cellStyle name="Header2 3 6 2 2" xfId="36335"/>
    <cellStyle name="Header2 3 6 3" xfId="29110"/>
    <cellStyle name="Header2 3 7" xfId="19175"/>
    <cellStyle name="Header2 3 7 2" xfId="36333"/>
    <cellStyle name="Header2 4" xfId="2127"/>
    <cellStyle name="Header2 4 2" xfId="6727"/>
    <cellStyle name="Header2 4 3" xfId="8910"/>
    <cellStyle name="Header2 4 3 2" xfId="15842"/>
    <cellStyle name="Header2 4 3 2 2" xfId="26048"/>
    <cellStyle name="Header2 4 3 2 2 2" xfId="36802"/>
    <cellStyle name="Header2 4 3 2 3" xfId="35170"/>
    <cellStyle name="Header2 4 3 3" xfId="22535"/>
    <cellStyle name="Header2 4 3 3 2" xfId="36783"/>
    <cellStyle name="Header2 4 4" xfId="11008"/>
    <cellStyle name="Header2 4 5" xfId="5205"/>
    <cellStyle name="Header2 4 5 2" xfId="20729"/>
    <cellStyle name="Header2 4 5 2 2" xfId="36481"/>
    <cellStyle name="Header2 4 6" xfId="12774"/>
    <cellStyle name="Header2 4 6 2" xfId="24538"/>
    <cellStyle name="Header2 4 6 2 2" xfId="36794"/>
    <cellStyle name="Header2 4 6 3" xfId="33604"/>
    <cellStyle name="Header2 5" xfId="2559"/>
    <cellStyle name="Header2 5 2" xfId="9341"/>
    <cellStyle name="Header2 5 2 2" xfId="15993"/>
    <cellStyle name="Header2 5 2 2 2" xfId="26146"/>
    <cellStyle name="Header2 5 2 2 2 2" xfId="36804"/>
    <cellStyle name="Header2 5 2 2 3" xfId="35225"/>
    <cellStyle name="Header2 5 2 3" xfId="22627"/>
    <cellStyle name="Header2 5 2 3 2" xfId="36785"/>
    <cellStyle name="Header2 5 3" xfId="11301"/>
    <cellStyle name="Header2 5 4" xfId="7159"/>
    <cellStyle name="Header2 6" xfId="5633"/>
    <cellStyle name="Header2 7" xfId="6085"/>
    <cellStyle name="Header2 7 2" xfId="13326"/>
    <cellStyle name="Header2 7 2 2" xfId="24807"/>
    <cellStyle name="Header2 7 2 2 2" xfId="36798"/>
    <cellStyle name="Header2 7 2 3" xfId="33891"/>
    <cellStyle name="Header2 7 3" xfId="21058"/>
    <cellStyle name="Header2 7 3 2" xfId="36518"/>
    <cellStyle name="Header2 8" xfId="18935"/>
    <cellStyle name="Header2 8 2" xfId="36327"/>
    <cellStyle name="Heading" xfId="191"/>
    <cellStyle name="Heading 1" xfId="192"/>
    <cellStyle name="Heading 1 2" xfId="779"/>
    <cellStyle name="Heading 2" xfId="193"/>
    <cellStyle name="Heading 2 2" xfId="780"/>
    <cellStyle name="Heading 3" xfId="194"/>
    <cellStyle name="Heading 3 2" xfId="781"/>
    <cellStyle name="Heading 4" xfId="195"/>
    <cellStyle name="Heading 4 2" xfId="782"/>
    <cellStyle name="Hyperlink" xfId="610"/>
    <cellStyle name="Input" xfId="196"/>
    <cellStyle name="Input [yellow]" xfId="197"/>
    <cellStyle name="Input [yellow] 2" xfId="1315"/>
    <cellStyle name="Input [yellow] 2 2" xfId="1734"/>
    <cellStyle name="Input [yellow] 2 2 10" xfId="3938"/>
    <cellStyle name="Input [yellow] 2 2 10 2" xfId="29098"/>
    <cellStyle name="Input [yellow] 2 2 2" xfId="1435"/>
    <cellStyle name="Input [yellow] 2 2 2 2" xfId="3358"/>
    <cellStyle name="Input [yellow] 2 2 2 2 2" xfId="10113"/>
    <cellStyle name="Input [yellow] 2 2 2 2 2 2" xfId="32407"/>
    <cellStyle name="Input [yellow] 2 2 2 2 3" xfId="12043"/>
    <cellStyle name="Input [yellow] 2 2 2 2 3 2" xfId="18368"/>
    <cellStyle name="Input [yellow] 2 2 2 2 3 2 2" xfId="36071"/>
    <cellStyle name="Input [yellow] 2 2 2 2 3 3" xfId="33318"/>
    <cellStyle name="Input [yellow] 2 2 2 2 4" xfId="7934"/>
    <cellStyle name="Input [yellow] 2 2 2 2 4 2" xfId="21938"/>
    <cellStyle name="Input [yellow] 2 2 2 2 4 2 2" xfId="36635"/>
    <cellStyle name="Input [yellow] 2 2 2 2 4 3" xfId="31315"/>
    <cellStyle name="Input [yellow] 2 2 2 2 5" xfId="15092"/>
    <cellStyle name="Input [yellow] 2 2 2 2 5 2" xfId="34863"/>
    <cellStyle name="Input [yellow] 2 2 2 2 6" xfId="28830"/>
    <cellStyle name="Input [yellow] 2 2 2 3" xfId="3831"/>
    <cellStyle name="Input [yellow] 2 2 2 3 2" xfId="10586"/>
    <cellStyle name="Input [yellow] 2 2 2 3 2 2" xfId="32608"/>
    <cellStyle name="Input [yellow] 2 2 2 3 3" xfId="12516"/>
    <cellStyle name="Input [yellow] 2 2 2 3 3 2" xfId="18839"/>
    <cellStyle name="Input [yellow] 2 2 2 3 3 2 2" xfId="36272"/>
    <cellStyle name="Input [yellow] 2 2 2 3 3 3" xfId="33519"/>
    <cellStyle name="Input [yellow] 2 2 2 3 4" xfId="15563"/>
    <cellStyle name="Input [yellow] 2 2 2 3 4 2" xfId="35064"/>
    <cellStyle name="Input [yellow] 2 2 2 3 5" xfId="29031"/>
    <cellStyle name="Input [yellow] 2 2 2 4" xfId="6213"/>
    <cellStyle name="Input [yellow] 2 2 2 4 2" xfId="13448"/>
    <cellStyle name="Input [yellow] 2 2 2 4 2 2" xfId="33967"/>
    <cellStyle name="Input [yellow] 2 2 2 4 3" xfId="30398"/>
    <cellStyle name="Input [yellow] 2 2 2 5" xfId="8486"/>
    <cellStyle name="Input [yellow] 2 2 2 5 2" xfId="31518"/>
    <cellStyle name="Input [yellow] 2 2 2 6" xfId="6076"/>
    <cellStyle name="Input [yellow] 2 2 2 6 2" xfId="13318"/>
    <cellStyle name="Input [yellow] 2 2 2 6 2 2" xfId="33883"/>
    <cellStyle name="Input [yellow] 2 2 2 6 3" xfId="30314"/>
    <cellStyle name="Input [yellow] 2 2 2 7" xfId="4810"/>
    <cellStyle name="Input [yellow] 2 2 2 7 2" xfId="29488"/>
    <cellStyle name="Input [yellow] 2 2 3" xfId="2343"/>
    <cellStyle name="Input [yellow] 2 2 3 2" xfId="6943"/>
    <cellStyle name="Input [yellow] 2 2 3 2 2" xfId="14117"/>
    <cellStyle name="Input [yellow] 2 2 3 2 2 2" xfId="34432"/>
    <cellStyle name="Input [yellow] 2 2 3 2 3" xfId="30881"/>
    <cellStyle name="Input [yellow] 2 2 3 3" xfId="9126"/>
    <cellStyle name="Input [yellow] 2 2 3 3 2" xfId="31970"/>
    <cellStyle name="Input [yellow] 2 2 3 4" xfId="11144"/>
    <cellStyle name="Input [yellow] 2 2 3 4 2" xfId="17473"/>
    <cellStyle name="Input [yellow] 2 2 3 4 2 2" xfId="35718"/>
    <cellStyle name="Input [yellow] 2 2 3 4 3" xfId="32965"/>
    <cellStyle name="Input [yellow] 2 2 3 5" xfId="5374"/>
    <cellStyle name="Input [yellow] 2 2 3 5 2" xfId="29856"/>
    <cellStyle name="Input [yellow] 2 2 3 6" xfId="28477"/>
    <cellStyle name="Input [yellow] 2 2 4" xfId="2480"/>
    <cellStyle name="Input [yellow] 2 2 4 2" xfId="7080"/>
    <cellStyle name="Input [yellow] 2 2 4 2 2" xfId="14254"/>
    <cellStyle name="Input [yellow] 2 2 4 2 2 2" xfId="34566"/>
    <cellStyle name="Input [yellow] 2 2 4 2 3" xfId="31015"/>
    <cellStyle name="Input [yellow] 2 2 4 3" xfId="9262"/>
    <cellStyle name="Input [yellow] 2 2 4 3 2" xfId="32104"/>
    <cellStyle name="Input [yellow] 2 2 4 4" xfId="11222"/>
    <cellStyle name="Input [yellow] 2 2 4 4 2" xfId="17551"/>
    <cellStyle name="Input [yellow] 2 2 4 4 2 2" xfId="35794"/>
    <cellStyle name="Input [yellow] 2 2 4 4 3" xfId="33041"/>
    <cellStyle name="Input [yellow] 2 2 4 5" xfId="5479"/>
    <cellStyle name="Input [yellow] 2 2 4 5 2" xfId="29946"/>
    <cellStyle name="Input [yellow] 2 2 4 6" xfId="28553"/>
    <cellStyle name="Input [yellow] 2 2 5" xfId="3095"/>
    <cellStyle name="Input [yellow] 2 2 5 2" xfId="7682"/>
    <cellStyle name="Input [yellow] 2 2 5 2 2" xfId="14846"/>
    <cellStyle name="Input [yellow] 2 2 5 2 2 2" xfId="34752"/>
    <cellStyle name="Input [yellow] 2 2 5 2 3" xfId="31204"/>
    <cellStyle name="Input [yellow] 2 2 5 3" xfId="9861"/>
    <cellStyle name="Input [yellow] 2 2 5 3 2" xfId="32292"/>
    <cellStyle name="Input [yellow] 2 2 5 4" xfId="11798"/>
    <cellStyle name="Input [yellow] 2 2 5 4 2" xfId="18123"/>
    <cellStyle name="Input [yellow] 2 2 5 4 2 2" xfId="35961"/>
    <cellStyle name="Input [yellow] 2 2 5 4 3" xfId="33208"/>
    <cellStyle name="Input [yellow] 2 2 5 5" xfId="4914"/>
    <cellStyle name="Input [yellow] 2 2 5 5 2" xfId="29581"/>
    <cellStyle name="Input [yellow] 2 2 5 6" xfId="28720"/>
    <cellStyle name="Input [yellow] 2 2 6" xfId="3588"/>
    <cellStyle name="Input [yellow] 2 2 6 2" xfId="10343"/>
    <cellStyle name="Input [yellow] 2 2 6 2 2" xfId="32500"/>
    <cellStyle name="Input [yellow] 2 2 6 3" xfId="12273"/>
    <cellStyle name="Input [yellow] 2 2 6 3 2" xfId="18596"/>
    <cellStyle name="Input [yellow] 2 2 6 3 2 2" xfId="36164"/>
    <cellStyle name="Input [yellow] 2 2 6 3 3" xfId="33411"/>
    <cellStyle name="Input [yellow] 2 2 6 4" xfId="8164"/>
    <cellStyle name="Input [yellow] 2 2 6 4 2" xfId="22161"/>
    <cellStyle name="Input [yellow] 2 2 6 4 2 2" xfId="36728"/>
    <cellStyle name="Input [yellow] 2 2 6 4 3" xfId="31408"/>
    <cellStyle name="Input [yellow] 2 2 6 5" xfId="15320"/>
    <cellStyle name="Input [yellow] 2 2 6 5 2" xfId="34956"/>
    <cellStyle name="Input [yellow] 2 2 6 6" xfId="28923"/>
    <cellStyle name="Input [yellow] 2 2 7" xfId="6369"/>
    <cellStyle name="Input [yellow] 2 2 7 2" xfId="13578"/>
    <cellStyle name="Input [yellow] 2 2 7 2 2" xfId="34070"/>
    <cellStyle name="Input [yellow] 2 2 7 3" xfId="30516"/>
    <cellStyle name="Input [yellow] 2 2 8" xfId="8591"/>
    <cellStyle name="Input [yellow] 2 2 8 2" xfId="31611"/>
    <cellStyle name="Input [yellow] 2 2 9" xfId="10715"/>
    <cellStyle name="Input [yellow] 2 2 9 2" xfId="17047"/>
    <cellStyle name="Input [yellow] 2 2 9 2 2" xfId="35459"/>
    <cellStyle name="Input [yellow] 2 2 9 3" xfId="32706"/>
    <cellStyle name="Input [yellow] 2 3" xfId="1876"/>
    <cellStyle name="Input [yellow] 2 3 2" xfId="2411"/>
    <cellStyle name="Input [yellow] 2 3 2 2" xfId="7011"/>
    <cellStyle name="Input [yellow] 2 3 2 2 2" xfId="14185"/>
    <cellStyle name="Input [yellow] 2 3 2 2 2 2" xfId="34497"/>
    <cellStyle name="Input [yellow] 2 3 2 2 3" xfId="30946"/>
    <cellStyle name="Input [yellow] 2 3 2 3" xfId="9193"/>
    <cellStyle name="Input [yellow] 2 3 2 3 2" xfId="32035"/>
    <cellStyle name="Input [yellow] 2 3 3" xfId="4999"/>
    <cellStyle name="Input [yellow] 2 3 3 2" xfId="29641"/>
    <cellStyle name="Input [yellow] 2 3 4" xfId="6476"/>
    <cellStyle name="Input [yellow] 2 3 4 2" xfId="13654"/>
    <cellStyle name="Input [yellow] 2 3 4 2 2" xfId="34138"/>
    <cellStyle name="Input [yellow] 2 3 4 3" xfId="30587"/>
    <cellStyle name="Input [yellow] 2 3 5" xfId="8659"/>
    <cellStyle name="Input [yellow] 2 3 5 2" xfId="31676"/>
    <cellStyle name="Input [yellow] 2 3 6" xfId="10773"/>
    <cellStyle name="Input [yellow] 2 3 6 2" xfId="17105"/>
    <cellStyle name="Input [yellow] 2 3 6 2 2" xfId="35517"/>
    <cellStyle name="Input [yellow] 2 3 6 3" xfId="32764"/>
    <cellStyle name="Input [yellow] 2 4" xfId="1992"/>
    <cellStyle name="Input [yellow] 2 4 2" xfId="5090"/>
    <cellStyle name="Input [yellow] 2 4 2 2" xfId="29731"/>
    <cellStyle name="Input [yellow] 2 4 3" xfId="6592"/>
    <cellStyle name="Input [yellow] 2 4 3 2" xfId="13770"/>
    <cellStyle name="Input [yellow] 2 4 3 2 2" xfId="34232"/>
    <cellStyle name="Input [yellow] 2 4 3 3" xfId="30681"/>
    <cellStyle name="Input [yellow] 2 4 4" xfId="8775"/>
    <cellStyle name="Input [yellow] 2 4 4 2" xfId="31770"/>
    <cellStyle name="Input [yellow] 2 4 5" xfId="10889"/>
    <cellStyle name="Input [yellow] 2 4 5 2" xfId="17221"/>
    <cellStyle name="Input [yellow] 2 4 5 2 2" xfId="35611"/>
    <cellStyle name="Input [yellow] 2 4 5 3" xfId="32858"/>
    <cellStyle name="Input [yellow] 2 4 6" xfId="4433"/>
    <cellStyle name="Input [yellow] 2 4 6 2" xfId="20469"/>
    <cellStyle name="Input [yellow] 2 4 6 2 2" xfId="36383"/>
    <cellStyle name="Input [yellow] 2 4 6 3" xfId="29268"/>
    <cellStyle name="Input [yellow] 2 4 7" xfId="5393"/>
    <cellStyle name="Input [yellow] 2 4 7 2" xfId="29873"/>
    <cellStyle name="Input [yellow] 2 5" xfId="2152"/>
    <cellStyle name="Input [yellow] 2 5 2" xfId="6752"/>
    <cellStyle name="Input [yellow] 2 5 2 2" xfId="13926"/>
    <cellStyle name="Input [yellow] 2 5 2 2 2" xfId="34300"/>
    <cellStyle name="Input [yellow] 2 5 2 3" xfId="30749"/>
    <cellStyle name="Input [yellow] 2 5 3" xfId="8935"/>
    <cellStyle name="Input [yellow] 2 5 3 2" xfId="31838"/>
    <cellStyle name="Input [yellow] 2 6" xfId="4751"/>
    <cellStyle name="Input [yellow] 2 6 2" xfId="29436"/>
    <cellStyle name="Input [yellow] 2 7" xfId="6112"/>
    <cellStyle name="Input [yellow] 2 7 2" xfId="13351"/>
    <cellStyle name="Input [yellow] 2 7 2 2" xfId="33904"/>
    <cellStyle name="Input [yellow] 2 7 3" xfId="30334"/>
    <cellStyle name="Input [yellow] 2 8" xfId="5804"/>
    <cellStyle name="Input [yellow] 2 8 2" xfId="30155"/>
    <cellStyle name="Input [yellow] 2 9" xfId="5571"/>
    <cellStyle name="Input [yellow] 2 9 2" xfId="12923"/>
    <cellStyle name="Input [yellow] 2 9 2 2" xfId="33666"/>
    <cellStyle name="Input [yellow] 2 9 3" xfId="30020"/>
    <cellStyle name="Input [yellow] 3" xfId="1321"/>
    <cellStyle name="Input [yellow] 3 2" xfId="1737"/>
    <cellStyle name="Input [yellow] 3 2 10" xfId="4037"/>
    <cellStyle name="Input [yellow] 3 2 10 2" xfId="29132"/>
    <cellStyle name="Input [yellow] 3 2 2" xfId="2000"/>
    <cellStyle name="Input [yellow] 3 2 2 2" xfId="3361"/>
    <cellStyle name="Input [yellow] 3 2 2 2 2" xfId="10116"/>
    <cellStyle name="Input [yellow] 3 2 2 2 2 2" xfId="32410"/>
    <cellStyle name="Input [yellow] 3 2 2 2 3" xfId="12046"/>
    <cellStyle name="Input [yellow] 3 2 2 2 3 2" xfId="18371"/>
    <cellStyle name="Input [yellow] 3 2 2 2 3 2 2" xfId="36074"/>
    <cellStyle name="Input [yellow] 3 2 2 2 3 3" xfId="33321"/>
    <cellStyle name="Input [yellow] 3 2 2 2 4" xfId="7937"/>
    <cellStyle name="Input [yellow] 3 2 2 2 4 2" xfId="21941"/>
    <cellStyle name="Input [yellow] 3 2 2 2 4 2 2" xfId="36638"/>
    <cellStyle name="Input [yellow] 3 2 2 2 4 3" xfId="31318"/>
    <cellStyle name="Input [yellow] 3 2 2 2 5" xfId="15095"/>
    <cellStyle name="Input [yellow] 3 2 2 2 5 2" xfId="34866"/>
    <cellStyle name="Input [yellow] 3 2 2 2 6" xfId="28833"/>
    <cellStyle name="Input [yellow] 3 2 2 3" xfId="3834"/>
    <cellStyle name="Input [yellow] 3 2 2 3 2" xfId="10589"/>
    <cellStyle name="Input [yellow] 3 2 2 3 2 2" xfId="32611"/>
    <cellStyle name="Input [yellow] 3 2 2 3 3" xfId="12519"/>
    <cellStyle name="Input [yellow] 3 2 2 3 3 2" xfId="18842"/>
    <cellStyle name="Input [yellow] 3 2 2 3 3 2 2" xfId="36275"/>
    <cellStyle name="Input [yellow] 3 2 2 3 3 3" xfId="33522"/>
    <cellStyle name="Input [yellow] 3 2 2 3 4" xfId="15566"/>
    <cellStyle name="Input [yellow] 3 2 2 3 4 2" xfId="35067"/>
    <cellStyle name="Input [yellow] 3 2 2 3 5" xfId="29034"/>
    <cellStyle name="Input [yellow] 3 2 2 4" xfId="6600"/>
    <cellStyle name="Input [yellow] 3 2 2 4 2" xfId="13778"/>
    <cellStyle name="Input [yellow] 3 2 2 4 2 2" xfId="34236"/>
    <cellStyle name="Input [yellow] 3 2 2 4 3" xfId="30685"/>
    <cellStyle name="Input [yellow] 3 2 2 5" xfId="8783"/>
    <cellStyle name="Input [yellow] 3 2 2 5 2" xfId="31774"/>
    <cellStyle name="Input [yellow] 3 2 2 6" xfId="10897"/>
    <cellStyle name="Input [yellow] 3 2 2 6 2" xfId="17229"/>
    <cellStyle name="Input [yellow] 3 2 2 6 2 2" xfId="35615"/>
    <cellStyle name="Input [yellow] 3 2 2 6 3" xfId="32862"/>
    <cellStyle name="Input [yellow] 3 2 2 7" xfId="5095"/>
    <cellStyle name="Input [yellow] 3 2 2 7 2" xfId="29734"/>
    <cellStyle name="Input [yellow] 3 2 3" xfId="2346"/>
    <cellStyle name="Input [yellow] 3 2 3 2" xfId="6946"/>
    <cellStyle name="Input [yellow] 3 2 3 2 2" xfId="14120"/>
    <cellStyle name="Input [yellow] 3 2 3 2 2 2" xfId="34435"/>
    <cellStyle name="Input [yellow] 3 2 3 2 3" xfId="30884"/>
    <cellStyle name="Input [yellow] 3 2 3 3" xfId="9129"/>
    <cellStyle name="Input [yellow] 3 2 3 3 2" xfId="31973"/>
    <cellStyle name="Input [yellow] 3 2 3 4" xfId="11147"/>
    <cellStyle name="Input [yellow] 3 2 3 4 2" xfId="17476"/>
    <cellStyle name="Input [yellow] 3 2 3 4 2 2" xfId="35721"/>
    <cellStyle name="Input [yellow] 3 2 3 4 3" xfId="32968"/>
    <cellStyle name="Input [yellow] 3 2 3 5" xfId="5377"/>
    <cellStyle name="Input [yellow] 3 2 3 5 2" xfId="29859"/>
    <cellStyle name="Input [yellow] 3 2 3 6" xfId="28480"/>
    <cellStyle name="Input [yellow] 3 2 4" xfId="2483"/>
    <cellStyle name="Input [yellow] 3 2 4 2" xfId="7083"/>
    <cellStyle name="Input [yellow] 3 2 4 2 2" xfId="14257"/>
    <cellStyle name="Input [yellow] 3 2 4 2 2 2" xfId="34569"/>
    <cellStyle name="Input [yellow] 3 2 4 2 3" xfId="31018"/>
    <cellStyle name="Input [yellow] 3 2 4 3" xfId="9265"/>
    <cellStyle name="Input [yellow] 3 2 4 3 2" xfId="32107"/>
    <cellStyle name="Input [yellow] 3 2 4 4" xfId="11225"/>
    <cellStyle name="Input [yellow] 3 2 4 4 2" xfId="17554"/>
    <cellStyle name="Input [yellow] 3 2 4 4 2 2" xfId="35797"/>
    <cellStyle name="Input [yellow] 3 2 4 4 3" xfId="33044"/>
    <cellStyle name="Input [yellow] 3 2 4 5" xfId="5482"/>
    <cellStyle name="Input [yellow] 3 2 4 5 2" xfId="29949"/>
    <cellStyle name="Input [yellow] 3 2 4 6" xfId="28556"/>
    <cellStyle name="Input [yellow] 3 2 5" xfId="3098"/>
    <cellStyle name="Input [yellow] 3 2 5 2" xfId="7685"/>
    <cellStyle name="Input [yellow] 3 2 5 2 2" xfId="14849"/>
    <cellStyle name="Input [yellow] 3 2 5 2 2 2" xfId="34755"/>
    <cellStyle name="Input [yellow] 3 2 5 2 3" xfId="31207"/>
    <cellStyle name="Input [yellow] 3 2 5 3" xfId="9864"/>
    <cellStyle name="Input [yellow] 3 2 5 3 2" xfId="32295"/>
    <cellStyle name="Input [yellow] 3 2 5 4" xfId="11801"/>
    <cellStyle name="Input [yellow] 3 2 5 4 2" xfId="18126"/>
    <cellStyle name="Input [yellow] 3 2 5 4 2 2" xfId="35964"/>
    <cellStyle name="Input [yellow] 3 2 5 4 3" xfId="33211"/>
    <cellStyle name="Input [yellow] 3 2 5 5" xfId="4917"/>
    <cellStyle name="Input [yellow] 3 2 5 5 2" xfId="29584"/>
    <cellStyle name="Input [yellow] 3 2 5 6" xfId="28723"/>
    <cellStyle name="Input [yellow] 3 2 6" xfId="3591"/>
    <cellStyle name="Input [yellow] 3 2 6 2" xfId="10346"/>
    <cellStyle name="Input [yellow] 3 2 6 2 2" xfId="32503"/>
    <cellStyle name="Input [yellow] 3 2 6 3" xfId="12276"/>
    <cellStyle name="Input [yellow] 3 2 6 3 2" xfId="18599"/>
    <cellStyle name="Input [yellow] 3 2 6 3 2 2" xfId="36167"/>
    <cellStyle name="Input [yellow] 3 2 6 3 3" xfId="33414"/>
    <cellStyle name="Input [yellow] 3 2 6 4" xfId="8167"/>
    <cellStyle name="Input [yellow] 3 2 6 4 2" xfId="22164"/>
    <cellStyle name="Input [yellow] 3 2 6 4 2 2" xfId="36731"/>
    <cellStyle name="Input [yellow] 3 2 6 4 3" xfId="31411"/>
    <cellStyle name="Input [yellow] 3 2 6 5" xfId="15323"/>
    <cellStyle name="Input [yellow] 3 2 6 5 2" xfId="34959"/>
    <cellStyle name="Input [yellow] 3 2 6 6" xfId="28926"/>
    <cellStyle name="Input [yellow] 3 2 7" xfId="6372"/>
    <cellStyle name="Input [yellow] 3 2 7 2" xfId="13581"/>
    <cellStyle name="Input [yellow] 3 2 7 2 2" xfId="34073"/>
    <cellStyle name="Input [yellow] 3 2 7 3" xfId="30519"/>
    <cellStyle name="Input [yellow] 3 2 8" xfId="8594"/>
    <cellStyle name="Input [yellow] 3 2 8 2" xfId="31614"/>
    <cellStyle name="Input [yellow] 3 2 9" xfId="10718"/>
    <cellStyle name="Input [yellow] 3 2 9 2" xfId="17050"/>
    <cellStyle name="Input [yellow] 3 2 9 2 2" xfId="35462"/>
    <cellStyle name="Input [yellow] 3 2 9 3" xfId="32709"/>
    <cellStyle name="Input [yellow] 3 3" xfId="1879"/>
    <cellStyle name="Input [yellow] 3 3 2" xfId="2414"/>
    <cellStyle name="Input [yellow] 3 3 2 2" xfId="7014"/>
    <cellStyle name="Input [yellow] 3 3 2 2 2" xfId="14188"/>
    <cellStyle name="Input [yellow] 3 3 2 2 2 2" xfId="34500"/>
    <cellStyle name="Input [yellow] 3 3 2 2 3" xfId="30949"/>
    <cellStyle name="Input [yellow] 3 3 2 3" xfId="9196"/>
    <cellStyle name="Input [yellow] 3 3 2 3 2" xfId="32038"/>
    <cellStyle name="Input [yellow] 3 3 3" xfId="5002"/>
    <cellStyle name="Input [yellow] 3 3 3 2" xfId="29644"/>
    <cellStyle name="Input [yellow] 3 3 4" xfId="6479"/>
    <cellStyle name="Input [yellow] 3 3 4 2" xfId="13657"/>
    <cellStyle name="Input [yellow] 3 3 4 2 2" xfId="34141"/>
    <cellStyle name="Input [yellow] 3 3 4 3" xfId="30590"/>
    <cellStyle name="Input [yellow] 3 3 5" xfId="8662"/>
    <cellStyle name="Input [yellow] 3 3 5 2" xfId="31679"/>
    <cellStyle name="Input [yellow] 3 3 6" xfId="10776"/>
    <cellStyle name="Input [yellow] 3 3 6 2" xfId="17108"/>
    <cellStyle name="Input [yellow] 3 3 6 2 2" xfId="35520"/>
    <cellStyle name="Input [yellow] 3 3 6 3" xfId="32767"/>
    <cellStyle name="Input [yellow] 3 4" xfId="1277"/>
    <cellStyle name="Input [yellow] 3 4 2" xfId="4738"/>
    <cellStyle name="Input [yellow] 3 4 2 2" xfId="29426"/>
    <cellStyle name="Input [yellow] 3 4 3" xfId="6083"/>
    <cellStyle name="Input [yellow] 3 4 3 2" xfId="13324"/>
    <cellStyle name="Input [yellow] 3 4 3 2 2" xfId="33889"/>
    <cellStyle name="Input [yellow] 3 4 3 3" xfId="30320"/>
    <cellStyle name="Input [yellow] 3 4 4" xfId="6067"/>
    <cellStyle name="Input [yellow] 3 4 4 2" xfId="30306"/>
    <cellStyle name="Input [yellow] 3 4 5" xfId="5715"/>
    <cellStyle name="Input [yellow] 3 4 5 2" xfId="13030"/>
    <cellStyle name="Input [yellow] 3 4 5 2 2" xfId="33726"/>
    <cellStyle name="Input [yellow] 3 4 5 3" xfId="30112"/>
    <cellStyle name="Input [yellow] 3 4 6" xfId="4438"/>
    <cellStyle name="Input [yellow] 3 4 6 2" xfId="20474"/>
    <cellStyle name="Input [yellow] 3 4 6 2 2" xfId="36387"/>
    <cellStyle name="Input [yellow] 3 4 6 3" xfId="29272"/>
    <cellStyle name="Input [yellow] 3 4 7" xfId="5435"/>
    <cellStyle name="Input [yellow] 3 4 7 2" xfId="29913"/>
    <cellStyle name="Input [yellow] 3 5" xfId="2156"/>
    <cellStyle name="Input [yellow] 3 5 2" xfId="6756"/>
    <cellStyle name="Input [yellow] 3 5 2 2" xfId="13930"/>
    <cellStyle name="Input [yellow] 3 5 2 2 2" xfId="34303"/>
    <cellStyle name="Input [yellow] 3 5 2 3" xfId="30752"/>
    <cellStyle name="Input [yellow] 3 5 3" xfId="8939"/>
    <cellStyle name="Input [yellow] 3 5 3 2" xfId="31841"/>
    <cellStyle name="Input [yellow] 3 6" xfId="4755"/>
    <cellStyle name="Input [yellow] 3 6 2" xfId="29440"/>
    <cellStyle name="Input [yellow] 3 7" xfId="6118"/>
    <cellStyle name="Input [yellow] 3 7 2" xfId="13357"/>
    <cellStyle name="Input [yellow] 3 7 2 2" xfId="33908"/>
    <cellStyle name="Input [yellow] 3 7 3" xfId="30338"/>
    <cellStyle name="Input [yellow] 3 8" xfId="5554"/>
    <cellStyle name="Input [yellow] 3 8 2" xfId="30009"/>
    <cellStyle name="Input [yellow] 3 9" xfId="5824"/>
    <cellStyle name="Input [yellow] 3 9 2" xfId="13092"/>
    <cellStyle name="Input [yellow] 3 9 2 2" xfId="33764"/>
    <cellStyle name="Input [yellow] 3 9 3" xfId="30172"/>
    <cellStyle name="Input [yellow] 4" xfId="1513"/>
    <cellStyle name="Input [yellow] 4 10" xfId="4156"/>
    <cellStyle name="Input [yellow] 4 10 2" xfId="29191"/>
    <cellStyle name="Input [yellow] 4 2" xfId="923"/>
    <cellStyle name="Input [yellow] 4 2 2" xfId="3200"/>
    <cellStyle name="Input [yellow] 4 2 2 2" xfId="9955"/>
    <cellStyle name="Input [yellow] 4 2 2 2 2" xfId="32354"/>
    <cellStyle name="Input [yellow] 4 2 2 3" xfId="11885"/>
    <cellStyle name="Input [yellow] 4 2 2 3 2" xfId="18210"/>
    <cellStyle name="Input [yellow] 4 2 2 3 2 2" xfId="36018"/>
    <cellStyle name="Input [yellow] 4 2 2 3 3" xfId="33265"/>
    <cellStyle name="Input [yellow] 4 2 2 4" xfId="7776"/>
    <cellStyle name="Input [yellow] 4 2 2 4 2" xfId="21780"/>
    <cellStyle name="Input [yellow] 4 2 2 4 2 2" xfId="36582"/>
    <cellStyle name="Input [yellow] 4 2 2 4 3" xfId="31262"/>
    <cellStyle name="Input [yellow] 4 2 2 5" xfId="14934"/>
    <cellStyle name="Input [yellow] 4 2 2 5 2" xfId="34810"/>
    <cellStyle name="Input [yellow] 4 2 2 6" xfId="28777"/>
    <cellStyle name="Input [yellow] 4 2 3" xfId="3673"/>
    <cellStyle name="Input [yellow] 4 2 3 2" xfId="10428"/>
    <cellStyle name="Input [yellow] 4 2 3 2 2" xfId="32555"/>
    <cellStyle name="Input [yellow] 4 2 3 3" xfId="12358"/>
    <cellStyle name="Input [yellow] 4 2 3 3 2" xfId="18681"/>
    <cellStyle name="Input [yellow] 4 2 3 3 2 2" xfId="36219"/>
    <cellStyle name="Input [yellow] 4 2 3 3 3" xfId="33466"/>
    <cellStyle name="Input [yellow] 4 2 3 4" xfId="15405"/>
    <cellStyle name="Input [yellow] 4 2 3 4 2" xfId="35011"/>
    <cellStyle name="Input [yellow] 4 2 3 5" xfId="28978"/>
    <cellStyle name="Input [yellow] 4 2 4" xfId="5966"/>
    <cellStyle name="Input [yellow] 4 2 4 2" xfId="13227"/>
    <cellStyle name="Input [yellow] 4 2 4 2 2" xfId="33829"/>
    <cellStyle name="Input [yellow] 4 2 4 3" xfId="30241"/>
    <cellStyle name="Input [yellow] 4 2 5" xfId="5692"/>
    <cellStyle name="Input [yellow] 4 2 5 2" xfId="30095"/>
    <cellStyle name="Input [yellow] 4 2 6" xfId="5830"/>
    <cellStyle name="Input [yellow] 4 2 6 2" xfId="13097"/>
    <cellStyle name="Input [yellow] 4 2 6 2 2" xfId="33767"/>
    <cellStyle name="Input [yellow] 4 2 6 3" xfId="30176"/>
    <cellStyle name="Input [yellow] 4 2 7" xfId="4711"/>
    <cellStyle name="Input [yellow] 4 2 7 2" xfId="29407"/>
    <cellStyle name="Input [yellow] 4 3" xfId="2267"/>
    <cellStyle name="Input [yellow] 4 3 2" xfId="6867"/>
    <cellStyle name="Input [yellow] 4 3 2 2" xfId="14041"/>
    <cellStyle name="Input [yellow] 4 3 2 2 2" xfId="34388"/>
    <cellStyle name="Input [yellow] 4 3 2 3" xfId="30837"/>
    <cellStyle name="Input [yellow] 4 3 3" xfId="9050"/>
    <cellStyle name="Input [yellow] 4 3 3 2" xfId="31926"/>
    <cellStyle name="Input [yellow] 4 3 4" xfId="11079"/>
    <cellStyle name="Input [yellow] 4 3 4 2" xfId="17408"/>
    <cellStyle name="Input [yellow] 4 3 4 2 2" xfId="35685"/>
    <cellStyle name="Input [yellow] 4 3 4 3" xfId="32932"/>
    <cellStyle name="Input [yellow] 4 3 5" xfId="5307"/>
    <cellStyle name="Input [yellow] 4 3 5 2" xfId="29822"/>
    <cellStyle name="Input [yellow] 4 3 6" xfId="28444"/>
    <cellStyle name="Input [yellow] 4 4" xfId="2142"/>
    <cellStyle name="Input [yellow] 4 4 2" xfId="6742"/>
    <cellStyle name="Input [yellow] 4 4 2 2" xfId="13917"/>
    <cellStyle name="Input [yellow] 4 4 2 2 2" xfId="34296"/>
    <cellStyle name="Input [yellow] 4 4 2 3" xfId="30745"/>
    <cellStyle name="Input [yellow] 4 4 3" xfId="8925"/>
    <cellStyle name="Input [yellow] 4 4 3 2" xfId="31834"/>
    <cellStyle name="Input [yellow] 4 4 4" xfId="11018"/>
    <cellStyle name="Input [yellow] 4 4 4 2" xfId="17347"/>
    <cellStyle name="Input [yellow] 4 4 4 2 2" xfId="35655"/>
    <cellStyle name="Input [yellow] 4 4 4 3" xfId="32902"/>
    <cellStyle name="Input [yellow] 4 4 5" xfId="5217"/>
    <cellStyle name="Input [yellow] 4 4 5 2" xfId="29778"/>
    <cellStyle name="Input [yellow] 4 4 6" xfId="28415"/>
    <cellStyle name="Input [yellow] 4 5" xfId="2972"/>
    <cellStyle name="Input [yellow] 4 5 2" xfId="7559"/>
    <cellStyle name="Input [yellow] 4 5 2 2" xfId="14724"/>
    <cellStyle name="Input [yellow] 4 5 2 2 2" xfId="34701"/>
    <cellStyle name="Input [yellow] 4 5 2 3" xfId="31153"/>
    <cellStyle name="Input [yellow] 4 5 3" xfId="9738"/>
    <cellStyle name="Input [yellow] 4 5 3 2" xfId="32241"/>
    <cellStyle name="Input [yellow] 4 5 4" xfId="11675"/>
    <cellStyle name="Input [yellow] 4 5 4 2" xfId="18001"/>
    <cellStyle name="Input [yellow] 4 5 4 2 2" xfId="35910"/>
    <cellStyle name="Input [yellow] 4 5 4 3" xfId="33157"/>
    <cellStyle name="Input [yellow] 4 5 5" xfId="4850"/>
    <cellStyle name="Input [yellow] 4 5 5 2" xfId="29526"/>
    <cellStyle name="Input [yellow] 4 5 6" xfId="28669"/>
    <cellStyle name="Input [yellow] 4 6" xfId="3487"/>
    <cellStyle name="Input [yellow] 4 6 2" xfId="10242"/>
    <cellStyle name="Input [yellow] 4 6 2 2" xfId="32468"/>
    <cellStyle name="Input [yellow] 4 6 3" xfId="12172"/>
    <cellStyle name="Input [yellow] 4 6 3 2" xfId="18495"/>
    <cellStyle name="Input [yellow] 4 6 3 2 2" xfId="36132"/>
    <cellStyle name="Input [yellow] 4 6 3 3" xfId="33379"/>
    <cellStyle name="Input [yellow] 4 6 4" xfId="8063"/>
    <cellStyle name="Input [yellow] 4 6 4 2" xfId="22060"/>
    <cellStyle name="Input [yellow] 4 6 4 2 2" xfId="36696"/>
    <cellStyle name="Input [yellow] 4 6 4 3" xfId="31376"/>
    <cellStyle name="Input [yellow] 4 6 5" xfId="15219"/>
    <cellStyle name="Input [yellow] 4 6 5 2" xfId="34924"/>
    <cellStyle name="Input [yellow] 4 6 6" xfId="28891"/>
    <cellStyle name="Input [yellow] 4 7" xfId="6273"/>
    <cellStyle name="Input [yellow] 4 7 2" xfId="13504"/>
    <cellStyle name="Input [yellow] 4 7 2 2" xfId="34014"/>
    <cellStyle name="Input [yellow] 4 7 3" xfId="30448"/>
    <cellStyle name="Input [yellow] 4 8" xfId="8543"/>
    <cellStyle name="Input [yellow] 4 8 2" xfId="31567"/>
    <cellStyle name="Input [yellow] 4 9" xfId="10678"/>
    <cellStyle name="Input [yellow] 4 9 2" xfId="17010"/>
    <cellStyle name="Input [yellow] 4 9 2 2" xfId="35422"/>
    <cellStyle name="Input [yellow] 4 9 3" xfId="32669"/>
    <cellStyle name="Input [yellow] 5" xfId="1722"/>
    <cellStyle name="Input [yellow] 5 2" xfId="2335"/>
    <cellStyle name="Input [yellow] 5 2 2" xfId="6935"/>
    <cellStyle name="Input [yellow] 5 2 2 2" xfId="14109"/>
    <cellStyle name="Input [yellow] 5 2 2 2 2" xfId="34425"/>
    <cellStyle name="Input [yellow] 5 2 2 3" xfId="30874"/>
    <cellStyle name="Input [yellow] 5 2 3" xfId="9118"/>
    <cellStyle name="Input [yellow] 5 2 3 2" xfId="31963"/>
    <cellStyle name="Input [yellow] 5 3" xfId="4904"/>
    <cellStyle name="Input [yellow] 5 3 2" xfId="29574"/>
    <cellStyle name="Input [yellow] 5 4" xfId="6359"/>
    <cellStyle name="Input [yellow] 5 4 2" xfId="13571"/>
    <cellStyle name="Input [yellow] 5 4 2 2" xfId="34063"/>
    <cellStyle name="Input [yellow] 5 4 3" xfId="30509"/>
    <cellStyle name="Input [yellow] 5 5" xfId="8584"/>
    <cellStyle name="Input [yellow] 5 5 2" xfId="31604"/>
    <cellStyle name="Input [yellow] 5 6" xfId="10708"/>
    <cellStyle name="Input [yellow] 5 6 2" xfId="17040"/>
    <cellStyle name="Input [yellow] 5 6 2 2" xfId="35452"/>
    <cellStyle name="Input [yellow] 5 6 3" xfId="32699"/>
    <cellStyle name="Input [yellow] 6" xfId="875"/>
    <cellStyle name="Input [yellow] 6 2" xfId="4686"/>
    <cellStyle name="Input [yellow] 6 2 2" xfId="29383"/>
    <cellStyle name="Input [yellow] 6 3" xfId="5920"/>
    <cellStyle name="Input [yellow] 6 3 2" xfId="13181"/>
    <cellStyle name="Input [yellow] 6 3 2 2" xfId="33800"/>
    <cellStyle name="Input [yellow] 6 3 3" xfId="30212"/>
    <cellStyle name="Input [yellow] 6 4" xfId="6221"/>
    <cellStyle name="Input [yellow] 6 4 2" xfId="30401"/>
    <cellStyle name="Input [yellow] 6 5" xfId="6019"/>
    <cellStyle name="Input [yellow] 6 5 2" xfId="13274"/>
    <cellStyle name="Input [yellow] 6 5 2 2" xfId="33854"/>
    <cellStyle name="Input [yellow] 6 5 3" xfId="30272"/>
    <cellStyle name="Input [yellow] 6 6" xfId="4282"/>
    <cellStyle name="Input [yellow] 6 6 2" xfId="20326"/>
    <cellStyle name="Input [yellow] 6 6 2 2" xfId="36339"/>
    <cellStyle name="Input [yellow] 6 6 3" xfId="29224"/>
    <cellStyle name="Input [yellow] 6 7" xfId="4057"/>
    <cellStyle name="Input [yellow] 6 7 2" xfId="29142"/>
    <cellStyle name="Input [yellow] 7" xfId="2043"/>
    <cellStyle name="Input [yellow] 7 2" xfId="6643"/>
    <cellStyle name="Input [yellow] 7 2 2" xfId="13820"/>
    <cellStyle name="Input [yellow] 7 2 2 2" xfId="34263"/>
    <cellStyle name="Input [yellow] 7 2 3" xfId="30712"/>
    <cellStyle name="Input [yellow] 7 3" xfId="8826"/>
    <cellStyle name="Input [yellow] 7 3 2" xfId="31801"/>
    <cellStyle name="Input [yellow] 8" xfId="5627"/>
    <cellStyle name="Input [yellow] 8 2" xfId="12969"/>
    <cellStyle name="Input [yellow] 8 2 2" xfId="33700"/>
    <cellStyle name="Input [yellow] 8 3" xfId="30063"/>
    <cellStyle name="Input [yellow] 9" xfId="5590"/>
    <cellStyle name="Input [yellow] 9 2" xfId="30034"/>
    <cellStyle name="Input 10" xfId="723"/>
    <cellStyle name="Input 10 2" xfId="1487"/>
    <cellStyle name="Input 10 2 2" xfId="1863"/>
    <cellStyle name="Input 10 2 2 10" xfId="3924"/>
    <cellStyle name="Input 10 2 2 10 2" xfId="29090"/>
    <cellStyle name="Input 10 2 2 2" xfId="1932"/>
    <cellStyle name="Input 10 2 2 2 2" xfId="3437"/>
    <cellStyle name="Input 10 2 2 2 2 2" xfId="10192"/>
    <cellStyle name="Input 10 2 2 2 2 2 2" xfId="32455"/>
    <cellStyle name="Input 10 2 2 2 2 3" xfId="12122"/>
    <cellStyle name="Input 10 2 2 2 2 3 2" xfId="18446"/>
    <cellStyle name="Input 10 2 2 2 2 3 2 2" xfId="36119"/>
    <cellStyle name="Input 10 2 2 2 2 3 3" xfId="33366"/>
    <cellStyle name="Input 10 2 2 2 2 4" xfId="8013"/>
    <cellStyle name="Input 10 2 2 2 2 4 2" xfId="22016"/>
    <cellStyle name="Input 10 2 2 2 2 4 2 2" xfId="36683"/>
    <cellStyle name="Input 10 2 2 2 2 4 3" xfId="31363"/>
    <cellStyle name="Input 10 2 2 2 2 5" xfId="15170"/>
    <cellStyle name="Input 10 2 2 2 2 5 2" xfId="34911"/>
    <cellStyle name="Input 10 2 2 2 2 6" xfId="28878"/>
    <cellStyle name="Input 10 2 2 2 3" xfId="3910"/>
    <cellStyle name="Input 10 2 2 2 3 2" xfId="10665"/>
    <cellStyle name="Input 10 2 2 2 3 2 2" xfId="32656"/>
    <cellStyle name="Input 10 2 2 2 3 3" xfId="12595"/>
    <cellStyle name="Input 10 2 2 2 3 3 2" xfId="18917"/>
    <cellStyle name="Input 10 2 2 2 3 3 2 2" xfId="36320"/>
    <cellStyle name="Input 10 2 2 2 3 3 3" xfId="33567"/>
    <cellStyle name="Input 10 2 2 2 3 4" xfId="15641"/>
    <cellStyle name="Input 10 2 2 2 3 4 2" xfId="35112"/>
    <cellStyle name="Input 10 2 2 2 3 5" xfId="29079"/>
    <cellStyle name="Input 10 2 2 2 4" xfId="6532"/>
    <cellStyle name="Input 10 2 2 2 4 2" xfId="13710"/>
    <cellStyle name="Input 10 2 2 2 4 2 2" xfId="34192"/>
    <cellStyle name="Input 10 2 2 2 4 3" xfId="30641"/>
    <cellStyle name="Input 10 2 2 2 5" xfId="8715"/>
    <cellStyle name="Input 10 2 2 2 5 2" xfId="31730"/>
    <cellStyle name="Input 10 2 2 2 6" xfId="10829"/>
    <cellStyle name="Input 10 2 2 2 6 2" xfId="17161"/>
    <cellStyle name="Input 10 2 2 2 6 2 2" xfId="35571"/>
    <cellStyle name="Input 10 2 2 2 6 3" xfId="32818"/>
    <cellStyle name="Input 10 2 2 2 7" xfId="5053"/>
    <cellStyle name="Input 10 2 2 2 7 2" xfId="29695"/>
    <cellStyle name="Input 10 2 2 3" xfId="2398"/>
    <cellStyle name="Input 10 2 2 3 2" xfId="6998"/>
    <cellStyle name="Input 10 2 2 3 2 2" xfId="14172"/>
    <cellStyle name="Input 10 2 2 3 2 2 2" xfId="34484"/>
    <cellStyle name="Input 10 2 2 3 2 3" xfId="30933"/>
    <cellStyle name="Input 10 2 2 3 3" xfId="9180"/>
    <cellStyle name="Input 10 2 2 3 3 2" xfId="32022"/>
    <cellStyle name="Input 10 2 2 3 4" xfId="11195"/>
    <cellStyle name="Input 10 2 2 3 4 2" xfId="17524"/>
    <cellStyle name="Input 10 2 2 3 4 2 2" xfId="35767"/>
    <cellStyle name="Input 10 2 2 3 4 3" xfId="33014"/>
    <cellStyle name="Input 10 2 2 3 5" xfId="5428"/>
    <cellStyle name="Input 10 2 2 3 5 2" xfId="29907"/>
    <cellStyle name="Input 10 2 2 3 6" xfId="28526"/>
    <cellStyle name="Input 10 2 2 4" xfId="2528"/>
    <cellStyle name="Input 10 2 2 4 2" xfId="7128"/>
    <cellStyle name="Input 10 2 2 4 2 2" xfId="14302"/>
    <cellStyle name="Input 10 2 2 4 2 2 2" xfId="34614"/>
    <cellStyle name="Input 10 2 2 4 2 3" xfId="31063"/>
    <cellStyle name="Input 10 2 2 4 3" xfId="9310"/>
    <cellStyle name="Input 10 2 2 4 3 2" xfId="32152"/>
    <cellStyle name="Input 10 2 2 4 4" xfId="11270"/>
    <cellStyle name="Input 10 2 2 4 4 2" xfId="17599"/>
    <cellStyle name="Input 10 2 2 4 4 2 2" xfId="35842"/>
    <cellStyle name="Input 10 2 2 4 4 3" xfId="33089"/>
    <cellStyle name="Input 10 2 2 4 5" xfId="5527"/>
    <cellStyle name="Input 10 2 2 4 5 2" xfId="29994"/>
    <cellStyle name="Input 10 2 2 4 6" xfId="28601"/>
    <cellStyle name="Input 10 2 2 5" xfId="3190"/>
    <cellStyle name="Input 10 2 2 5 2" xfId="7766"/>
    <cellStyle name="Input 10 2 2 5 2 2" xfId="14924"/>
    <cellStyle name="Input 10 2 2 5 2 2 2" xfId="34800"/>
    <cellStyle name="Input 10 2 2 5 2 3" xfId="31252"/>
    <cellStyle name="Input 10 2 2 5 3" xfId="9945"/>
    <cellStyle name="Input 10 2 2 5 3 2" xfId="32344"/>
    <cellStyle name="Input 10 2 2 5 4" xfId="11876"/>
    <cellStyle name="Input 10 2 2 5 4 2" xfId="18201"/>
    <cellStyle name="Input 10 2 2 5 4 2 2" xfId="36009"/>
    <cellStyle name="Input 10 2 2 5 4 3" xfId="33256"/>
    <cellStyle name="Input 10 2 2 5 5" xfId="4986"/>
    <cellStyle name="Input 10 2 2 5 5 2" xfId="29628"/>
    <cellStyle name="Input 10 2 2 5 6" xfId="28768"/>
    <cellStyle name="Input 10 2 2 6" xfId="3664"/>
    <cellStyle name="Input 10 2 2 6 2" xfId="10419"/>
    <cellStyle name="Input 10 2 2 6 2 2" xfId="32546"/>
    <cellStyle name="Input 10 2 2 6 3" xfId="12349"/>
    <cellStyle name="Input 10 2 2 6 3 2" xfId="18672"/>
    <cellStyle name="Input 10 2 2 6 3 2 2" xfId="36210"/>
    <cellStyle name="Input 10 2 2 6 3 3" xfId="33457"/>
    <cellStyle name="Input 10 2 2 6 4" xfId="8240"/>
    <cellStyle name="Input 10 2 2 6 4 2" xfId="22237"/>
    <cellStyle name="Input 10 2 2 6 4 2 2" xfId="36774"/>
    <cellStyle name="Input 10 2 2 6 4 3" xfId="31454"/>
    <cellStyle name="Input 10 2 2 6 5" xfId="15396"/>
    <cellStyle name="Input 10 2 2 6 5 2" xfId="35002"/>
    <cellStyle name="Input 10 2 2 6 6" xfId="28969"/>
    <cellStyle name="Input 10 2 2 7" xfId="6463"/>
    <cellStyle name="Input 10 2 2 7 2" xfId="13641"/>
    <cellStyle name="Input 10 2 2 7 2 2" xfId="34125"/>
    <cellStyle name="Input 10 2 2 7 3" xfId="30574"/>
    <cellStyle name="Input 10 2 2 8" xfId="8646"/>
    <cellStyle name="Input 10 2 2 8 2" xfId="31663"/>
    <cellStyle name="Input 10 2 2 9" xfId="10760"/>
    <cellStyle name="Input 10 2 2 9 2" xfId="17092"/>
    <cellStyle name="Input 10 2 2 9 2 2" xfId="35504"/>
    <cellStyle name="Input 10 2 2 9 3" xfId="32751"/>
    <cellStyle name="Input 10 2 3" xfId="1918"/>
    <cellStyle name="Input 10 2 3 2" xfId="2453"/>
    <cellStyle name="Input 10 2 3 2 2" xfId="7053"/>
    <cellStyle name="Input 10 2 3 2 2 2" xfId="14227"/>
    <cellStyle name="Input 10 2 3 2 2 2 2" xfId="34539"/>
    <cellStyle name="Input 10 2 3 2 2 3" xfId="30988"/>
    <cellStyle name="Input 10 2 3 2 3" xfId="9235"/>
    <cellStyle name="Input 10 2 3 2 3 2" xfId="32077"/>
    <cellStyle name="Input 10 2 3 3" xfId="5041"/>
    <cellStyle name="Input 10 2 3 3 2" xfId="29683"/>
    <cellStyle name="Input 10 2 3 4" xfId="6518"/>
    <cellStyle name="Input 10 2 3 4 2" xfId="13696"/>
    <cellStyle name="Input 10 2 3 4 2 2" xfId="34180"/>
    <cellStyle name="Input 10 2 3 4 3" xfId="30629"/>
    <cellStyle name="Input 10 2 3 5" xfId="8701"/>
    <cellStyle name="Input 10 2 3 5 2" xfId="31718"/>
    <cellStyle name="Input 10 2 3 6" xfId="10815"/>
    <cellStyle name="Input 10 2 3 6 2" xfId="17147"/>
    <cellStyle name="Input 10 2 3 6 2 2" xfId="35559"/>
    <cellStyle name="Input 10 2 3 6 3" xfId="32806"/>
    <cellStyle name="Input 10 2 4" xfId="920"/>
    <cellStyle name="Input 10 2 4 2" xfId="4708"/>
    <cellStyle name="Input 10 2 4 2 2" xfId="29404"/>
    <cellStyle name="Input 10 2 4 3" xfId="5963"/>
    <cellStyle name="Input 10 2 4 3 2" xfId="13224"/>
    <cellStyle name="Input 10 2 4 3 2 2" xfId="33826"/>
    <cellStyle name="Input 10 2 4 3 3" xfId="30238"/>
    <cellStyle name="Input 10 2 4 4" xfId="5675"/>
    <cellStyle name="Input 10 2 4 4 2" xfId="30089"/>
    <cellStyle name="Input 10 2 4 5" xfId="5997"/>
    <cellStyle name="Input 10 2 4 5 2" xfId="13256"/>
    <cellStyle name="Input 10 2 4 5 2 2" xfId="33842"/>
    <cellStyle name="Input 10 2 4 5 3" xfId="30256"/>
    <cellStyle name="Input 10 2 4 6" xfId="4549"/>
    <cellStyle name="Input 10 2 4 6 2" xfId="20557"/>
    <cellStyle name="Input 10 2 4 6 2 2" xfId="36440"/>
    <cellStyle name="Input 10 2 4 6 3" xfId="29325"/>
    <cellStyle name="Input 10 2 4 7" xfId="4629"/>
    <cellStyle name="Input 10 2 4 7 2" xfId="29365"/>
    <cellStyle name="Input 10 2 5" xfId="2251"/>
    <cellStyle name="Input 10 2 5 2" xfId="6851"/>
    <cellStyle name="Input 10 2 5 2 2" xfId="14025"/>
    <cellStyle name="Input 10 2 5 2 2 2" xfId="34374"/>
    <cellStyle name="Input 10 2 5 2 3" xfId="30823"/>
    <cellStyle name="Input 10 2 5 3" xfId="9034"/>
    <cellStyle name="Input 10 2 5 3 2" xfId="31912"/>
    <cellStyle name="Input 10 2 6" xfId="4837"/>
    <cellStyle name="Input 10 2 6 2" xfId="29513"/>
    <cellStyle name="Input 10 2 7" xfId="6258"/>
    <cellStyle name="Input 10 2 7 2" xfId="13490"/>
    <cellStyle name="Input 10 2 7 2 2" xfId="34000"/>
    <cellStyle name="Input 10 2 7 3" xfId="30433"/>
    <cellStyle name="Input 10 2 8" xfId="8527"/>
    <cellStyle name="Input 10 2 8 2" xfId="31551"/>
    <cellStyle name="Input 10 2 9" xfId="6276"/>
    <cellStyle name="Input 10 2 9 2" xfId="13507"/>
    <cellStyle name="Input 10 2 9 2 2" xfId="34017"/>
    <cellStyle name="Input 10 2 9 3" xfId="30451"/>
    <cellStyle name="Input 10 3" xfId="1816"/>
    <cellStyle name="Input 10 3 10" xfId="4571"/>
    <cellStyle name="Input 10 3 10 2" xfId="29337"/>
    <cellStyle name="Input 10 3 2" xfId="1964"/>
    <cellStyle name="Input 10 3 2 2" xfId="3406"/>
    <cellStyle name="Input 10 3 2 2 2" xfId="10161"/>
    <cellStyle name="Input 10 3 2 2 2 2" xfId="32429"/>
    <cellStyle name="Input 10 3 2 2 3" xfId="12091"/>
    <cellStyle name="Input 10 3 2 2 3 2" xfId="18415"/>
    <cellStyle name="Input 10 3 2 2 3 2 2" xfId="36093"/>
    <cellStyle name="Input 10 3 2 2 3 3" xfId="33340"/>
    <cellStyle name="Input 10 3 2 2 4" xfId="7982"/>
    <cellStyle name="Input 10 3 2 2 4 2" xfId="21985"/>
    <cellStyle name="Input 10 3 2 2 4 2 2" xfId="36657"/>
    <cellStyle name="Input 10 3 2 2 4 3" xfId="31337"/>
    <cellStyle name="Input 10 3 2 2 5" xfId="15139"/>
    <cellStyle name="Input 10 3 2 2 5 2" xfId="34885"/>
    <cellStyle name="Input 10 3 2 2 6" xfId="28852"/>
    <cellStyle name="Input 10 3 2 3" xfId="3879"/>
    <cellStyle name="Input 10 3 2 3 2" xfId="10634"/>
    <cellStyle name="Input 10 3 2 3 2 2" xfId="32630"/>
    <cellStyle name="Input 10 3 2 3 3" xfId="12564"/>
    <cellStyle name="Input 10 3 2 3 3 2" xfId="18886"/>
    <cellStyle name="Input 10 3 2 3 3 2 2" xfId="36294"/>
    <cellStyle name="Input 10 3 2 3 3 3" xfId="33541"/>
    <cellStyle name="Input 10 3 2 3 4" xfId="15610"/>
    <cellStyle name="Input 10 3 2 3 4 2" xfId="35086"/>
    <cellStyle name="Input 10 3 2 3 5" xfId="29053"/>
    <cellStyle name="Input 10 3 2 4" xfId="6564"/>
    <cellStyle name="Input 10 3 2 4 2" xfId="13742"/>
    <cellStyle name="Input 10 3 2 4 2 2" xfId="34212"/>
    <cellStyle name="Input 10 3 2 4 3" xfId="30661"/>
    <cellStyle name="Input 10 3 2 5" xfId="8747"/>
    <cellStyle name="Input 10 3 2 5 2" xfId="31750"/>
    <cellStyle name="Input 10 3 2 6" xfId="10861"/>
    <cellStyle name="Input 10 3 2 6 2" xfId="17193"/>
    <cellStyle name="Input 10 3 2 6 2 2" xfId="35591"/>
    <cellStyle name="Input 10 3 2 6 3" xfId="32838"/>
    <cellStyle name="Input 10 3 2 7" xfId="5072"/>
    <cellStyle name="Input 10 3 2 7 2" xfId="29714"/>
    <cellStyle name="Input 10 3 3" xfId="2372"/>
    <cellStyle name="Input 10 3 3 2" xfId="6972"/>
    <cellStyle name="Input 10 3 3 2 2" xfId="14146"/>
    <cellStyle name="Input 10 3 3 2 2 2" xfId="34458"/>
    <cellStyle name="Input 10 3 3 2 3" xfId="30907"/>
    <cellStyle name="Input 10 3 3 3" xfId="9154"/>
    <cellStyle name="Input 10 3 3 3 2" xfId="31996"/>
    <cellStyle name="Input 10 3 3 4" xfId="11170"/>
    <cellStyle name="Input 10 3 3 4 2" xfId="17499"/>
    <cellStyle name="Input 10 3 3 4 2 2" xfId="35742"/>
    <cellStyle name="Input 10 3 3 4 3" xfId="32989"/>
    <cellStyle name="Input 10 3 3 5" xfId="5403"/>
    <cellStyle name="Input 10 3 3 5 2" xfId="29882"/>
    <cellStyle name="Input 10 3 3 6" xfId="28501"/>
    <cellStyle name="Input 10 3 4" xfId="2502"/>
    <cellStyle name="Input 10 3 4 2" xfId="7102"/>
    <cellStyle name="Input 10 3 4 2 2" xfId="14276"/>
    <cellStyle name="Input 10 3 4 2 2 2" xfId="34588"/>
    <cellStyle name="Input 10 3 4 2 3" xfId="31037"/>
    <cellStyle name="Input 10 3 4 3" xfId="9284"/>
    <cellStyle name="Input 10 3 4 3 2" xfId="32126"/>
    <cellStyle name="Input 10 3 4 4" xfId="11244"/>
    <cellStyle name="Input 10 3 4 4 2" xfId="17573"/>
    <cellStyle name="Input 10 3 4 4 2 2" xfId="35816"/>
    <cellStyle name="Input 10 3 4 4 3" xfId="33063"/>
    <cellStyle name="Input 10 3 4 5" xfId="5501"/>
    <cellStyle name="Input 10 3 4 5 2" xfId="29968"/>
    <cellStyle name="Input 10 3 4 6" xfId="28575"/>
    <cellStyle name="Input 10 3 5" xfId="3147"/>
    <cellStyle name="Input 10 3 5 2" xfId="7732"/>
    <cellStyle name="Input 10 3 5 2 2" xfId="14893"/>
    <cellStyle name="Input 10 3 5 2 2 2" xfId="34774"/>
    <cellStyle name="Input 10 3 5 2 3" xfId="31226"/>
    <cellStyle name="Input 10 3 5 3" xfId="9908"/>
    <cellStyle name="Input 10 3 5 3 2" xfId="32314"/>
    <cellStyle name="Input 10 3 5 4" xfId="11845"/>
    <cellStyle name="Input 10 3 5 4 2" xfId="18170"/>
    <cellStyle name="Input 10 3 5 4 2 2" xfId="35983"/>
    <cellStyle name="Input 10 3 5 4 3" xfId="33230"/>
    <cellStyle name="Input 10 3 5 5" xfId="4961"/>
    <cellStyle name="Input 10 3 5 5 2" xfId="29605"/>
    <cellStyle name="Input 10 3 5 6" xfId="28742"/>
    <cellStyle name="Input 10 3 6" xfId="3633"/>
    <cellStyle name="Input 10 3 6 2" xfId="10388"/>
    <cellStyle name="Input 10 3 6 2 2" xfId="32520"/>
    <cellStyle name="Input 10 3 6 3" xfId="12318"/>
    <cellStyle name="Input 10 3 6 3 2" xfId="18641"/>
    <cellStyle name="Input 10 3 6 3 2 2" xfId="36184"/>
    <cellStyle name="Input 10 3 6 3 3" xfId="33431"/>
    <cellStyle name="Input 10 3 6 4" xfId="8209"/>
    <cellStyle name="Input 10 3 6 4 2" xfId="22206"/>
    <cellStyle name="Input 10 3 6 4 2 2" xfId="36748"/>
    <cellStyle name="Input 10 3 6 4 3" xfId="31428"/>
    <cellStyle name="Input 10 3 6 5" xfId="15365"/>
    <cellStyle name="Input 10 3 6 5 2" xfId="34976"/>
    <cellStyle name="Input 10 3 6 6" xfId="28943"/>
    <cellStyle name="Input 10 3 7" xfId="6425"/>
    <cellStyle name="Input 10 3 7 2" xfId="13607"/>
    <cellStyle name="Input 10 3 7 2 2" xfId="34096"/>
    <cellStyle name="Input 10 3 7 3" xfId="30543"/>
    <cellStyle name="Input 10 3 8" xfId="8614"/>
    <cellStyle name="Input 10 3 8 2" xfId="31634"/>
    <cellStyle name="Input 10 3 9" xfId="10737"/>
    <cellStyle name="Input 10 3 9 2" xfId="17069"/>
    <cellStyle name="Input 10 3 9 2 2" xfId="35481"/>
    <cellStyle name="Input 10 3 9 3" xfId="32728"/>
    <cellStyle name="Input 10 4" xfId="1896"/>
    <cellStyle name="Input 10 4 2" xfId="2431"/>
    <cellStyle name="Input 10 4 2 2" xfId="7031"/>
    <cellStyle name="Input 10 4 2 2 2" xfId="14205"/>
    <cellStyle name="Input 10 4 2 2 2 2" xfId="34517"/>
    <cellStyle name="Input 10 4 2 2 3" xfId="30966"/>
    <cellStyle name="Input 10 4 2 3" xfId="9213"/>
    <cellStyle name="Input 10 4 2 3 2" xfId="32055"/>
    <cellStyle name="Input 10 4 3" xfId="5019"/>
    <cellStyle name="Input 10 4 3 2" xfId="29661"/>
    <cellStyle name="Input 10 4 4" xfId="6496"/>
    <cellStyle name="Input 10 4 4 2" xfId="13674"/>
    <cellStyle name="Input 10 4 4 2 2" xfId="34158"/>
    <cellStyle name="Input 10 4 4 3" xfId="30607"/>
    <cellStyle name="Input 10 4 5" xfId="8679"/>
    <cellStyle name="Input 10 4 5 2" xfId="31696"/>
    <cellStyle name="Input 10 4 6" xfId="10793"/>
    <cellStyle name="Input 10 4 6 2" xfId="17125"/>
    <cellStyle name="Input 10 4 6 2 2" xfId="35537"/>
    <cellStyle name="Input 10 4 6 3" xfId="32784"/>
    <cellStyle name="Input 10 5" xfId="1419"/>
    <cellStyle name="Input 10 5 2" xfId="2950"/>
    <cellStyle name="Input 10 5 2 2" xfId="7537"/>
    <cellStyle name="Input 10 5 2 2 2" xfId="14702"/>
    <cellStyle name="Input 10 5 2 2 2 2" xfId="34689"/>
    <cellStyle name="Input 10 5 2 2 3" xfId="31141"/>
    <cellStyle name="Input 10 5 2 3" xfId="9716"/>
    <cellStyle name="Input 10 5 2 3 2" xfId="32229"/>
    <cellStyle name="Input 10 5 3" xfId="6202"/>
    <cellStyle name="Input 10 5 3 2" xfId="13438"/>
    <cellStyle name="Input 10 5 3 2 2" xfId="33964"/>
    <cellStyle name="Input 10 5 3 3" xfId="30394"/>
    <cellStyle name="Input 10 5 4" xfId="8471"/>
    <cellStyle name="Input 10 5 4 2" xfId="31514"/>
    <cellStyle name="Input 10 5 5" xfId="6065"/>
    <cellStyle name="Input 10 5 5 2" xfId="13308"/>
    <cellStyle name="Input 10 5 5 2 2" xfId="33874"/>
    <cellStyle name="Input 10 5 5 3" xfId="30304"/>
    <cellStyle name="Input 10 5 6" xfId="4515"/>
    <cellStyle name="Input 10 5 6 2" xfId="20525"/>
    <cellStyle name="Input 10 5 6 2 2" xfId="36413"/>
    <cellStyle name="Input 10 5 6 3" xfId="29298"/>
    <cellStyle name="Input 10 5 7" xfId="4632"/>
    <cellStyle name="Input 10 5 7 2" xfId="29368"/>
    <cellStyle name="Input 10 6" xfId="1923"/>
    <cellStyle name="Input 10 6 2" xfId="6523"/>
    <cellStyle name="Input 10 6 2 2" xfId="13701"/>
    <cellStyle name="Input 10 6 2 2 2" xfId="34185"/>
    <cellStyle name="Input 10 6 2 3" xfId="30634"/>
    <cellStyle name="Input 10 6 3" xfId="8706"/>
    <cellStyle name="Input 10 6 3 2" xfId="31723"/>
    <cellStyle name="Input 10 6 4" xfId="10820"/>
    <cellStyle name="Input 10 6 4 2" xfId="17152"/>
    <cellStyle name="Input 10 6 4 2 2" xfId="35564"/>
    <cellStyle name="Input 10 6 4 3" xfId="32811"/>
    <cellStyle name="Input 10 6 5" xfId="5046"/>
    <cellStyle name="Input 10 6 5 2" xfId="29688"/>
    <cellStyle name="Input 10 7" xfId="2207"/>
    <cellStyle name="Input 10 7 2" xfId="6807"/>
    <cellStyle name="Input 10 7 2 2" xfId="13981"/>
    <cellStyle name="Input 10 7 2 2 2" xfId="34342"/>
    <cellStyle name="Input 10 7 2 3" xfId="30791"/>
    <cellStyle name="Input 10 7 3" xfId="8990"/>
    <cellStyle name="Input 10 7 3 2" xfId="31880"/>
    <cellStyle name="Input 10 8" xfId="5543"/>
    <cellStyle name="Input 10 8 2" xfId="12904"/>
    <cellStyle name="Input 10 8 2 2" xfId="33658"/>
    <cellStyle name="Input 10 8 3" xfId="30003"/>
    <cellStyle name="Input 10 9" xfId="6225"/>
    <cellStyle name="Input 10 9 2" xfId="30402"/>
    <cellStyle name="Input 11" xfId="783"/>
    <cellStyle name="Input 11 2" xfId="1833"/>
    <cellStyle name="Input 11 2 2" xfId="904"/>
    <cellStyle name="Input 11 2 2 2" xfId="3409"/>
    <cellStyle name="Input 11 2 2 2 2" xfId="10164"/>
    <cellStyle name="Input 11 2 2 2 2 2" xfId="16672"/>
    <cellStyle name="Input 11 2 2 2 2 2 2" xfId="35359"/>
    <cellStyle name="Input 11 2 2 2 2 3" xfId="32432"/>
    <cellStyle name="Input 11 2 2 2 3" xfId="12094"/>
    <cellStyle name="Input 11 2 2 2 3 2" xfId="18418"/>
    <cellStyle name="Input 11 2 2 2 3 2 2" xfId="36096"/>
    <cellStyle name="Input 11 2 2 2 3 3" xfId="33343"/>
    <cellStyle name="Input 11 2 2 2 4" xfId="7985"/>
    <cellStyle name="Input 11 2 2 2 4 2" xfId="21988"/>
    <cellStyle name="Input 11 2 2 2 4 2 2" xfId="36660"/>
    <cellStyle name="Input 11 2 2 2 4 3" xfId="31340"/>
    <cellStyle name="Input 11 2 2 2 5" xfId="15142"/>
    <cellStyle name="Input 11 2 2 2 5 2" xfId="34888"/>
    <cellStyle name="Input 11 2 2 2 6" xfId="28855"/>
    <cellStyle name="Input 11 2 2 3" xfId="3882"/>
    <cellStyle name="Input 11 2 2 3 2" xfId="10637"/>
    <cellStyle name="Input 11 2 2 3 2 2" xfId="16995"/>
    <cellStyle name="Input 11 2 2 3 2 2 2" xfId="35412"/>
    <cellStyle name="Input 11 2 2 3 2 3" xfId="32633"/>
    <cellStyle name="Input 11 2 2 3 3" xfId="12567"/>
    <cellStyle name="Input 11 2 2 3 3 2" xfId="18889"/>
    <cellStyle name="Input 11 2 2 3 3 2 2" xfId="36297"/>
    <cellStyle name="Input 11 2 2 3 3 3" xfId="33544"/>
    <cellStyle name="Input 11 2 2 3 4" xfId="15613"/>
    <cellStyle name="Input 11 2 2 3 4 2" xfId="35089"/>
    <cellStyle name="Input 11 2 2 3 5" xfId="29056"/>
    <cellStyle name="Input 11 2 2 4" xfId="5949"/>
    <cellStyle name="Input 11 2 2 4 2" xfId="13210"/>
    <cellStyle name="Input 11 2 2 4 2 2" xfId="33813"/>
    <cellStyle name="Input 11 2 2 4 3" xfId="30225"/>
    <cellStyle name="Input 11 2 2 5" xfId="5711"/>
    <cellStyle name="Input 11 2 2 5 2" xfId="13027"/>
    <cellStyle name="Input 11 2 2 5 2 2" xfId="33724"/>
    <cellStyle name="Input 11 2 2 5 3" xfId="30109"/>
    <cellStyle name="Input 11 2 2 6" xfId="5814"/>
    <cellStyle name="Input 11 2 2 6 2" xfId="13083"/>
    <cellStyle name="Input 11 2 2 6 2 2" xfId="33755"/>
    <cellStyle name="Input 11 2 2 6 3" xfId="30162"/>
    <cellStyle name="Input 11 2 2 7" xfId="4128"/>
    <cellStyle name="Input 11 2 2 7 2" xfId="29183"/>
    <cellStyle name="Input 11 2 2 8" xfId="28151"/>
    <cellStyle name="Input 11 2 3" xfId="2505"/>
    <cellStyle name="Input 11 2 3 2" xfId="7105"/>
    <cellStyle name="Input 11 2 3 2 2" xfId="14279"/>
    <cellStyle name="Input 11 2 3 2 2 2" xfId="34591"/>
    <cellStyle name="Input 11 2 3 2 3" xfId="31040"/>
    <cellStyle name="Input 11 2 3 3" xfId="9287"/>
    <cellStyle name="Input 11 2 3 3 2" xfId="15965"/>
    <cellStyle name="Input 11 2 3 3 2 2" xfId="35221"/>
    <cellStyle name="Input 11 2 3 3 3" xfId="32129"/>
    <cellStyle name="Input 11 2 3 4" xfId="11247"/>
    <cellStyle name="Input 11 2 3 4 2" xfId="17576"/>
    <cellStyle name="Input 11 2 3 4 2 2" xfId="35819"/>
    <cellStyle name="Input 11 2 3 4 3" xfId="33066"/>
    <cellStyle name="Input 11 2 3 5" xfId="5504"/>
    <cellStyle name="Input 11 2 3 5 2" xfId="20861"/>
    <cellStyle name="Input 11 2 3 5 2 2" xfId="36514"/>
    <cellStyle name="Input 11 2 3 5 3" xfId="29971"/>
    <cellStyle name="Input 11 2 3 6" xfId="12897"/>
    <cellStyle name="Input 11 2 3 6 2" xfId="33655"/>
    <cellStyle name="Input 11 2 3 7" xfId="28578"/>
    <cellStyle name="Input 11 2 4" xfId="3162"/>
    <cellStyle name="Input 11 2 4 2" xfId="9917"/>
    <cellStyle name="Input 11 2 4 2 2" xfId="16501"/>
    <cellStyle name="Input 11 2 4 2 2 2" xfId="35323"/>
    <cellStyle name="Input 11 2 4 2 3" xfId="32321"/>
    <cellStyle name="Input 11 2 4 3" xfId="11848"/>
    <cellStyle name="Input 11 2 4 3 2" xfId="18173"/>
    <cellStyle name="Input 11 2 4 3 2 2" xfId="35986"/>
    <cellStyle name="Input 11 2 4 3 3" xfId="33233"/>
    <cellStyle name="Input 11 2 4 4" xfId="7738"/>
    <cellStyle name="Input 11 2 4 4 2" xfId="21770"/>
    <cellStyle name="Input 11 2 4 4 2 2" xfId="36577"/>
    <cellStyle name="Input 11 2 4 4 3" xfId="31229"/>
    <cellStyle name="Input 11 2 4 5" xfId="14896"/>
    <cellStyle name="Input 11 2 4 5 2" xfId="34777"/>
    <cellStyle name="Input 11 2 4 6" xfId="28745"/>
    <cellStyle name="Input 11 2 5" xfId="3636"/>
    <cellStyle name="Input 11 2 5 2" xfId="10391"/>
    <cellStyle name="Input 11 2 5 2 2" xfId="16824"/>
    <cellStyle name="Input 11 2 5 2 2 2" xfId="35376"/>
    <cellStyle name="Input 11 2 5 2 3" xfId="32523"/>
    <cellStyle name="Input 11 2 5 3" xfId="12321"/>
    <cellStyle name="Input 11 2 5 3 2" xfId="18644"/>
    <cellStyle name="Input 11 2 5 3 2 2" xfId="36187"/>
    <cellStyle name="Input 11 2 5 3 3" xfId="33434"/>
    <cellStyle name="Input 11 2 5 4" xfId="8212"/>
    <cellStyle name="Input 11 2 5 4 2" xfId="22209"/>
    <cellStyle name="Input 11 2 5 4 2 2" xfId="36751"/>
    <cellStyle name="Input 11 2 5 4 3" xfId="31431"/>
    <cellStyle name="Input 11 2 5 5" xfId="15368"/>
    <cellStyle name="Input 11 2 5 5 2" xfId="34979"/>
    <cellStyle name="Input 11 2 5 6" xfId="28946"/>
    <cellStyle name="Input 11 2 6" xfId="4131"/>
    <cellStyle name="Input 11 2 6 2" xfId="29185"/>
    <cellStyle name="Input 11 2 7" xfId="28376"/>
    <cellStyle name="Input 11 3" xfId="2031"/>
    <cellStyle name="Input 11 3 2" xfId="2954"/>
    <cellStyle name="Input 11 3 2 2" xfId="7541"/>
    <cellStyle name="Input 11 3 2 2 2" xfId="14706"/>
    <cellStyle name="Input 11 3 2 2 2 2" xfId="34692"/>
    <cellStyle name="Input 11 3 2 2 3" xfId="31144"/>
    <cellStyle name="Input 11 3 2 3" xfId="9720"/>
    <cellStyle name="Input 11 3 2 3 2" xfId="16356"/>
    <cellStyle name="Input 11 3 2 3 2 2" xfId="35285"/>
    <cellStyle name="Input 11 3 2 3 3" xfId="32232"/>
    <cellStyle name="Input 11 3 2 4" xfId="11660"/>
    <cellStyle name="Input 11 3 2 4 2" xfId="17986"/>
    <cellStyle name="Input 11 3 2 4 2 2" xfId="35904"/>
    <cellStyle name="Input 11 3 2 4 3" xfId="33151"/>
    <cellStyle name="Input 11 3 2 5" xfId="5119"/>
    <cellStyle name="Input 11 3 2 5 2" xfId="20654"/>
    <cellStyle name="Input 11 3 2 5 2 2" xfId="36474"/>
    <cellStyle name="Input 11 3 2 5 3" xfId="29755"/>
    <cellStyle name="Input 11 3 2 6" xfId="12696"/>
    <cellStyle name="Input 11 3 2 6 2" xfId="33591"/>
    <cellStyle name="Input 11 3 2 7" xfId="28663"/>
    <cellStyle name="Input 11 3 3" xfId="3476"/>
    <cellStyle name="Input 11 3 3 2" xfId="10231"/>
    <cellStyle name="Input 11 3 3 2 2" xfId="16713"/>
    <cellStyle name="Input 11 3 3 2 2 2" xfId="35364"/>
    <cellStyle name="Input 11 3 3 2 3" xfId="32462"/>
    <cellStyle name="Input 11 3 3 3" xfId="12161"/>
    <cellStyle name="Input 11 3 3 3 2" xfId="18484"/>
    <cellStyle name="Input 11 3 3 3 2 2" xfId="36126"/>
    <cellStyle name="Input 11 3 3 3 3" xfId="33373"/>
    <cellStyle name="Input 11 3 3 4" xfId="8052"/>
    <cellStyle name="Input 11 3 3 4 2" xfId="22049"/>
    <cellStyle name="Input 11 3 3 4 2 2" xfId="36690"/>
    <cellStyle name="Input 11 3 3 4 3" xfId="31370"/>
    <cellStyle name="Input 11 3 3 5" xfId="15208"/>
    <cellStyle name="Input 11 3 3 5 2" xfId="34918"/>
    <cellStyle name="Input 11 3 3 6" xfId="28885"/>
    <cellStyle name="Input 11 3 4" xfId="6631"/>
    <cellStyle name="Input 11 3 4 2" xfId="13808"/>
    <cellStyle name="Input 11 3 4 2 2" xfId="34258"/>
    <cellStyle name="Input 11 3 4 3" xfId="30707"/>
    <cellStyle name="Input 11 3 5" xfId="8814"/>
    <cellStyle name="Input 11 3 5 2" xfId="15764"/>
    <cellStyle name="Input 11 3 5 2 2" xfId="35157"/>
    <cellStyle name="Input 11 3 5 3" xfId="31796"/>
    <cellStyle name="Input 11 3 6" xfId="10928"/>
    <cellStyle name="Input 11 3 6 2" xfId="17259"/>
    <cellStyle name="Input 11 3 6 2 2" xfId="35637"/>
    <cellStyle name="Input 11 3 6 3" xfId="32884"/>
    <cellStyle name="Input 11 3 7" xfId="4518"/>
    <cellStyle name="Input 11 3 7 2" xfId="20528"/>
    <cellStyle name="Input 11 3 7 2 2" xfId="36416"/>
    <cellStyle name="Input 11 3 7 3" xfId="29301"/>
    <cellStyle name="Input 11 3 8" xfId="5299"/>
    <cellStyle name="Input 11 3 8 2" xfId="29816"/>
    <cellStyle name="Input 11 3 9" xfId="28398"/>
    <cellStyle name="Input 11 4" xfId="2697"/>
    <cellStyle name="Input 11 4 2" xfId="9478"/>
    <cellStyle name="Input 11 4 2 2" xfId="16129"/>
    <cellStyle name="Input 11 4 2 2 2" xfId="35244"/>
    <cellStyle name="Input 11 4 2 3" xfId="32178"/>
    <cellStyle name="Input 11 4 3" xfId="11438"/>
    <cellStyle name="Input 11 4 3 2" xfId="17766"/>
    <cellStyle name="Input 11 4 3 2 2" xfId="35868"/>
    <cellStyle name="Input 11 4 3 3" xfId="33115"/>
    <cellStyle name="Input 11 4 4" xfId="7297"/>
    <cellStyle name="Input 11 4 4 2" xfId="21456"/>
    <cellStyle name="Input 11 4 4 2 2" xfId="36539"/>
    <cellStyle name="Input 11 4 4 3" xfId="31090"/>
    <cellStyle name="Input 11 4 5" xfId="14470"/>
    <cellStyle name="Input 11 4 5 2" xfId="34641"/>
    <cellStyle name="Input 11 4 6" xfId="28627"/>
    <cellStyle name="Input 11 5" xfId="28134"/>
    <cellStyle name="Input 12" xfId="778"/>
    <cellStyle name="Input 12 2" xfId="1832"/>
    <cellStyle name="Input 12 2 2" xfId="1963"/>
    <cellStyle name="Input 12 2 2 2" xfId="3408"/>
    <cellStyle name="Input 12 2 2 2 2" xfId="10163"/>
    <cellStyle name="Input 12 2 2 2 2 2" xfId="16671"/>
    <cellStyle name="Input 12 2 2 2 2 2 2" xfId="35358"/>
    <cellStyle name="Input 12 2 2 2 2 3" xfId="32431"/>
    <cellStyle name="Input 12 2 2 2 3" xfId="12093"/>
    <cellStyle name="Input 12 2 2 2 3 2" xfId="18417"/>
    <cellStyle name="Input 12 2 2 2 3 2 2" xfId="36095"/>
    <cellStyle name="Input 12 2 2 2 3 3" xfId="33342"/>
    <cellStyle name="Input 12 2 2 2 4" xfId="7984"/>
    <cellStyle name="Input 12 2 2 2 4 2" xfId="21987"/>
    <cellStyle name="Input 12 2 2 2 4 2 2" xfId="36659"/>
    <cellStyle name="Input 12 2 2 2 4 3" xfId="31339"/>
    <cellStyle name="Input 12 2 2 2 5" xfId="15141"/>
    <cellStyle name="Input 12 2 2 2 5 2" xfId="34887"/>
    <cellStyle name="Input 12 2 2 2 6" xfId="28854"/>
    <cellStyle name="Input 12 2 2 3" xfId="3881"/>
    <cellStyle name="Input 12 2 2 3 2" xfId="10636"/>
    <cellStyle name="Input 12 2 2 3 2 2" xfId="16994"/>
    <cellStyle name="Input 12 2 2 3 2 2 2" xfId="35411"/>
    <cellStyle name="Input 12 2 2 3 2 3" xfId="32632"/>
    <cellStyle name="Input 12 2 2 3 3" xfId="12566"/>
    <cellStyle name="Input 12 2 2 3 3 2" xfId="18888"/>
    <cellStyle name="Input 12 2 2 3 3 2 2" xfId="36296"/>
    <cellStyle name="Input 12 2 2 3 3 3" xfId="33543"/>
    <cellStyle name="Input 12 2 2 3 4" xfId="15612"/>
    <cellStyle name="Input 12 2 2 3 4 2" xfId="35088"/>
    <cellStyle name="Input 12 2 2 3 5" xfId="29055"/>
    <cellStyle name="Input 12 2 2 4" xfId="6563"/>
    <cellStyle name="Input 12 2 2 4 2" xfId="13741"/>
    <cellStyle name="Input 12 2 2 4 2 2" xfId="34211"/>
    <cellStyle name="Input 12 2 2 4 3" xfId="30660"/>
    <cellStyle name="Input 12 2 2 5" xfId="8746"/>
    <cellStyle name="Input 12 2 2 5 2" xfId="15732"/>
    <cellStyle name="Input 12 2 2 5 2 2" xfId="35145"/>
    <cellStyle name="Input 12 2 2 5 3" xfId="31749"/>
    <cellStyle name="Input 12 2 2 6" xfId="10860"/>
    <cellStyle name="Input 12 2 2 6 2" xfId="17192"/>
    <cellStyle name="Input 12 2 2 6 2 2" xfId="35590"/>
    <cellStyle name="Input 12 2 2 6 3" xfId="32837"/>
    <cellStyle name="Input 12 2 2 7" xfId="12664"/>
    <cellStyle name="Input 12 2 2 7 2" xfId="33579"/>
    <cellStyle name="Input 12 2 2 8" xfId="28384"/>
    <cellStyle name="Input 12 2 3" xfId="2504"/>
    <cellStyle name="Input 12 2 3 2" xfId="7104"/>
    <cellStyle name="Input 12 2 3 2 2" xfId="14278"/>
    <cellStyle name="Input 12 2 3 2 2 2" xfId="34590"/>
    <cellStyle name="Input 12 2 3 2 3" xfId="31039"/>
    <cellStyle name="Input 12 2 3 3" xfId="9286"/>
    <cellStyle name="Input 12 2 3 3 2" xfId="15964"/>
    <cellStyle name="Input 12 2 3 3 2 2" xfId="35220"/>
    <cellStyle name="Input 12 2 3 3 3" xfId="32128"/>
    <cellStyle name="Input 12 2 3 4" xfId="11246"/>
    <cellStyle name="Input 12 2 3 4 2" xfId="17575"/>
    <cellStyle name="Input 12 2 3 4 2 2" xfId="35818"/>
    <cellStyle name="Input 12 2 3 4 3" xfId="33065"/>
    <cellStyle name="Input 12 2 3 5" xfId="5503"/>
    <cellStyle name="Input 12 2 3 5 2" xfId="20860"/>
    <cellStyle name="Input 12 2 3 5 2 2" xfId="36513"/>
    <cellStyle name="Input 12 2 3 5 3" xfId="29970"/>
    <cellStyle name="Input 12 2 3 6" xfId="12896"/>
    <cellStyle name="Input 12 2 3 6 2" xfId="33654"/>
    <cellStyle name="Input 12 2 3 7" xfId="28577"/>
    <cellStyle name="Input 12 2 4" xfId="3161"/>
    <cellStyle name="Input 12 2 4 2" xfId="9916"/>
    <cellStyle name="Input 12 2 4 2 2" xfId="16500"/>
    <cellStyle name="Input 12 2 4 2 2 2" xfId="35322"/>
    <cellStyle name="Input 12 2 4 2 3" xfId="32320"/>
    <cellStyle name="Input 12 2 4 3" xfId="11847"/>
    <cellStyle name="Input 12 2 4 3 2" xfId="18172"/>
    <cellStyle name="Input 12 2 4 3 2 2" xfId="35985"/>
    <cellStyle name="Input 12 2 4 3 3" xfId="33232"/>
    <cellStyle name="Input 12 2 4 4" xfId="7737"/>
    <cellStyle name="Input 12 2 4 4 2" xfId="21769"/>
    <cellStyle name="Input 12 2 4 4 2 2" xfId="36576"/>
    <cellStyle name="Input 12 2 4 4 3" xfId="31228"/>
    <cellStyle name="Input 12 2 4 5" xfId="14895"/>
    <cellStyle name="Input 12 2 4 5 2" xfId="34776"/>
    <cellStyle name="Input 12 2 4 6" xfId="28744"/>
    <cellStyle name="Input 12 2 5" xfId="3635"/>
    <cellStyle name="Input 12 2 5 2" xfId="10390"/>
    <cellStyle name="Input 12 2 5 2 2" xfId="16823"/>
    <cellStyle name="Input 12 2 5 2 2 2" xfId="35375"/>
    <cellStyle name="Input 12 2 5 2 3" xfId="32522"/>
    <cellStyle name="Input 12 2 5 3" xfId="12320"/>
    <cellStyle name="Input 12 2 5 3 2" xfId="18643"/>
    <cellStyle name="Input 12 2 5 3 2 2" xfId="36186"/>
    <cellStyle name="Input 12 2 5 3 3" xfId="33433"/>
    <cellStyle name="Input 12 2 5 4" xfId="8211"/>
    <cellStyle name="Input 12 2 5 4 2" xfId="22208"/>
    <cellStyle name="Input 12 2 5 4 2 2" xfId="36750"/>
    <cellStyle name="Input 12 2 5 4 3" xfId="31430"/>
    <cellStyle name="Input 12 2 5 5" xfId="15367"/>
    <cellStyle name="Input 12 2 5 5 2" xfId="34978"/>
    <cellStyle name="Input 12 2 5 6" xfId="28945"/>
    <cellStyle name="Input 12 2 6" xfId="4235"/>
    <cellStyle name="Input 12 2 6 2" xfId="29211"/>
    <cellStyle name="Input 12 2 7" xfId="28375"/>
    <cellStyle name="Input 12 3" xfId="2032"/>
    <cellStyle name="Input 12 3 2" xfId="2953"/>
    <cellStyle name="Input 12 3 2 2" xfId="7540"/>
    <cellStyle name="Input 12 3 2 2 2" xfId="14705"/>
    <cellStyle name="Input 12 3 2 2 2 2" xfId="34691"/>
    <cellStyle name="Input 12 3 2 2 3" xfId="31143"/>
    <cellStyle name="Input 12 3 2 3" xfId="9719"/>
    <cellStyle name="Input 12 3 2 3 2" xfId="16355"/>
    <cellStyle name="Input 12 3 2 3 2 2" xfId="35284"/>
    <cellStyle name="Input 12 3 2 3 3" xfId="32231"/>
    <cellStyle name="Input 12 3 2 4" xfId="11659"/>
    <cellStyle name="Input 12 3 2 4 2" xfId="17985"/>
    <cellStyle name="Input 12 3 2 4 2 2" xfId="35903"/>
    <cellStyle name="Input 12 3 2 4 3" xfId="33150"/>
    <cellStyle name="Input 12 3 2 5" xfId="5120"/>
    <cellStyle name="Input 12 3 2 5 2" xfId="20655"/>
    <cellStyle name="Input 12 3 2 5 2 2" xfId="36475"/>
    <cellStyle name="Input 12 3 2 5 3" xfId="29756"/>
    <cellStyle name="Input 12 3 2 6" xfId="12697"/>
    <cellStyle name="Input 12 3 2 6 2" xfId="33592"/>
    <cellStyle name="Input 12 3 2 7" xfId="28662"/>
    <cellStyle name="Input 12 3 3" xfId="3475"/>
    <cellStyle name="Input 12 3 3 2" xfId="10230"/>
    <cellStyle name="Input 12 3 3 2 2" xfId="16712"/>
    <cellStyle name="Input 12 3 3 2 2 2" xfId="35363"/>
    <cellStyle name="Input 12 3 3 2 3" xfId="32461"/>
    <cellStyle name="Input 12 3 3 3" xfId="12160"/>
    <cellStyle name="Input 12 3 3 3 2" xfId="18483"/>
    <cellStyle name="Input 12 3 3 3 2 2" xfId="36125"/>
    <cellStyle name="Input 12 3 3 3 3" xfId="33372"/>
    <cellStyle name="Input 12 3 3 4" xfId="8051"/>
    <cellStyle name="Input 12 3 3 4 2" xfId="22048"/>
    <cellStyle name="Input 12 3 3 4 2 2" xfId="36689"/>
    <cellStyle name="Input 12 3 3 4 3" xfId="31369"/>
    <cellStyle name="Input 12 3 3 5" xfId="15207"/>
    <cellStyle name="Input 12 3 3 5 2" xfId="34917"/>
    <cellStyle name="Input 12 3 3 6" xfId="28884"/>
    <cellStyle name="Input 12 3 4" xfId="6632"/>
    <cellStyle name="Input 12 3 4 2" xfId="13809"/>
    <cellStyle name="Input 12 3 4 2 2" xfId="34259"/>
    <cellStyle name="Input 12 3 4 3" xfId="30708"/>
    <cellStyle name="Input 12 3 5" xfId="8815"/>
    <cellStyle name="Input 12 3 5 2" xfId="15765"/>
    <cellStyle name="Input 12 3 5 2 2" xfId="35158"/>
    <cellStyle name="Input 12 3 5 3" xfId="31797"/>
    <cellStyle name="Input 12 3 6" xfId="10929"/>
    <cellStyle name="Input 12 3 6 2" xfId="17260"/>
    <cellStyle name="Input 12 3 6 2 2" xfId="35638"/>
    <cellStyle name="Input 12 3 6 3" xfId="32885"/>
    <cellStyle name="Input 12 3 7" xfId="4517"/>
    <cellStyle name="Input 12 3 7 2" xfId="20527"/>
    <cellStyle name="Input 12 3 7 2 2" xfId="36415"/>
    <cellStyle name="Input 12 3 7 3" xfId="29300"/>
    <cellStyle name="Input 12 3 8" xfId="4609"/>
    <cellStyle name="Input 12 3 8 2" xfId="29356"/>
    <cellStyle name="Input 12 3 9" xfId="28399"/>
    <cellStyle name="Input 12 4" xfId="2696"/>
    <cellStyle name="Input 12 4 2" xfId="9477"/>
    <cellStyle name="Input 12 4 2 2" xfId="16128"/>
    <cellStyle name="Input 12 4 2 2 2" xfId="35243"/>
    <cellStyle name="Input 12 4 2 3" xfId="32177"/>
    <cellStyle name="Input 12 4 3" xfId="11437"/>
    <cellStyle name="Input 12 4 3 2" xfId="17765"/>
    <cellStyle name="Input 12 4 3 2 2" xfId="35867"/>
    <cellStyle name="Input 12 4 3 3" xfId="33114"/>
    <cellStyle name="Input 12 4 4" xfId="7296"/>
    <cellStyle name="Input 12 4 4 2" xfId="21455"/>
    <cellStyle name="Input 12 4 4 2 2" xfId="36538"/>
    <cellStyle name="Input 12 4 4 3" xfId="31089"/>
    <cellStyle name="Input 12 4 5" xfId="14469"/>
    <cellStyle name="Input 12 4 5 2" xfId="34640"/>
    <cellStyle name="Input 12 4 6" xfId="28626"/>
    <cellStyle name="Input 12 5" xfId="28133"/>
    <cellStyle name="Input 13" xfId="824"/>
    <cellStyle name="Input 13 2" xfId="1491"/>
    <cellStyle name="Input 13 2 2" xfId="1867"/>
    <cellStyle name="Input 13 2 2 10" xfId="3923"/>
    <cellStyle name="Input 13 2 2 10 2" xfId="29089"/>
    <cellStyle name="Input 13 2 2 2" xfId="1926"/>
    <cellStyle name="Input 13 2 2 2 2" xfId="3440"/>
    <cellStyle name="Input 13 2 2 2 2 2" xfId="10195"/>
    <cellStyle name="Input 13 2 2 2 2 2 2" xfId="32458"/>
    <cellStyle name="Input 13 2 2 2 2 3" xfId="12125"/>
    <cellStyle name="Input 13 2 2 2 2 3 2" xfId="18449"/>
    <cellStyle name="Input 13 2 2 2 2 3 2 2" xfId="36122"/>
    <cellStyle name="Input 13 2 2 2 2 3 3" xfId="33369"/>
    <cellStyle name="Input 13 2 2 2 2 4" xfId="8016"/>
    <cellStyle name="Input 13 2 2 2 2 4 2" xfId="22019"/>
    <cellStyle name="Input 13 2 2 2 2 4 2 2" xfId="36686"/>
    <cellStyle name="Input 13 2 2 2 2 4 3" xfId="31366"/>
    <cellStyle name="Input 13 2 2 2 2 5" xfId="15173"/>
    <cellStyle name="Input 13 2 2 2 2 5 2" xfId="34914"/>
    <cellStyle name="Input 13 2 2 2 2 6" xfId="28881"/>
    <cellStyle name="Input 13 2 2 2 3" xfId="3913"/>
    <cellStyle name="Input 13 2 2 2 3 2" xfId="10668"/>
    <cellStyle name="Input 13 2 2 2 3 2 2" xfId="32659"/>
    <cellStyle name="Input 13 2 2 2 3 3" xfId="12598"/>
    <cellStyle name="Input 13 2 2 2 3 3 2" xfId="18920"/>
    <cellStyle name="Input 13 2 2 2 3 3 2 2" xfId="36323"/>
    <cellStyle name="Input 13 2 2 2 3 3 3" xfId="33570"/>
    <cellStyle name="Input 13 2 2 2 3 4" xfId="15644"/>
    <cellStyle name="Input 13 2 2 2 3 4 2" xfId="35115"/>
    <cellStyle name="Input 13 2 2 2 3 5" xfId="29082"/>
    <cellStyle name="Input 13 2 2 2 4" xfId="6526"/>
    <cellStyle name="Input 13 2 2 2 4 2" xfId="13704"/>
    <cellStyle name="Input 13 2 2 2 4 2 2" xfId="34188"/>
    <cellStyle name="Input 13 2 2 2 4 3" xfId="30637"/>
    <cellStyle name="Input 13 2 2 2 5" xfId="8709"/>
    <cellStyle name="Input 13 2 2 2 5 2" xfId="31726"/>
    <cellStyle name="Input 13 2 2 2 6" xfId="10823"/>
    <cellStyle name="Input 13 2 2 2 6 2" xfId="17155"/>
    <cellStyle name="Input 13 2 2 2 6 2 2" xfId="35567"/>
    <cellStyle name="Input 13 2 2 2 6 3" xfId="32814"/>
    <cellStyle name="Input 13 2 2 2 7" xfId="5049"/>
    <cellStyle name="Input 13 2 2 2 7 2" xfId="29691"/>
    <cellStyle name="Input 13 2 2 3" xfId="2402"/>
    <cellStyle name="Input 13 2 2 3 2" xfId="7002"/>
    <cellStyle name="Input 13 2 2 3 2 2" xfId="14176"/>
    <cellStyle name="Input 13 2 2 3 2 2 2" xfId="34488"/>
    <cellStyle name="Input 13 2 2 3 2 3" xfId="30937"/>
    <cellStyle name="Input 13 2 2 3 3" xfId="9184"/>
    <cellStyle name="Input 13 2 2 3 3 2" xfId="32026"/>
    <cellStyle name="Input 13 2 2 3 4" xfId="11198"/>
    <cellStyle name="Input 13 2 2 3 4 2" xfId="17527"/>
    <cellStyle name="Input 13 2 2 3 4 2 2" xfId="35770"/>
    <cellStyle name="Input 13 2 2 3 4 3" xfId="33017"/>
    <cellStyle name="Input 13 2 2 3 5" xfId="5431"/>
    <cellStyle name="Input 13 2 2 3 5 2" xfId="29910"/>
    <cellStyle name="Input 13 2 2 3 6" xfId="28529"/>
    <cellStyle name="Input 13 2 2 4" xfId="2531"/>
    <cellStyle name="Input 13 2 2 4 2" xfId="7131"/>
    <cellStyle name="Input 13 2 2 4 2 2" xfId="14305"/>
    <cellStyle name="Input 13 2 2 4 2 2 2" xfId="34617"/>
    <cellStyle name="Input 13 2 2 4 2 3" xfId="31066"/>
    <cellStyle name="Input 13 2 2 4 3" xfId="9313"/>
    <cellStyle name="Input 13 2 2 4 3 2" xfId="32155"/>
    <cellStyle name="Input 13 2 2 4 4" xfId="11273"/>
    <cellStyle name="Input 13 2 2 4 4 2" xfId="17602"/>
    <cellStyle name="Input 13 2 2 4 4 2 2" xfId="35845"/>
    <cellStyle name="Input 13 2 2 4 4 3" xfId="33092"/>
    <cellStyle name="Input 13 2 2 4 5" xfId="5530"/>
    <cellStyle name="Input 13 2 2 4 5 2" xfId="29997"/>
    <cellStyle name="Input 13 2 2 4 6" xfId="28604"/>
    <cellStyle name="Input 13 2 2 5" xfId="3193"/>
    <cellStyle name="Input 13 2 2 5 2" xfId="7769"/>
    <cellStyle name="Input 13 2 2 5 2 2" xfId="14927"/>
    <cellStyle name="Input 13 2 2 5 2 2 2" xfId="34803"/>
    <cellStyle name="Input 13 2 2 5 2 3" xfId="31255"/>
    <cellStyle name="Input 13 2 2 5 3" xfId="9948"/>
    <cellStyle name="Input 13 2 2 5 3 2" xfId="32347"/>
    <cellStyle name="Input 13 2 2 5 4" xfId="11879"/>
    <cellStyle name="Input 13 2 2 5 4 2" xfId="18204"/>
    <cellStyle name="Input 13 2 2 5 4 2 2" xfId="36012"/>
    <cellStyle name="Input 13 2 2 5 4 3" xfId="33259"/>
    <cellStyle name="Input 13 2 2 5 5" xfId="4990"/>
    <cellStyle name="Input 13 2 2 5 5 2" xfId="29632"/>
    <cellStyle name="Input 13 2 2 5 6" xfId="28771"/>
    <cellStyle name="Input 13 2 2 6" xfId="3667"/>
    <cellStyle name="Input 13 2 2 6 2" xfId="10422"/>
    <cellStyle name="Input 13 2 2 6 2 2" xfId="32549"/>
    <cellStyle name="Input 13 2 2 6 3" xfId="12352"/>
    <cellStyle name="Input 13 2 2 6 3 2" xfId="18675"/>
    <cellStyle name="Input 13 2 2 6 3 2 2" xfId="36213"/>
    <cellStyle name="Input 13 2 2 6 3 3" xfId="33460"/>
    <cellStyle name="Input 13 2 2 6 4" xfId="8243"/>
    <cellStyle name="Input 13 2 2 6 4 2" xfId="22240"/>
    <cellStyle name="Input 13 2 2 6 4 2 2" xfId="36777"/>
    <cellStyle name="Input 13 2 2 6 4 3" xfId="31457"/>
    <cellStyle name="Input 13 2 2 6 5" xfId="15399"/>
    <cellStyle name="Input 13 2 2 6 5 2" xfId="35005"/>
    <cellStyle name="Input 13 2 2 6 6" xfId="28972"/>
    <cellStyle name="Input 13 2 2 7" xfId="6467"/>
    <cellStyle name="Input 13 2 2 7 2" xfId="13645"/>
    <cellStyle name="Input 13 2 2 7 2 2" xfId="34129"/>
    <cellStyle name="Input 13 2 2 7 3" xfId="30578"/>
    <cellStyle name="Input 13 2 2 8" xfId="8650"/>
    <cellStyle name="Input 13 2 2 8 2" xfId="31667"/>
    <cellStyle name="Input 13 2 2 9" xfId="10764"/>
    <cellStyle name="Input 13 2 2 9 2" xfId="17096"/>
    <cellStyle name="Input 13 2 2 9 2 2" xfId="35508"/>
    <cellStyle name="Input 13 2 2 9 3" xfId="32755"/>
    <cellStyle name="Input 13 2 3" xfId="1921"/>
    <cellStyle name="Input 13 2 3 2" xfId="2456"/>
    <cellStyle name="Input 13 2 3 2 2" xfId="7056"/>
    <cellStyle name="Input 13 2 3 2 2 2" xfId="14230"/>
    <cellStyle name="Input 13 2 3 2 2 2 2" xfId="34542"/>
    <cellStyle name="Input 13 2 3 2 2 3" xfId="30991"/>
    <cellStyle name="Input 13 2 3 2 3" xfId="9238"/>
    <cellStyle name="Input 13 2 3 2 3 2" xfId="32080"/>
    <cellStyle name="Input 13 2 3 3" xfId="5044"/>
    <cellStyle name="Input 13 2 3 3 2" xfId="29686"/>
    <cellStyle name="Input 13 2 3 4" xfId="6521"/>
    <cellStyle name="Input 13 2 3 4 2" xfId="13699"/>
    <cellStyle name="Input 13 2 3 4 2 2" xfId="34183"/>
    <cellStyle name="Input 13 2 3 4 3" xfId="30632"/>
    <cellStyle name="Input 13 2 3 5" xfId="8704"/>
    <cellStyle name="Input 13 2 3 5 2" xfId="31721"/>
    <cellStyle name="Input 13 2 3 6" xfId="10818"/>
    <cellStyle name="Input 13 2 3 6 2" xfId="17150"/>
    <cellStyle name="Input 13 2 3 6 2 2" xfId="35562"/>
    <cellStyle name="Input 13 2 3 6 3" xfId="32809"/>
    <cellStyle name="Input 13 2 4" xfId="1354"/>
    <cellStyle name="Input 13 2 4 2" xfId="4774"/>
    <cellStyle name="Input 13 2 4 2 2" xfId="29457"/>
    <cellStyle name="Input 13 2 4 3" xfId="6145"/>
    <cellStyle name="Input 13 2 4 3 2" xfId="13383"/>
    <cellStyle name="Input 13 2 4 3 2 2" xfId="33928"/>
    <cellStyle name="Input 13 2 4 3 3" xfId="30358"/>
    <cellStyle name="Input 13 2 4 4" xfId="8417"/>
    <cellStyle name="Input 13 2 4 4 2" xfId="31479"/>
    <cellStyle name="Input 13 2 4 5" xfId="6347"/>
    <cellStyle name="Input 13 2 4 5 2" xfId="13561"/>
    <cellStyle name="Input 13 2 4 5 2 2" xfId="34054"/>
    <cellStyle name="Input 13 2 4 5 3" xfId="30498"/>
    <cellStyle name="Input 13 2 4 6" xfId="4552"/>
    <cellStyle name="Input 13 2 4 6 2" xfId="20560"/>
    <cellStyle name="Input 13 2 4 6 2 2" xfId="36443"/>
    <cellStyle name="Input 13 2 4 6 3" xfId="29328"/>
    <cellStyle name="Input 13 2 4 7" xfId="5453"/>
    <cellStyle name="Input 13 2 4 7 2" xfId="29920"/>
    <cellStyle name="Input 13 2 5" xfId="2255"/>
    <cellStyle name="Input 13 2 5 2" xfId="6855"/>
    <cellStyle name="Input 13 2 5 2 2" xfId="14029"/>
    <cellStyle name="Input 13 2 5 2 2 2" xfId="34377"/>
    <cellStyle name="Input 13 2 5 2 3" xfId="30826"/>
    <cellStyle name="Input 13 2 5 3" xfId="9038"/>
    <cellStyle name="Input 13 2 5 3 2" xfId="31915"/>
    <cellStyle name="Input 13 2 6" xfId="4840"/>
    <cellStyle name="Input 13 2 6 2" xfId="29516"/>
    <cellStyle name="Input 13 2 7" xfId="6261"/>
    <cellStyle name="Input 13 2 7 2" xfId="13493"/>
    <cellStyle name="Input 13 2 7 2 2" xfId="34003"/>
    <cellStyle name="Input 13 2 7 3" xfId="30436"/>
    <cellStyle name="Input 13 2 8" xfId="8530"/>
    <cellStyle name="Input 13 2 8 2" xfId="31554"/>
    <cellStyle name="Input 13 2 9" xfId="7178"/>
    <cellStyle name="Input 13 2 9 2" xfId="14351"/>
    <cellStyle name="Input 13 2 9 2 2" xfId="34623"/>
    <cellStyle name="Input 13 2 9 3" xfId="31072"/>
    <cellStyle name="Input 13 3" xfId="1843"/>
    <cellStyle name="Input 13 3 10" xfId="4112"/>
    <cellStyle name="Input 13 3 10 2" xfId="29176"/>
    <cellStyle name="Input 13 3 2" xfId="1361"/>
    <cellStyle name="Input 13 3 2 2" xfId="3417"/>
    <cellStyle name="Input 13 3 2 2 2" xfId="10172"/>
    <cellStyle name="Input 13 3 2 2 2 2" xfId="32435"/>
    <cellStyle name="Input 13 3 2 2 3" xfId="12102"/>
    <cellStyle name="Input 13 3 2 2 3 2" xfId="18426"/>
    <cellStyle name="Input 13 3 2 2 3 2 2" xfId="36099"/>
    <cellStyle name="Input 13 3 2 2 3 3" xfId="33346"/>
    <cellStyle name="Input 13 3 2 2 4" xfId="7993"/>
    <cellStyle name="Input 13 3 2 2 4 2" xfId="21996"/>
    <cellStyle name="Input 13 3 2 2 4 2 2" xfId="36663"/>
    <cellStyle name="Input 13 3 2 2 4 3" xfId="31343"/>
    <cellStyle name="Input 13 3 2 2 5" xfId="15150"/>
    <cellStyle name="Input 13 3 2 2 5 2" xfId="34891"/>
    <cellStyle name="Input 13 3 2 2 6" xfId="28858"/>
    <cellStyle name="Input 13 3 2 3" xfId="3890"/>
    <cellStyle name="Input 13 3 2 3 2" xfId="10645"/>
    <cellStyle name="Input 13 3 2 3 2 2" xfId="32636"/>
    <cellStyle name="Input 13 3 2 3 3" xfId="12575"/>
    <cellStyle name="Input 13 3 2 3 3 2" xfId="18897"/>
    <cellStyle name="Input 13 3 2 3 3 2 2" xfId="36300"/>
    <cellStyle name="Input 13 3 2 3 3 3" xfId="33547"/>
    <cellStyle name="Input 13 3 2 3 4" xfId="15621"/>
    <cellStyle name="Input 13 3 2 3 4 2" xfId="35092"/>
    <cellStyle name="Input 13 3 2 3 5" xfId="29059"/>
    <cellStyle name="Input 13 3 2 4" xfId="6151"/>
    <cellStyle name="Input 13 3 2 4 2" xfId="13389"/>
    <cellStyle name="Input 13 3 2 4 2 2" xfId="33934"/>
    <cellStyle name="Input 13 3 2 4 3" xfId="30364"/>
    <cellStyle name="Input 13 3 2 5" xfId="8423"/>
    <cellStyle name="Input 13 3 2 5 2" xfId="31485"/>
    <cellStyle name="Input 13 3 2 6" xfId="6386"/>
    <cellStyle name="Input 13 3 2 6 2" xfId="13592"/>
    <cellStyle name="Input 13 3 2 6 2 2" xfId="34084"/>
    <cellStyle name="Input 13 3 2 6 3" xfId="30531"/>
    <cellStyle name="Input 13 3 2 7" xfId="4779"/>
    <cellStyle name="Input 13 3 2 7 2" xfId="29462"/>
    <cellStyle name="Input 13 3 3" xfId="2378"/>
    <cellStyle name="Input 13 3 3 2" xfId="6978"/>
    <cellStyle name="Input 13 3 3 2 2" xfId="14152"/>
    <cellStyle name="Input 13 3 3 2 2 2" xfId="34464"/>
    <cellStyle name="Input 13 3 3 2 3" xfId="30913"/>
    <cellStyle name="Input 13 3 3 3" xfId="9160"/>
    <cellStyle name="Input 13 3 3 3 2" xfId="32002"/>
    <cellStyle name="Input 13 3 3 4" xfId="11175"/>
    <cellStyle name="Input 13 3 3 4 2" xfId="17504"/>
    <cellStyle name="Input 13 3 3 4 2 2" xfId="35747"/>
    <cellStyle name="Input 13 3 3 4 3" xfId="32994"/>
    <cellStyle name="Input 13 3 3 5" xfId="5408"/>
    <cellStyle name="Input 13 3 3 5 2" xfId="29887"/>
    <cellStyle name="Input 13 3 3 6" xfId="28506"/>
    <cellStyle name="Input 13 3 4" xfId="2508"/>
    <cellStyle name="Input 13 3 4 2" xfId="7108"/>
    <cellStyle name="Input 13 3 4 2 2" xfId="14282"/>
    <cellStyle name="Input 13 3 4 2 2 2" xfId="34594"/>
    <cellStyle name="Input 13 3 4 2 3" xfId="31043"/>
    <cellStyle name="Input 13 3 4 3" xfId="9290"/>
    <cellStyle name="Input 13 3 4 3 2" xfId="32132"/>
    <cellStyle name="Input 13 3 4 4" xfId="11250"/>
    <cellStyle name="Input 13 3 4 4 2" xfId="17579"/>
    <cellStyle name="Input 13 3 4 4 2 2" xfId="35822"/>
    <cellStyle name="Input 13 3 4 4 3" xfId="33069"/>
    <cellStyle name="Input 13 3 4 5" xfId="5507"/>
    <cellStyle name="Input 13 3 4 5 2" xfId="29974"/>
    <cellStyle name="Input 13 3 4 6" xfId="28581"/>
    <cellStyle name="Input 13 3 5" xfId="3170"/>
    <cellStyle name="Input 13 3 5 2" xfId="7746"/>
    <cellStyle name="Input 13 3 5 2 2" xfId="14904"/>
    <cellStyle name="Input 13 3 5 2 2 2" xfId="34780"/>
    <cellStyle name="Input 13 3 5 2 3" xfId="31232"/>
    <cellStyle name="Input 13 3 5 3" xfId="9925"/>
    <cellStyle name="Input 13 3 5 3 2" xfId="32324"/>
    <cellStyle name="Input 13 3 5 4" xfId="11856"/>
    <cellStyle name="Input 13 3 5 4 2" xfId="18181"/>
    <cellStyle name="Input 13 3 5 4 2 2" xfId="35989"/>
    <cellStyle name="Input 13 3 5 4 3" xfId="33236"/>
    <cellStyle name="Input 13 3 5 5" xfId="4966"/>
    <cellStyle name="Input 13 3 5 5 2" xfId="29608"/>
    <cellStyle name="Input 13 3 5 6" xfId="28748"/>
    <cellStyle name="Input 13 3 6" xfId="3644"/>
    <cellStyle name="Input 13 3 6 2" xfId="10399"/>
    <cellStyle name="Input 13 3 6 2 2" xfId="32526"/>
    <cellStyle name="Input 13 3 6 3" xfId="12329"/>
    <cellStyle name="Input 13 3 6 3 2" xfId="18652"/>
    <cellStyle name="Input 13 3 6 3 2 2" xfId="36190"/>
    <cellStyle name="Input 13 3 6 3 3" xfId="33437"/>
    <cellStyle name="Input 13 3 6 4" xfId="8220"/>
    <cellStyle name="Input 13 3 6 4 2" xfId="22217"/>
    <cellStyle name="Input 13 3 6 4 2 2" xfId="36754"/>
    <cellStyle name="Input 13 3 6 4 3" xfId="31434"/>
    <cellStyle name="Input 13 3 6 5" xfId="15376"/>
    <cellStyle name="Input 13 3 6 5 2" xfId="34982"/>
    <cellStyle name="Input 13 3 6 6" xfId="28949"/>
    <cellStyle name="Input 13 3 7" xfId="6443"/>
    <cellStyle name="Input 13 3 7 2" xfId="13621"/>
    <cellStyle name="Input 13 3 7 2 2" xfId="34105"/>
    <cellStyle name="Input 13 3 7 3" xfId="30554"/>
    <cellStyle name="Input 13 3 8" xfId="8626"/>
    <cellStyle name="Input 13 3 8 2" xfId="31643"/>
    <cellStyle name="Input 13 3 9" xfId="10740"/>
    <cellStyle name="Input 13 3 9 2" xfId="17072"/>
    <cellStyle name="Input 13 3 9 2 2" xfId="35484"/>
    <cellStyle name="Input 13 3 9 3" xfId="32731"/>
    <cellStyle name="Input 13 4" xfId="1898"/>
    <cellStyle name="Input 13 4 2" xfId="2433"/>
    <cellStyle name="Input 13 4 2 2" xfId="7033"/>
    <cellStyle name="Input 13 4 2 2 2" xfId="14207"/>
    <cellStyle name="Input 13 4 2 2 2 2" xfId="34519"/>
    <cellStyle name="Input 13 4 2 2 3" xfId="30968"/>
    <cellStyle name="Input 13 4 2 3" xfId="9215"/>
    <cellStyle name="Input 13 4 2 3 2" xfId="32057"/>
    <cellStyle name="Input 13 4 3" xfId="5021"/>
    <cellStyle name="Input 13 4 3 2" xfId="29663"/>
    <cellStyle name="Input 13 4 4" xfId="6498"/>
    <cellStyle name="Input 13 4 4 2" xfId="13676"/>
    <cellStyle name="Input 13 4 4 2 2" xfId="34160"/>
    <cellStyle name="Input 13 4 4 3" xfId="30609"/>
    <cellStyle name="Input 13 4 5" xfId="8681"/>
    <cellStyle name="Input 13 4 5 2" xfId="31698"/>
    <cellStyle name="Input 13 4 6" xfId="10795"/>
    <cellStyle name="Input 13 4 6 2" xfId="17127"/>
    <cellStyle name="Input 13 4 6 2 2" xfId="35539"/>
    <cellStyle name="Input 13 4 6 3" xfId="32786"/>
    <cellStyle name="Input 13 5" xfId="1467"/>
    <cellStyle name="Input 13 5 2" xfId="2963"/>
    <cellStyle name="Input 13 5 2 2" xfId="7550"/>
    <cellStyle name="Input 13 5 2 2 2" xfId="14715"/>
    <cellStyle name="Input 13 5 2 2 2 2" xfId="34696"/>
    <cellStyle name="Input 13 5 2 2 3" xfId="31148"/>
    <cellStyle name="Input 13 5 2 3" xfId="9729"/>
    <cellStyle name="Input 13 5 2 3 2" xfId="32236"/>
    <cellStyle name="Input 13 5 3" xfId="6238"/>
    <cellStyle name="Input 13 5 3 2" xfId="13470"/>
    <cellStyle name="Input 13 5 3 2 2" xfId="33980"/>
    <cellStyle name="Input 13 5 3 3" xfId="30413"/>
    <cellStyle name="Input 13 5 4" xfId="8507"/>
    <cellStyle name="Input 13 5 4 2" xfId="31531"/>
    <cellStyle name="Input 13 5 5" xfId="5584"/>
    <cellStyle name="Input 13 5 5 2" xfId="12932"/>
    <cellStyle name="Input 13 5 5 2 2" xfId="33670"/>
    <cellStyle name="Input 13 5 5 3" xfId="30028"/>
    <cellStyle name="Input 13 5 6" xfId="4529"/>
    <cellStyle name="Input 13 5 6 2" xfId="20537"/>
    <cellStyle name="Input 13 5 6 2 2" xfId="36420"/>
    <cellStyle name="Input 13 5 6 3" xfId="29305"/>
    <cellStyle name="Input 13 5 7" xfId="8404"/>
    <cellStyle name="Input 13 5 7 2" xfId="31471"/>
    <cellStyle name="Input 13 6" xfId="1406"/>
    <cellStyle name="Input 13 6 2" xfId="6189"/>
    <cellStyle name="Input 13 6 2 2" xfId="13425"/>
    <cellStyle name="Input 13 6 2 2 2" xfId="33954"/>
    <cellStyle name="Input 13 6 2 3" xfId="30384"/>
    <cellStyle name="Input 13 6 3" xfId="8458"/>
    <cellStyle name="Input 13 6 3 2" xfId="31504"/>
    <cellStyle name="Input 13 6 4" xfId="6235"/>
    <cellStyle name="Input 13 6 4 2" xfId="13467"/>
    <cellStyle name="Input 13 6 4 2 2" xfId="33977"/>
    <cellStyle name="Input 13 6 4 3" xfId="30410"/>
    <cellStyle name="Input 13 6 5" xfId="4798"/>
    <cellStyle name="Input 13 6 5 2" xfId="29476"/>
    <cellStyle name="Input 13 7" xfId="2231"/>
    <cellStyle name="Input 13 7 2" xfId="6831"/>
    <cellStyle name="Input 13 7 2 2" xfId="14005"/>
    <cellStyle name="Input 13 7 2 2 2" xfId="34354"/>
    <cellStyle name="Input 13 7 2 3" xfId="30803"/>
    <cellStyle name="Input 13 7 3" xfId="9014"/>
    <cellStyle name="Input 13 7 3 2" xfId="31892"/>
    <cellStyle name="Input 13 8" xfId="5877"/>
    <cellStyle name="Input 13 8 2" xfId="13139"/>
    <cellStyle name="Input 13 8 2 2" xfId="33785"/>
    <cellStyle name="Input 13 8 3" xfId="30197"/>
    <cellStyle name="Input 13 9" xfId="5588"/>
    <cellStyle name="Input 13 9 2" xfId="30032"/>
    <cellStyle name="Input 14" xfId="825"/>
    <cellStyle name="Input 14 2" xfId="1492"/>
    <cellStyle name="Input 14 2 2" xfId="1868"/>
    <cellStyle name="Input 14 2 2 10" xfId="4555"/>
    <cellStyle name="Input 14 2 2 10 2" xfId="29330"/>
    <cellStyle name="Input 14 2 2 2" xfId="1935"/>
    <cellStyle name="Input 14 2 2 2 2" xfId="3441"/>
    <cellStyle name="Input 14 2 2 2 2 2" xfId="10196"/>
    <cellStyle name="Input 14 2 2 2 2 2 2" xfId="32459"/>
    <cellStyle name="Input 14 2 2 2 2 3" xfId="12126"/>
    <cellStyle name="Input 14 2 2 2 2 3 2" xfId="18450"/>
    <cellStyle name="Input 14 2 2 2 2 3 2 2" xfId="36123"/>
    <cellStyle name="Input 14 2 2 2 2 3 3" xfId="33370"/>
    <cellStyle name="Input 14 2 2 2 2 4" xfId="8017"/>
    <cellStyle name="Input 14 2 2 2 2 4 2" xfId="22020"/>
    <cellStyle name="Input 14 2 2 2 2 4 2 2" xfId="36687"/>
    <cellStyle name="Input 14 2 2 2 2 4 3" xfId="31367"/>
    <cellStyle name="Input 14 2 2 2 2 5" xfId="15174"/>
    <cellStyle name="Input 14 2 2 2 2 5 2" xfId="34915"/>
    <cellStyle name="Input 14 2 2 2 2 6" xfId="28882"/>
    <cellStyle name="Input 14 2 2 2 3" xfId="3914"/>
    <cellStyle name="Input 14 2 2 2 3 2" xfId="10669"/>
    <cellStyle name="Input 14 2 2 2 3 2 2" xfId="32660"/>
    <cellStyle name="Input 14 2 2 2 3 3" xfId="12599"/>
    <cellStyle name="Input 14 2 2 2 3 3 2" xfId="18921"/>
    <cellStyle name="Input 14 2 2 2 3 3 2 2" xfId="36324"/>
    <cellStyle name="Input 14 2 2 2 3 3 3" xfId="33571"/>
    <cellStyle name="Input 14 2 2 2 3 4" xfId="15645"/>
    <cellStyle name="Input 14 2 2 2 3 4 2" xfId="35116"/>
    <cellStyle name="Input 14 2 2 2 3 5" xfId="29083"/>
    <cellStyle name="Input 14 2 2 2 4" xfId="6535"/>
    <cellStyle name="Input 14 2 2 2 4 2" xfId="13713"/>
    <cellStyle name="Input 14 2 2 2 4 2 2" xfId="34194"/>
    <cellStyle name="Input 14 2 2 2 4 3" xfId="30643"/>
    <cellStyle name="Input 14 2 2 2 5" xfId="8718"/>
    <cellStyle name="Input 14 2 2 2 5 2" xfId="31732"/>
    <cellStyle name="Input 14 2 2 2 6" xfId="10832"/>
    <cellStyle name="Input 14 2 2 2 6 2" xfId="17164"/>
    <cellStyle name="Input 14 2 2 2 6 2 2" xfId="35573"/>
    <cellStyle name="Input 14 2 2 2 6 3" xfId="32820"/>
    <cellStyle name="Input 14 2 2 2 7" xfId="5055"/>
    <cellStyle name="Input 14 2 2 2 7 2" xfId="29697"/>
    <cellStyle name="Input 14 2 2 3" xfId="2403"/>
    <cellStyle name="Input 14 2 2 3 2" xfId="7003"/>
    <cellStyle name="Input 14 2 2 3 2 2" xfId="14177"/>
    <cellStyle name="Input 14 2 2 3 2 2 2" xfId="34489"/>
    <cellStyle name="Input 14 2 2 3 2 3" xfId="30938"/>
    <cellStyle name="Input 14 2 2 3 3" xfId="9185"/>
    <cellStyle name="Input 14 2 2 3 3 2" xfId="32027"/>
    <cellStyle name="Input 14 2 2 3 4" xfId="11199"/>
    <cellStyle name="Input 14 2 2 3 4 2" xfId="17528"/>
    <cellStyle name="Input 14 2 2 3 4 2 2" xfId="35771"/>
    <cellStyle name="Input 14 2 2 3 4 3" xfId="33018"/>
    <cellStyle name="Input 14 2 2 3 5" xfId="5432"/>
    <cellStyle name="Input 14 2 2 3 5 2" xfId="29911"/>
    <cellStyle name="Input 14 2 2 3 6" xfId="28530"/>
    <cellStyle name="Input 14 2 2 4" xfId="2532"/>
    <cellStyle name="Input 14 2 2 4 2" xfId="7132"/>
    <cellStyle name="Input 14 2 2 4 2 2" xfId="14306"/>
    <cellStyle name="Input 14 2 2 4 2 2 2" xfId="34618"/>
    <cellStyle name="Input 14 2 2 4 2 3" xfId="31067"/>
    <cellStyle name="Input 14 2 2 4 3" xfId="9314"/>
    <cellStyle name="Input 14 2 2 4 3 2" xfId="32156"/>
    <cellStyle name="Input 14 2 2 4 4" xfId="11274"/>
    <cellStyle name="Input 14 2 2 4 4 2" xfId="17603"/>
    <cellStyle name="Input 14 2 2 4 4 2 2" xfId="35846"/>
    <cellStyle name="Input 14 2 2 4 4 3" xfId="33093"/>
    <cellStyle name="Input 14 2 2 4 5" xfId="5531"/>
    <cellStyle name="Input 14 2 2 4 5 2" xfId="29998"/>
    <cellStyle name="Input 14 2 2 4 6" xfId="28605"/>
    <cellStyle name="Input 14 2 2 5" xfId="3194"/>
    <cellStyle name="Input 14 2 2 5 2" xfId="7770"/>
    <cellStyle name="Input 14 2 2 5 2 2" xfId="14928"/>
    <cellStyle name="Input 14 2 2 5 2 2 2" xfId="34804"/>
    <cellStyle name="Input 14 2 2 5 2 3" xfId="31256"/>
    <cellStyle name="Input 14 2 2 5 3" xfId="9949"/>
    <cellStyle name="Input 14 2 2 5 3 2" xfId="32348"/>
    <cellStyle name="Input 14 2 2 5 4" xfId="11880"/>
    <cellStyle name="Input 14 2 2 5 4 2" xfId="18205"/>
    <cellStyle name="Input 14 2 2 5 4 2 2" xfId="36013"/>
    <cellStyle name="Input 14 2 2 5 4 3" xfId="33260"/>
    <cellStyle name="Input 14 2 2 5 5" xfId="4991"/>
    <cellStyle name="Input 14 2 2 5 5 2" xfId="29633"/>
    <cellStyle name="Input 14 2 2 5 6" xfId="28772"/>
    <cellStyle name="Input 14 2 2 6" xfId="3668"/>
    <cellStyle name="Input 14 2 2 6 2" xfId="10423"/>
    <cellStyle name="Input 14 2 2 6 2 2" xfId="32550"/>
    <cellStyle name="Input 14 2 2 6 3" xfId="12353"/>
    <cellStyle name="Input 14 2 2 6 3 2" xfId="18676"/>
    <cellStyle name="Input 14 2 2 6 3 2 2" xfId="36214"/>
    <cellStyle name="Input 14 2 2 6 3 3" xfId="33461"/>
    <cellStyle name="Input 14 2 2 6 4" xfId="8244"/>
    <cellStyle name="Input 14 2 2 6 4 2" xfId="22241"/>
    <cellStyle name="Input 14 2 2 6 4 2 2" xfId="36778"/>
    <cellStyle name="Input 14 2 2 6 4 3" xfId="31458"/>
    <cellStyle name="Input 14 2 2 6 5" xfId="15400"/>
    <cellStyle name="Input 14 2 2 6 5 2" xfId="35006"/>
    <cellStyle name="Input 14 2 2 6 6" xfId="28973"/>
    <cellStyle name="Input 14 2 2 7" xfId="6468"/>
    <cellStyle name="Input 14 2 2 7 2" xfId="13646"/>
    <cellStyle name="Input 14 2 2 7 2 2" xfId="34130"/>
    <cellStyle name="Input 14 2 2 7 3" xfId="30579"/>
    <cellStyle name="Input 14 2 2 8" xfId="8651"/>
    <cellStyle name="Input 14 2 2 8 2" xfId="31668"/>
    <cellStyle name="Input 14 2 2 9" xfId="10765"/>
    <cellStyle name="Input 14 2 2 9 2" xfId="17097"/>
    <cellStyle name="Input 14 2 2 9 2 2" xfId="35509"/>
    <cellStyle name="Input 14 2 2 9 3" xfId="32756"/>
    <cellStyle name="Input 14 2 3" xfId="1922"/>
    <cellStyle name="Input 14 2 3 2" xfId="2457"/>
    <cellStyle name="Input 14 2 3 2 2" xfId="7057"/>
    <cellStyle name="Input 14 2 3 2 2 2" xfId="14231"/>
    <cellStyle name="Input 14 2 3 2 2 2 2" xfId="34543"/>
    <cellStyle name="Input 14 2 3 2 2 3" xfId="30992"/>
    <cellStyle name="Input 14 2 3 2 3" xfId="9239"/>
    <cellStyle name="Input 14 2 3 2 3 2" xfId="32081"/>
    <cellStyle name="Input 14 2 3 3" xfId="5045"/>
    <cellStyle name="Input 14 2 3 3 2" xfId="29687"/>
    <cellStyle name="Input 14 2 3 4" xfId="6522"/>
    <cellStyle name="Input 14 2 3 4 2" xfId="13700"/>
    <cellStyle name="Input 14 2 3 4 2 2" xfId="34184"/>
    <cellStyle name="Input 14 2 3 4 3" xfId="30633"/>
    <cellStyle name="Input 14 2 3 5" xfId="8705"/>
    <cellStyle name="Input 14 2 3 5 2" xfId="31722"/>
    <cellStyle name="Input 14 2 3 6" xfId="10819"/>
    <cellStyle name="Input 14 2 3 6 2" xfId="17151"/>
    <cellStyle name="Input 14 2 3 6 2 2" xfId="35563"/>
    <cellStyle name="Input 14 2 3 6 3" xfId="32810"/>
    <cellStyle name="Input 14 2 4" xfId="1278"/>
    <cellStyle name="Input 14 2 4 2" xfId="4739"/>
    <cellStyle name="Input 14 2 4 2 2" xfId="29427"/>
    <cellStyle name="Input 14 2 4 3" xfId="6084"/>
    <cellStyle name="Input 14 2 4 3 2" xfId="13325"/>
    <cellStyle name="Input 14 2 4 3 2 2" xfId="33890"/>
    <cellStyle name="Input 14 2 4 3 3" xfId="30321"/>
    <cellStyle name="Input 14 2 4 4" xfId="6044"/>
    <cellStyle name="Input 14 2 4 4 2" xfId="30288"/>
    <cellStyle name="Input 14 2 4 5" xfId="6000"/>
    <cellStyle name="Input 14 2 4 5 2" xfId="13259"/>
    <cellStyle name="Input 14 2 4 5 2 2" xfId="33845"/>
    <cellStyle name="Input 14 2 4 5 3" xfId="30259"/>
    <cellStyle name="Input 14 2 4 6" xfId="4553"/>
    <cellStyle name="Input 14 2 4 6 2" xfId="20561"/>
    <cellStyle name="Input 14 2 4 6 2 2" xfId="36444"/>
    <cellStyle name="Input 14 2 4 6 3" xfId="29329"/>
    <cellStyle name="Input 14 2 4 7" xfId="4640"/>
    <cellStyle name="Input 14 2 4 7 2" xfId="29371"/>
    <cellStyle name="Input 14 2 5" xfId="2256"/>
    <cellStyle name="Input 14 2 5 2" xfId="6856"/>
    <cellStyle name="Input 14 2 5 2 2" xfId="14030"/>
    <cellStyle name="Input 14 2 5 2 2 2" xfId="34378"/>
    <cellStyle name="Input 14 2 5 2 3" xfId="30827"/>
    <cellStyle name="Input 14 2 5 3" xfId="9039"/>
    <cellStyle name="Input 14 2 5 3 2" xfId="31916"/>
    <cellStyle name="Input 14 2 6" xfId="4841"/>
    <cellStyle name="Input 14 2 6 2" xfId="29517"/>
    <cellStyle name="Input 14 2 7" xfId="6262"/>
    <cellStyle name="Input 14 2 7 2" xfId="13494"/>
    <cellStyle name="Input 14 2 7 2 2" xfId="34004"/>
    <cellStyle name="Input 14 2 7 3" xfId="30437"/>
    <cellStyle name="Input 14 2 8" xfId="8531"/>
    <cellStyle name="Input 14 2 8 2" xfId="31555"/>
    <cellStyle name="Input 14 2 9" xfId="5702"/>
    <cellStyle name="Input 14 2 9 2" xfId="13018"/>
    <cellStyle name="Input 14 2 9 2 2" xfId="33717"/>
    <cellStyle name="Input 14 2 9 3" xfId="30102"/>
    <cellStyle name="Input 14 3" xfId="1844"/>
    <cellStyle name="Input 14 3 10" xfId="4087"/>
    <cellStyle name="Input 14 3 10 2" xfId="29160"/>
    <cellStyle name="Input 14 3 2" xfId="943"/>
    <cellStyle name="Input 14 3 2 2" xfId="3418"/>
    <cellStyle name="Input 14 3 2 2 2" xfId="10173"/>
    <cellStyle name="Input 14 3 2 2 2 2" xfId="32436"/>
    <cellStyle name="Input 14 3 2 2 3" xfId="12103"/>
    <cellStyle name="Input 14 3 2 2 3 2" xfId="18427"/>
    <cellStyle name="Input 14 3 2 2 3 2 2" xfId="36100"/>
    <cellStyle name="Input 14 3 2 2 3 3" xfId="33347"/>
    <cellStyle name="Input 14 3 2 2 4" xfId="7994"/>
    <cellStyle name="Input 14 3 2 2 4 2" xfId="21997"/>
    <cellStyle name="Input 14 3 2 2 4 2 2" xfId="36664"/>
    <cellStyle name="Input 14 3 2 2 4 3" xfId="31344"/>
    <cellStyle name="Input 14 3 2 2 5" xfId="15151"/>
    <cellStyle name="Input 14 3 2 2 5 2" xfId="34892"/>
    <cellStyle name="Input 14 3 2 2 6" xfId="28859"/>
    <cellStyle name="Input 14 3 2 3" xfId="3891"/>
    <cellStyle name="Input 14 3 2 3 2" xfId="10646"/>
    <cellStyle name="Input 14 3 2 3 2 2" xfId="32637"/>
    <cellStyle name="Input 14 3 2 3 3" xfId="12576"/>
    <cellStyle name="Input 14 3 2 3 3 2" xfId="18898"/>
    <cellStyle name="Input 14 3 2 3 3 2 2" xfId="36301"/>
    <cellStyle name="Input 14 3 2 3 3 3" xfId="33548"/>
    <cellStyle name="Input 14 3 2 3 4" xfId="15622"/>
    <cellStyle name="Input 14 3 2 3 4 2" xfId="35093"/>
    <cellStyle name="Input 14 3 2 3 5" xfId="29060"/>
    <cellStyle name="Input 14 3 2 4" xfId="5985"/>
    <cellStyle name="Input 14 3 2 4 2" xfId="13246"/>
    <cellStyle name="Input 14 3 2 4 2 2" xfId="33833"/>
    <cellStyle name="Input 14 3 2 4 3" xfId="30245"/>
    <cellStyle name="Input 14 3 2 5" xfId="6057"/>
    <cellStyle name="Input 14 3 2 5 2" xfId="30298"/>
    <cellStyle name="Input 14 3 2 6" xfId="6036"/>
    <cellStyle name="Input 14 3 2 6 2" xfId="13286"/>
    <cellStyle name="Input 14 3 2 6 2 2" xfId="33860"/>
    <cellStyle name="Input 14 3 2 6 3" xfId="30283"/>
    <cellStyle name="Input 14 3 2 7" xfId="4712"/>
    <cellStyle name="Input 14 3 2 7 2" xfId="29408"/>
    <cellStyle name="Input 14 3 3" xfId="2379"/>
    <cellStyle name="Input 14 3 3 2" xfId="6979"/>
    <cellStyle name="Input 14 3 3 2 2" xfId="14153"/>
    <cellStyle name="Input 14 3 3 2 2 2" xfId="34465"/>
    <cellStyle name="Input 14 3 3 2 3" xfId="30914"/>
    <cellStyle name="Input 14 3 3 3" xfId="9161"/>
    <cellStyle name="Input 14 3 3 3 2" xfId="32003"/>
    <cellStyle name="Input 14 3 3 4" xfId="11176"/>
    <cellStyle name="Input 14 3 3 4 2" xfId="17505"/>
    <cellStyle name="Input 14 3 3 4 2 2" xfId="35748"/>
    <cellStyle name="Input 14 3 3 4 3" xfId="32995"/>
    <cellStyle name="Input 14 3 3 5" xfId="5409"/>
    <cellStyle name="Input 14 3 3 5 2" xfId="29888"/>
    <cellStyle name="Input 14 3 3 6" xfId="28507"/>
    <cellStyle name="Input 14 3 4" xfId="2509"/>
    <cellStyle name="Input 14 3 4 2" xfId="7109"/>
    <cellStyle name="Input 14 3 4 2 2" xfId="14283"/>
    <cellStyle name="Input 14 3 4 2 2 2" xfId="34595"/>
    <cellStyle name="Input 14 3 4 2 3" xfId="31044"/>
    <cellStyle name="Input 14 3 4 3" xfId="9291"/>
    <cellStyle name="Input 14 3 4 3 2" xfId="32133"/>
    <cellStyle name="Input 14 3 4 4" xfId="11251"/>
    <cellStyle name="Input 14 3 4 4 2" xfId="17580"/>
    <cellStyle name="Input 14 3 4 4 2 2" xfId="35823"/>
    <cellStyle name="Input 14 3 4 4 3" xfId="33070"/>
    <cellStyle name="Input 14 3 4 5" xfId="5508"/>
    <cellStyle name="Input 14 3 4 5 2" xfId="29975"/>
    <cellStyle name="Input 14 3 4 6" xfId="28582"/>
    <cellStyle name="Input 14 3 5" xfId="3171"/>
    <cellStyle name="Input 14 3 5 2" xfId="7747"/>
    <cellStyle name="Input 14 3 5 2 2" xfId="14905"/>
    <cellStyle name="Input 14 3 5 2 2 2" xfId="34781"/>
    <cellStyle name="Input 14 3 5 2 3" xfId="31233"/>
    <cellStyle name="Input 14 3 5 3" xfId="9926"/>
    <cellStyle name="Input 14 3 5 3 2" xfId="32325"/>
    <cellStyle name="Input 14 3 5 4" xfId="11857"/>
    <cellStyle name="Input 14 3 5 4 2" xfId="18182"/>
    <cellStyle name="Input 14 3 5 4 2 2" xfId="35990"/>
    <cellStyle name="Input 14 3 5 4 3" xfId="33237"/>
    <cellStyle name="Input 14 3 5 5" xfId="4967"/>
    <cellStyle name="Input 14 3 5 5 2" xfId="29609"/>
    <cellStyle name="Input 14 3 5 6" xfId="28749"/>
    <cellStyle name="Input 14 3 6" xfId="3645"/>
    <cellStyle name="Input 14 3 6 2" xfId="10400"/>
    <cellStyle name="Input 14 3 6 2 2" xfId="32527"/>
    <cellStyle name="Input 14 3 6 3" xfId="12330"/>
    <cellStyle name="Input 14 3 6 3 2" xfId="18653"/>
    <cellStyle name="Input 14 3 6 3 2 2" xfId="36191"/>
    <cellStyle name="Input 14 3 6 3 3" xfId="33438"/>
    <cellStyle name="Input 14 3 6 4" xfId="8221"/>
    <cellStyle name="Input 14 3 6 4 2" xfId="22218"/>
    <cellStyle name="Input 14 3 6 4 2 2" xfId="36755"/>
    <cellStyle name="Input 14 3 6 4 3" xfId="31435"/>
    <cellStyle name="Input 14 3 6 5" xfId="15377"/>
    <cellStyle name="Input 14 3 6 5 2" xfId="34983"/>
    <cellStyle name="Input 14 3 6 6" xfId="28950"/>
    <cellStyle name="Input 14 3 7" xfId="6444"/>
    <cellStyle name="Input 14 3 7 2" xfId="13622"/>
    <cellStyle name="Input 14 3 7 2 2" xfId="34106"/>
    <cellStyle name="Input 14 3 7 3" xfId="30555"/>
    <cellStyle name="Input 14 3 8" xfId="8627"/>
    <cellStyle name="Input 14 3 8 2" xfId="31644"/>
    <cellStyle name="Input 14 3 9" xfId="10741"/>
    <cellStyle name="Input 14 3 9 2" xfId="17073"/>
    <cellStyle name="Input 14 3 9 2 2" xfId="35485"/>
    <cellStyle name="Input 14 3 9 3" xfId="32732"/>
    <cellStyle name="Input 14 4" xfId="1899"/>
    <cellStyle name="Input 14 4 2" xfId="2434"/>
    <cellStyle name="Input 14 4 2 2" xfId="7034"/>
    <cellStyle name="Input 14 4 2 2 2" xfId="14208"/>
    <cellStyle name="Input 14 4 2 2 2 2" xfId="34520"/>
    <cellStyle name="Input 14 4 2 2 3" xfId="30969"/>
    <cellStyle name="Input 14 4 2 3" xfId="9216"/>
    <cellStyle name="Input 14 4 2 3 2" xfId="32058"/>
    <cellStyle name="Input 14 4 3" xfId="5022"/>
    <cellStyle name="Input 14 4 3 2" xfId="29664"/>
    <cellStyle name="Input 14 4 4" xfId="6499"/>
    <cellStyle name="Input 14 4 4 2" xfId="13677"/>
    <cellStyle name="Input 14 4 4 2 2" xfId="34161"/>
    <cellStyle name="Input 14 4 4 3" xfId="30610"/>
    <cellStyle name="Input 14 4 5" xfId="8682"/>
    <cellStyle name="Input 14 4 5 2" xfId="31699"/>
    <cellStyle name="Input 14 4 6" xfId="10796"/>
    <cellStyle name="Input 14 4 6 2" xfId="17128"/>
    <cellStyle name="Input 14 4 6 2 2" xfId="35540"/>
    <cellStyle name="Input 14 4 6 3" xfId="32787"/>
    <cellStyle name="Input 14 5" xfId="1468"/>
    <cellStyle name="Input 14 5 2" xfId="2964"/>
    <cellStyle name="Input 14 5 2 2" xfId="7551"/>
    <cellStyle name="Input 14 5 2 2 2" xfId="14716"/>
    <cellStyle name="Input 14 5 2 2 2 2" xfId="34697"/>
    <cellStyle name="Input 14 5 2 2 3" xfId="31149"/>
    <cellStyle name="Input 14 5 2 3" xfId="9730"/>
    <cellStyle name="Input 14 5 2 3 2" xfId="32237"/>
    <cellStyle name="Input 14 5 3" xfId="6239"/>
    <cellStyle name="Input 14 5 3 2" xfId="13471"/>
    <cellStyle name="Input 14 5 3 2 2" xfId="33981"/>
    <cellStyle name="Input 14 5 3 3" xfId="30414"/>
    <cellStyle name="Input 14 5 4" xfId="8508"/>
    <cellStyle name="Input 14 5 4 2" xfId="31532"/>
    <cellStyle name="Input 14 5 5" xfId="5796"/>
    <cellStyle name="Input 14 5 5 2" xfId="13071"/>
    <cellStyle name="Input 14 5 5 2 2" xfId="33748"/>
    <cellStyle name="Input 14 5 5 3" xfId="30150"/>
    <cellStyle name="Input 14 5 6" xfId="4530"/>
    <cellStyle name="Input 14 5 6 2" xfId="20538"/>
    <cellStyle name="Input 14 5 6 2 2" xfId="36421"/>
    <cellStyle name="Input 14 5 6 3" xfId="29306"/>
    <cellStyle name="Input 14 5 7" xfId="4608"/>
    <cellStyle name="Input 14 5 7 2" xfId="29355"/>
    <cellStyle name="Input 14 6" xfId="1975"/>
    <cellStyle name="Input 14 6 2" xfId="6575"/>
    <cellStyle name="Input 14 6 2 2" xfId="13753"/>
    <cellStyle name="Input 14 6 2 2 2" xfId="34219"/>
    <cellStyle name="Input 14 6 2 3" xfId="30668"/>
    <cellStyle name="Input 14 6 3" xfId="8758"/>
    <cellStyle name="Input 14 6 3 2" xfId="31757"/>
    <cellStyle name="Input 14 6 4" xfId="10872"/>
    <cellStyle name="Input 14 6 4 2" xfId="17204"/>
    <cellStyle name="Input 14 6 4 2 2" xfId="35598"/>
    <cellStyle name="Input 14 6 4 3" xfId="32845"/>
    <cellStyle name="Input 14 6 5" xfId="5080"/>
    <cellStyle name="Input 14 6 5 2" xfId="29721"/>
    <cellStyle name="Input 14 7" xfId="2232"/>
    <cellStyle name="Input 14 7 2" xfId="6832"/>
    <cellStyle name="Input 14 7 2 2" xfId="14006"/>
    <cellStyle name="Input 14 7 2 2 2" xfId="34355"/>
    <cellStyle name="Input 14 7 2 3" xfId="30804"/>
    <cellStyle name="Input 14 7 3" xfId="9015"/>
    <cellStyle name="Input 14 7 3 2" xfId="31893"/>
    <cellStyle name="Input 14 8" xfId="5878"/>
    <cellStyle name="Input 14 8 2" xfId="13140"/>
    <cellStyle name="Input 14 8 2 2" xfId="33786"/>
    <cellStyle name="Input 14 8 3" xfId="30198"/>
    <cellStyle name="Input 14 9" xfId="5992"/>
    <cellStyle name="Input 14 9 2" xfId="30252"/>
    <cellStyle name="Input 15" xfId="823"/>
    <cellStyle name="Input 15 2" xfId="1490"/>
    <cellStyle name="Input 15 2 2" xfId="1866"/>
    <cellStyle name="Input 15 2 2 10" xfId="4021"/>
    <cellStyle name="Input 15 2 2 10 2" xfId="29124"/>
    <cellStyle name="Input 15 2 2 2" xfId="1947"/>
    <cellStyle name="Input 15 2 2 2 2" xfId="3439"/>
    <cellStyle name="Input 15 2 2 2 2 2" xfId="10194"/>
    <cellStyle name="Input 15 2 2 2 2 2 2" xfId="32457"/>
    <cellStyle name="Input 15 2 2 2 2 3" xfId="12124"/>
    <cellStyle name="Input 15 2 2 2 2 3 2" xfId="18448"/>
    <cellStyle name="Input 15 2 2 2 2 3 2 2" xfId="36121"/>
    <cellStyle name="Input 15 2 2 2 2 3 3" xfId="33368"/>
    <cellStyle name="Input 15 2 2 2 2 4" xfId="8015"/>
    <cellStyle name="Input 15 2 2 2 2 4 2" xfId="22018"/>
    <cellStyle name="Input 15 2 2 2 2 4 2 2" xfId="36685"/>
    <cellStyle name="Input 15 2 2 2 2 4 3" xfId="31365"/>
    <cellStyle name="Input 15 2 2 2 2 5" xfId="15172"/>
    <cellStyle name="Input 15 2 2 2 2 5 2" xfId="34913"/>
    <cellStyle name="Input 15 2 2 2 2 6" xfId="28880"/>
    <cellStyle name="Input 15 2 2 2 3" xfId="3912"/>
    <cellStyle name="Input 15 2 2 2 3 2" xfId="10667"/>
    <cellStyle name="Input 15 2 2 2 3 2 2" xfId="32658"/>
    <cellStyle name="Input 15 2 2 2 3 3" xfId="12597"/>
    <cellStyle name="Input 15 2 2 2 3 3 2" xfId="18919"/>
    <cellStyle name="Input 15 2 2 2 3 3 2 2" xfId="36322"/>
    <cellStyle name="Input 15 2 2 2 3 3 3" xfId="33569"/>
    <cellStyle name="Input 15 2 2 2 3 4" xfId="15643"/>
    <cellStyle name="Input 15 2 2 2 3 4 2" xfId="35114"/>
    <cellStyle name="Input 15 2 2 2 3 5" xfId="29081"/>
    <cellStyle name="Input 15 2 2 2 4" xfId="6547"/>
    <cellStyle name="Input 15 2 2 2 4 2" xfId="13725"/>
    <cellStyle name="Input 15 2 2 2 4 2 2" xfId="34200"/>
    <cellStyle name="Input 15 2 2 2 4 3" xfId="30649"/>
    <cellStyle name="Input 15 2 2 2 5" xfId="8730"/>
    <cellStyle name="Input 15 2 2 2 5 2" xfId="31738"/>
    <cellStyle name="Input 15 2 2 2 6" xfId="10844"/>
    <cellStyle name="Input 15 2 2 2 6 2" xfId="17176"/>
    <cellStyle name="Input 15 2 2 2 6 2 2" xfId="35579"/>
    <cellStyle name="Input 15 2 2 2 6 3" xfId="32826"/>
    <cellStyle name="Input 15 2 2 2 7" xfId="5061"/>
    <cellStyle name="Input 15 2 2 2 7 2" xfId="29703"/>
    <cellStyle name="Input 15 2 2 3" xfId="2401"/>
    <cellStyle name="Input 15 2 2 3 2" xfId="7001"/>
    <cellStyle name="Input 15 2 2 3 2 2" xfId="14175"/>
    <cellStyle name="Input 15 2 2 3 2 2 2" xfId="34487"/>
    <cellStyle name="Input 15 2 2 3 2 3" xfId="30936"/>
    <cellStyle name="Input 15 2 2 3 3" xfId="9183"/>
    <cellStyle name="Input 15 2 2 3 3 2" xfId="32025"/>
    <cellStyle name="Input 15 2 2 3 4" xfId="11197"/>
    <cellStyle name="Input 15 2 2 3 4 2" xfId="17526"/>
    <cellStyle name="Input 15 2 2 3 4 2 2" xfId="35769"/>
    <cellStyle name="Input 15 2 2 3 4 3" xfId="33016"/>
    <cellStyle name="Input 15 2 2 3 5" xfId="5430"/>
    <cellStyle name="Input 15 2 2 3 5 2" xfId="29909"/>
    <cellStyle name="Input 15 2 2 3 6" xfId="28528"/>
    <cellStyle name="Input 15 2 2 4" xfId="2530"/>
    <cellStyle name="Input 15 2 2 4 2" xfId="7130"/>
    <cellStyle name="Input 15 2 2 4 2 2" xfId="14304"/>
    <cellStyle name="Input 15 2 2 4 2 2 2" xfId="34616"/>
    <cellStyle name="Input 15 2 2 4 2 3" xfId="31065"/>
    <cellStyle name="Input 15 2 2 4 3" xfId="9312"/>
    <cellStyle name="Input 15 2 2 4 3 2" xfId="32154"/>
    <cellStyle name="Input 15 2 2 4 4" xfId="11272"/>
    <cellStyle name="Input 15 2 2 4 4 2" xfId="17601"/>
    <cellStyle name="Input 15 2 2 4 4 2 2" xfId="35844"/>
    <cellStyle name="Input 15 2 2 4 4 3" xfId="33091"/>
    <cellStyle name="Input 15 2 2 4 5" xfId="5529"/>
    <cellStyle name="Input 15 2 2 4 5 2" xfId="29996"/>
    <cellStyle name="Input 15 2 2 4 6" xfId="28603"/>
    <cellStyle name="Input 15 2 2 5" xfId="3192"/>
    <cellStyle name="Input 15 2 2 5 2" xfId="7768"/>
    <cellStyle name="Input 15 2 2 5 2 2" xfId="14926"/>
    <cellStyle name="Input 15 2 2 5 2 2 2" xfId="34802"/>
    <cellStyle name="Input 15 2 2 5 2 3" xfId="31254"/>
    <cellStyle name="Input 15 2 2 5 3" xfId="9947"/>
    <cellStyle name="Input 15 2 2 5 3 2" xfId="32346"/>
    <cellStyle name="Input 15 2 2 5 4" xfId="11878"/>
    <cellStyle name="Input 15 2 2 5 4 2" xfId="18203"/>
    <cellStyle name="Input 15 2 2 5 4 2 2" xfId="36011"/>
    <cellStyle name="Input 15 2 2 5 4 3" xfId="33258"/>
    <cellStyle name="Input 15 2 2 5 5" xfId="4989"/>
    <cellStyle name="Input 15 2 2 5 5 2" xfId="29631"/>
    <cellStyle name="Input 15 2 2 5 6" xfId="28770"/>
    <cellStyle name="Input 15 2 2 6" xfId="3666"/>
    <cellStyle name="Input 15 2 2 6 2" xfId="10421"/>
    <cellStyle name="Input 15 2 2 6 2 2" xfId="32548"/>
    <cellStyle name="Input 15 2 2 6 3" xfId="12351"/>
    <cellStyle name="Input 15 2 2 6 3 2" xfId="18674"/>
    <cellStyle name="Input 15 2 2 6 3 2 2" xfId="36212"/>
    <cellStyle name="Input 15 2 2 6 3 3" xfId="33459"/>
    <cellStyle name="Input 15 2 2 6 4" xfId="8242"/>
    <cellStyle name="Input 15 2 2 6 4 2" xfId="22239"/>
    <cellStyle name="Input 15 2 2 6 4 2 2" xfId="36776"/>
    <cellStyle name="Input 15 2 2 6 4 3" xfId="31456"/>
    <cellStyle name="Input 15 2 2 6 5" xfId="15398"/>
    <cellStyle name="Input 15 2 2 6 5 2" xfId="35004"/>
    <cellStyle name="Input 15 2 2 6 6" xfId="28971"/>
    <cellStyle name="Input 15 2 2 7" xfId="6466"/>
    <cellStyle name="Input 15 2 2 7 2" xfId="13644"/>
    <cellStyle name="Input 15 2 2 7 2 2" xfId="34128"/>
    <cellStyle name="Input 15 2 2 7 3" xfId="30577"/>
    <cellStyle name="Input 15 2 2 8" xfId="8649"/>
    <cellStyle name="Input 15 2 2 8 2" xfId="31666"/>
    <cellStyle name="Input 15 2 2 9" xfId="10763"/>
    <cellStyle name="Input 15 2 2 9 2" xfId="17095"/>
    <cellStyle name="Input 15 2 2 9 2 2" xfId="35507"/>
    <cellStyle name="Input 15 2 2 9 3" xfId="32754"/>
    <cellStyle name="Input 15 2 3" xfId="1920"/>
    <cellStyle name="Input 15 2 3 2" xfId="2455"/>
    <cellStyle name="Input 15 2 3 2 2" xfId="7055"/>
    <cellStyle name="Input 15 2 3 2 2 2" xfId="14229"/>
    <cellStyle name="Input 15 2 3 2 2 2 2" xfId="34541"/>
    <cellStyle name="Input 15 2 3 2 2 3" xfId="30990"/>
    <cellStyle name="Input 15 2 3 2 3" xfId="9237"/>
    <cellStyle name="Input 15 2 3 2 3 2" xfId="32079"/>
    <cellStyle name="Input 15 2 3 3" xfId="5043"/>
    <cellStyle name="Input 15 2 3 3 2" xfId="29685"/>
    <cellStyle name="Input 15 2 3 4" xfId="6520"/>
    <cellStyle name="Input 15 2 3 4 2" xfId="13698"/>
    <cellStyle name="Input 15 2 3 4 2 2" xfId="34182"/>
    <cellStyle name="Input 15 2 3 4 3" xfId="30631"/>
    <cellStyle name="Input 15 2 3 5" xfId="8703"/>
    <cellStyle name="Input 15 2 3 5 2" xfId="31720"/>
    <cellStyle name="Input 15 2 3 6" xfId="10817"/>
    <cellStyle name="Input 15 2 3 6 2" xfId="17149"/>
    <cellStyle name="Input 15 2 3 6 2 2" xfId="35561"/>
    <cellStyle name="Input 15 2 3 6 3" xfId="32808"/>
    <cellStyle name="Input 15 2 4" xfId="1331"/>
    <cellStyle name="Input 15 2 4 2" xfId="4762"/>
    <cellStyle name="Input 15 2 4 2 2" xfId="29447"/>
    <cellStyle name="Input 15 2 4 3" xfId="6126"/>
    <cellStyle name="Input 15 2 4 3 2" xfId="13365"/>
    <cellStyle name="Input 15 2 4 3 2 2" xfId="33916"/>
    <cellStyle name="Input 15 2 4 3 3" xfId="30346"/>
    <cellStyle name="Input 15 2 4 4" xfId="5799"/>
    <cellStyle name="Input 15 2 4 4 2" xfId="30152"/>
    <cellStyle name="Input 15 2 4 5" xfId="5820"/>
    <cellStyle name="Input 15 2 4 5 2" xfId="13088"/>
    <cellStyle name="Input 15 2 4 5 2 2" xfId="33760"/>
    <cellStyle name="Input 15 2 4 5 3" xfId="30168"/>
    <cellStyle name="Input 15 2 4 6" xfId="4551"/>
    <cellStyle name="Input 15 2 4 6 2" xfId="20559"/>
    <cellStyle name="Input 15 2 4 6 2 2" xfId="36442"/>
    <cellStyle name="Input 15 2 4 6 3" xfId="29327"/>
    <cellStyle name="Input 15 2 4 7" xfId="5295"/>
    <cellStyle name="Input 15 2 4 7 2" xfId="29814"/>
    <cellStyle name="Input 15 2 5" xfId="2254"/>
    <cellStyle name="Input 15 2 5 2" xfId="6854"/>
    <cellStyle name="Input 15 2 5 2 2" xfId="14028"/>
    <cellStyle name="Input 15 2 5 2 2 2" xfId="34376"/>
    <cellStyle name="Input 15 2 5 2 3" xfId="30825"/>
    <cellStyle name="Input 15 2 5 3" xfId="9037"/>
    <cellStyle name="Input 15 2 5 3 2" xfId="31914"/>
    <cellStyle name="Input 15 2 6" xfId="4839"/>
    <cellStyle name="Input 15 2 6 2" xfId="29515"/>
    <cellStyle name="Input 15 2 7" xfId="6260"/>
    <cellStyle name="Input 15 2 7 2" xfId="13492"/>
    <cellStyle name="Input 15 2 7 2 2" xfId="34002"/>
    <cellStyle name="Input 15 2 7 3" xfId="30435"/>
    <cellStyle name="Input 15 2 8" xfId="8529"/>
    <cellStyle name="Input 15 2 8 2" xfId="31553"/>
    <cellStyle name="Input 15 2 9" xfId="6078"/>
    <cellStyle name="Input 15 2 9 2" xfId="13320"/>
    <cellStyle name="Input 15 2 9 2 2" xfId="33885"/>
    <cellStyle name="Input 15 2 9 3" xfId="30316"/>
    <cellStyle name="Input 15 3" xfId="1842"/>
    <cellStyle name="Input 15 3 10" xfId="3929"/>
    <cellStyle name="Input 15 3 10 2" xfId="29095"/>
    <cellStyle name="Input 15 3 2" xfId="1454"/>
    <cellStyle name="Input 15 3 2 2" xfId="3416"/>
    <cellStyle name="Input 15 3 2 2 2" xfId="10171"/>
    <cellStyle name="Input 15 3 2 2 2 2" xfId="32434"/>
    <cellStyle name="Input 15 3 2 2 3" xfId="12101"/>
    <cellStyle name="Input 15 3 2 2 3 2" xfId="18425"/>
    <cellStyle name="Input 15 3 2 2 3 2 2" xfId="36098"/>
    <cellStyle name="Input 15 3 2 2 3 3" xfId="33345"/>
    <cellStyle name="Input 15 3 2 2 4" xfId="7992"/>
    <cellStyle name="Input 15 3 2 2 4 2" xfId="21995"/>
    <cellStyle name="Input 15 3 2 2 4 2 2" xfId="36662"/>
    <cellStyle name="Input 15 3 2 2 4 3" xfId="31342"/>
    <cellStyle name="Input 15 3 2 2 5" xfId="15149"/>
    <cellStyle name="Input 15 3 2 2 5 2" xfId="34890"/>
    <cellStyle name="Input 15 3 2 2 6" xfId="28857"/>
    <cellStyle name="Input 15 3 2 3" xfId="3889"/>
    <cellStyle name="Input 15 3 2 3 2" xfId="10644"/>
    <cellStyle name="Input 15 3 2 3 2 2" xfId="32635"/>
    <cellStyle name="Input 15 3 2 3 3" xfId="12574"/>
    <cellStyle name="Input 15 3 2 3 3 2" xfId="18896"/>
    <cellStyle name="Input 15 3 2 3 3 2 2" xfId="36299"/>
    <cellStyle name="Input 15 3 2 3 3 3" xfId="33546"/>
    <cellStyle name="Input 15 3 2 3 4" xfId="15620"/>
    <cellStyle name="Input 15 3 2 3 4 2" xfId="35091"/>
    <cellStyle name="Input 15 3 2 3 5" xfId="29058"/>
    <cellStyle name="Input 15 3 2 4" xfId="6230"/>
    <cellStyle name="Input 15 3 2 4 2" xfId="13463"/>
    <cellStyle name="Input 15 3 2 4 2 2" xfId="33973"/>
    <cellStyle name="Input 15 3 2 4 3" xfId="30406"/>
    <cellStyle name="Input 15 3 2 5" xfId="8501"/>
    <cellStyle name="Input 15 3 2 5 2" xfId="31525"/>
    <cellStyle name="Input 15 3 2 6" xfId="6385"/>
    <cellStyle name="Input 15 3 2 6 2" xfId="13591"/>
    <cellStyle name="Input 15 3 2 6 2 2" xfId="34083"/>
    <cellStyle name="Input 15 3 2 6 3" xfId="30530"/>
    <cellStyle name="Input 15 3 2 7" xfId="4813"/>
    <cellStyle name="Input 15 3 2 7 2" xfId="29491"/>
    <cellStyle name="Input 15 3 3" xfId="2377"/>
    <cellStyle name="Input 15 3 3 2" xfId="6977"/>
    <cellStyle name="Input 15 3 3 2 2" xfId="14151"/>
    <cellStyle name="Input 15 3 3 2 2 2" xfId="34463"/>
    <cellStyle name="Input 15 3 3 2 3" xfId="30912"/>
    <cellStyle name="Input 15 3 3 3" xfId="9159"/>
    <cellStyle name="Input 15 3 3 3 2" xfId="32001"/>
    <cellStyle name="Input 15 3 3 4" xfId="11174"/>
    <cellStyle name="Input 15 3 3 4 2" xfId="17503"/>
    <cellStyle name="Input 15 3 3 4 2 2" xfId="35746"/>
    <cellStyle name="Input 15 3 3 4 3" xfId="32993"/>
    <cellStyle name="Input 15 3 3 5" xfId="5407"/>
    <cellStyle name="Input 15 3 3 5 2" xfId="29886"/>
    <cellStyle name="Input 15 3 3 6" xfId="28505"/>
    <cellStyle name="Input 15 3 4" xfId="2507"/>
    <cellStyle name="Input 15 3 4 2" xfId="7107"/>
    <cellStyle name="Input 15 3 4 2 2" xfId="14281"/>
    <cellStyle name="Input 15 3 4 2 2 2" xfId="34593"/>
    <cellStyle name="Input 15 3 4 2 3" xfId="31042"/>
    <cellStyle name="Input 15 3 4 3" xfId="9289"/>
    <cellStyle name="Input 15 3 4 3 2" xfId="32131"/>
    <cellStyle name="Input 15 3 4 4" xfId="11249"/>
    <cellStyle name="Input 15 3 4 4 2" xfId="17578"/>
    <cellStyle name="Input 15 3 4 4 2 2" xfId="35821"/>
    <cellStyle name="Input 15 3 4 4 3" xfId="33068"/>
    <cellStyle name="Input 15 3 4 5" xfId="5506"/>
    <cellStyle name="Input 15 3 4 5 2" xfId="29973"/>
    <cellStyle name="Input 15 3 4 6" xfId="28580"/>
    <cellStyle name="Input 15 3 5" xfId="3169"/>
    <cellStyle name="Input 15 3 5 2" xfId="7745"/>
    <cellStyle name="Input 15 3 5 2 2" xfId="14903"/>
    <cellStyle name="Input 15 3 5 2 2 2" xfId="34779"/>
    <cellStyle name="Input 15 3 5 2 3" xfId="31231"/>
    <cellStyle name="Input 15 3 5 3" xfId="9924"/>
    <cellStyle name="Input 15 3 5 3 2" xfId="32323"/>
    <cellStyle name="Input 15 3 5 4" xfId="11855"/>
    <cellStyle name="Input 15 3 5 4 2" xfId="18180"/>
    <cellStyle name="Input 15 3 5 4 2 2" xfId="35988"/>
    <cellStyle name="Input 15 3 5 4 3" xfId="33235"/>
    <cellStyle name="Input 15 3 5 5" xfId="4965"/>
    <cellStyle name="Input 15 3 5 5 2" xfId="29607"/>
    <cellStyle name="Input 15 3 5 6" xfId="28747"/>
    <cellStyle name="Input 15 3 6" xfId="3643"/>
    <cellStyle name="Input 15 3 6 2" xfId="10398"/>
    <cellStyle name="Input 15 3 6 2 2" xfId="32525"/>
    <cellStyle name="Input 15 3 6 3" xfId="12328"/>
    <cellStyle name="Input 15 3 6 3 2" xfId="18651"/>
    <cellStyle name="Input 15 3 6 3 2 2" xfId="36189"/>
    <cellStyle name="Input 15 3 6 3 3" xfId="33436"/>
    <cellStyle name="Input 15 3 6 4" xfId="8219"/>
    <cellStyle name="Input 15 3 6 4 2" xfId="22216"/>
    <cellStyle name="Input 15 3 6 4 2 2" xfId="36753"/>
    <cellStyle name="Input 15 3 6 4 3" xfId="31433"/>
    <cellStyle name="Input 15 3 6 5" xfId="15375"/>
    <cellStyle name="Input 15 3 6 5 2" xfId="34981"/>
    <cellStyle name="Input 15 3 6 6" xfId="28948"/>
    <cellStyle name="Input 15 3 7" xfId="6442"/>
    <cellStyle name="Input 15 3 7 2" xfId="13620"/>
    <cellStyle name="Input 15 3 7 2 2" xfId="34104"/>
    <cellStyle name="Input 15 3 7 3" xfId="30553"/>
    <cellStyle name="Input 15 3 8" xfId="8625"/>
    <cellStyle name="Input 15 3 8 2" xfId="31642"/>
    <cellStyle name="Input 15 3 9" xfId="10739"/>
    <cellStyle name="Input 15 3 9 2" xfId="17071"/>
    <cellStyle name="Input 15 3 9 2 2" xfId="35483"/>
    <cellStyle name="Input 15 3 9 3" xfId="32730"/>
    <cellStyle name="Input 15 4" xfId="1897"/>
    <cellStyle name="Input 15 4 2" xfId="2432"/>
    <cellStyle name="Input 15 4 2 2" xfId="7032"/>
    <cellStyle name="Input 15 4 2 2 2" xfId="14206"/>
    <cellStyle name="Input 15 4 2 2 2 2" xfId="34518"/>
    <cellStyle name="Input 15 4 2 2 3" xfId="30967"/>
    <cellStyle name="Input 15 4 2 3" xfId="9214"/>
    <cellStyle name="Input 15 4 2 3 2" xfId="32056"/>
    <cellStyle name="Input 15 4 3" xfId="5020"/>
    <cellStyle name="Input 15 4 3 2" xfId="29662"/>
    <cellStyle name="Input 15 4 4" xfId="6497"/>
    <cellStyle name="Input 15 4 4 2" xfId="13675"/>
    <cellStyle name="Input 15 4 4 2 2" xfId="34159"/>
    <cellStyle name="Input 15 4 4 3" xfId="30608"/>
    <cellStyle name="Input 15 4 5" xfId="8680"/>
    <cellStyle name="Input 15 4 5 2" xfId="31697"/>
    <cellStyle name="Input 15 4 6" xfId="10794"/>
    <cellStyle name="Input 15 4 6 2" xfId="17126"/>
    <cellStyle name="Input 15 4 6 2 2" xfId="35538"/>
    <cellStyle name="Input 15 4 6 3" xfId="32785"/>
    <cellStyle name="Input 15 5" xfId="1466"/>
    <cellStyle name="Input 15 5 2" xfId="2962"/>
    <cellStyle name="Input 15 5 2 2" xfId="7549"/>
    <cellStyle name="Input 15 5 2 2 2" xfId="14714"/>
    <cellStyle name="Input 15 5 2 2 2 2" xfId="34695"/>
    <cellStyle name="Input 15 5 2 2 3" xfId="31147"/>
    <cellStyle name="Input 15 5 2 3" xfId="9728"/>
    <cellStyle name="Input 15 5 2 3 2" xfId="32235"/>
    <cellStyle name="Input 15 5 3" xfId="6237"/>
    <cellStyle name="Input 15 5 3 2" xfId="13469"/>
    <cellStyle name="Input 15 5 3 2 2" xfId="33979"/>
    <cellStyle name="Input 15 5 3 3" xfId="30412"/>
    <cellStyle name="Input 15 5 4" xfId="8506"/>
    <cellStyle name="Input 15 5 4 2" xfId="31530"/>
    <cellStyle name="Input 15 5 5" xfId="8551"/>
    <cellStyle name="Input 15 5 5 2" xfId="15697"/>
    <cellStyle name="Input 15 5 5 2 2" xfId="35130"/>
    <cellStyle name="Input 15 5 5 3" xfId="31574"/>
    <cellStyle name="Input 15 5 6" xfId="4528"/>
    <cellStyle name="Input 15 5 6 2" xfId="20536"/>
    <cellStyle name="Input 15 5 6 2 2" xfId="36419"/>
    <cellStyle name="Input 15 5 6 3" xfId="29304"/>
    <cellStyle name="Input 15 5 7" xfId="4631"/>
    <cellStyle name="Input 15 5 7 2" xfId="29367"/>
    <cellStyle name="Input 15 6" xfId="1976"/>
    <cellStyle name="Input 15 6 2" xfId="6576"/>
    <cellStyle name="Input 15 6 2 2" xfId="13754"/>
    <cellStyle name="Input 15 6 2 2 2" xfId="34220"/>
    <cellStyle name="Input 15 6 2 3" xfId="30669"/>
    <cellStyle name="Input 15 6 3" xfId="8759"/>
    <cellStyle name="Input 15 6 3 2" xfId="31758"/>
    <cellStyle name="Input 15 6 4" xfId="10873"/>
    <cellStyle name="Input 15 6 4 2" xfId="17205"/>
    <cellStyle name="Input 15 6 4 2 2" xfId="35599"/>
    <cellStyle name="Input 15 6 4 3" xfId="32846"/>
    <cellStyle name="Input 15 6 5" xfId="5081"/>
    <cellStyle name="Input 15 6 5 2" xfId="29722"/>
    <cellStyle name="Input 15 7" xfId="2230"/>
    <cellStyle name="Input 15 7 2" xfId="6830"/>
    <cellStyle name="Input 15 7 2 2" xfId="14004"/>
    <cellStyle name="Input 15 7 2 2 2" xfId="34353"/>
    <cellStyle name="Input 15 7 2 3" xfId="30802"/>
    <cellStyle name="Input 15 7 3" xfId="9013"/>
    <cellStyle name="Input 15 7 3 2" xfId="31891"/>
    <cellStyle name="Input 15 8" xfId="5876"/>
    <cellStyle name="Input 15 8 2" xfId="13138"/>
    <cellStyle name="Input 15 8 2 2" xfId="33784"/>
    <cellStyle name="Input 15 8 3" xfId="30196"/>
    <cellStyle name="Input 15 9" xfId="5635"/>
    <cellStyle name="Input 15 9 2" xfId="30066"/>
    <cellStyle name="Input 16" xfId="1314"/>
    <cellStyle name="Input 16 2" xfId="1733"/>
    <cellStyle name="Input 16 2 10" xfId="4038"/>
    <cellStyle name="Input 16 2 10 2" xfId="29133"/>
    <cellStyle name="Input 16 2 2" xfId="1414"/>
    <cellStyle name="Input 16 2 2 2" xfId="3357"/>
    <cellStyle name="Input 16 2 2 2 2" xfId="10112"/>
    <cellStyle name="Input 16 2 2 2 2 2" xfId="32406"/>
    <cellStyle name="Input 16 2 2 2 3" xfId="12042"/>
    <cellStyle name="Input 16 2 2 2 3 2" xfId="18367"/>
    <cellStyle name="Input 16 2 2 2 3 2 2" xfId="36070"/>
    <cellStyle name="Input 16 2 2 2 3 3" xfId="33317"/>
    <cellStyle name="Input 16 2 2 2 4" xfId="7933"/>
    <cellStyle name="Input 16 2 2 2 4 2" xfId="21937"/>
    <cellStyle name="Input 16 2 2 2 4 2 2" xfId="36634"/>
    <cellStyle name="Input 16 2 2 2 4 3" xfId="31314"/>
    <cellStyle name="Input 16 2 2 2 5" xfId="15091"/>
    <cellStyle name="Input 16 2 2 2 5 2" xfId="34862"/>
    <cellStyle name="Input 16 2 2 2 6" xfId="28829"/>
    <cellStyle name="Input 16 2 2 3" xfId="3830"/>
    <cellStyle name="Input 16 2 2 3 2" xfId="10585"/>
    <cellStyle name="Input 16 2 2 3 2 2" xfId="32607"/>
    <cellStyle name="Input 16 2 2 3 3" xfId="12515"/>
    <cellStyle name="Input 16 2 2 3 3 2" xfId="18838"/>
    <cellStyle name="Input 16 2 2 3 3 2 2" xfId="36271"/>
    <cellStyle name="Input 16 2 2 3 3 3" xfId="33518"/>
    <cellStyle name="Input 16 2 2 3 4" xfId="15562"/>
    <cellStyle name="Input 16 2 2 3 4 2" xfId="35063"/>
    <cellStyle name="Input 16 2 2 3 5" xfId="29030"/>
    <cellStyle name="Input 16 2 2 4" xfId="6197"/>
    <cellStyle name="Input 16 2 2 4 2" xfId="13433"/>
    <cellStyle name="Input 16 2 2 4 2 2" xfId="33959"/>
    <cellStyle name="Input 16 2 2 4 3" xfId="30389"/>
    <cellStyle name="Input 16 2 2 5" xfId="8466"/>
    <cellStyle name="Input 16 2 2 5 2" xfId="31509"/>
    <cellStyle name="Input 16 2 2 6" xfId="5620"/>
    <cellStyle name="Input 16 2 2 6 2" xfId="12962"/>
    <cellStyle name="Input 16 2 2 6 2 2" xfId="33694"/>
    <cellStyle name="Input 16 2 2 6 3" xfId="30057"/>
    <cellStyle name="Input 16 2 2 7" xfId="4803"/>
    <cellStyle name="Input 16 2 2 7 2" xfId="29481"/>
    <cellStyle name="Input 16 2 3" xfId="2342"/>
    <cellStyle name="Input 16 2 3 2" xfId="6942"/>
    <cellStyle name="Input 16 2 3 2 2" xfId="14116"/>
    <cellStyle name="Input 16 2 3 2 2 2" xfId="34431"/>
    <cellStyle name="Input 16 2 3 2 3" xfId="30880"/>
    <cellStyle name="Input 16 2 3 3" xfId="9125"/>
    <cellStyle name="Input 16 2 3 3 2" xfId="31969"/>
    <cellStyle name="Input 16 2 3 4" xfId="11143"/>
    <cellStyle name="Input 16 2 3 4 2" xfId="17472"/>
    <cellStyle name="Input 16 2 3 4 2 2" xfId="35717"/>
    <cellStyle name="Input 16 2 3 4 3" xfId="32964"/>
    <cellStyle name="Input 16 2 3 5" xfId="5373"/>
    <cellStyle name="Input 16 2 3 5 2" xfId="29855"/>
    <cellStyle name="Input 16 2 3 6" xfId="28476"/>
    <cellStyle name="Input 16 2 4" xfId="2479"/>
    <cellStyle name="Input 16 2 4 2" xfId="7079"/>
    <cellStyle name="Input 16 2 4 2 2" xfId="14253"/>
    <cellStyle name="Input 16 2 4 2 2 2" xfId="34565"/>
    <cellStyle name="Input 16 2 4 2 3" xfId="31014"/>
    <cellStyle name="Input 16 2 4 3" xfId="9261"/>
    <cellStyle name="Input 16 2 4 3 2" xfId="32103"/>
    <cellStyle name="Input 16 2 4 4" xfId="11221"/>
    <cellStyle name="Input 16 2 4 4 2" xfId="17550"/>
    <cellStyle name="Input 16 2 4 4 2 2" xfId="35793"/>
    <cellStyle name="Input 16 2 4 4 3" xfId="33040"/>
    <cellStyle name="Input 16 2 4 5" xfId="5478"/>
    <cellStyle name="Input 16 2 4 5 2" xfId="29945"/>
    <cellStyle name="Input 16 2 4 6" xfId="28552"/>
    <cellStyle name="Input 16 2 5" xfId="3094"/>
    <cellStyle name="Input 16 2 5 2" xfId="7681"/>
    <cellStyle name="Input 16 2 5 2 2" xfId="14845"/>
    <cellStyle name="Input 16 2 5 2 2 2" xfId="34751"/>
    <cellStyle name="Input 16 2 5 2 3" xfId="31203"/>
    <cellStyle name="Input 16 2 5 3" xfId="9860"/>
    <cellStyle name="Input 16 2 5 3 2" xfId="32291"/>
    <cellStyle name="Input 16 2 5 4" xfId="11797"/>
    <cellStyle name="Input 16 2 5 4 2" xfId="18122"/>
    <cellStyle name="Input 16 2 5 4 2 2" xfId="35960"/>
    <cellStyle name="Input 16 2 5 4 3" xfId="33207"/>
    <cellStyle name="Input 16 2 5 5" xfId="4913"/>
    <cellStyle name="Input 16 2 5 5 2" xfId="29580"/>
    <cellStyle name="Input 16 2 5 6" xfId="28719"/>
    <cellStyle name="Input 16 2 6" xfId="3587"/>
    <cellStyle name="Input 16 2 6 2" xfId="10342"/>
    <cellStyle name="Input 16 2 6 2 2" xfId="32499"/>
    <cellStyle name="Input 16 2 6 3" xfId="12272"/>
    <cellStyle name="Input 16 2 6 3 2" xfId="18595"/>
    <cellStyle name="Input 16 2 6 3 2 2" xfId="36163"/>
    <cellStyle name="Input 16 2 6 3 3" xfId="33410"/>
    <cellStyle name="Input 16 2 6 4" xfId="8163"/>
    <cellStyle name="Input 16 2 6 4 2" xfId="22160"/>
    <cellStyle name="Input 16 2 6 4 2 2" xfId="36727"/>
    <cellStyle name="Input 16 2 6 4 3" xfId="31407"/>
    <cellStyle name="Input 16 2 6 5" xfId="15319"/>
    <cellStyle name="Input 16 2 6 5 2" xfId="34955"/>
    <cellStyle name="Input 16 2 6 6" xfId="28922"/>
    <cellStyle name="Input 16 2 7" xfId="6368"/>
    <cellStyle name="Input 16 2 7 2" xfId="13577"/>
    <cellStyle name="Input 16 2 7 2 2" xfId="34069"/>
    <cellStyle name="Input 16 2 7 3" xfId="30515"/>
    <cellStyle name="Input 16 2 8" xfId="8590"/>
    <cellStyle name="Input 16 2 8 2" xfId="31610"/>
    <cellStyle name="Input 16 2 9" xfId="10714"/>
    <cellStyle name="Input 16 2 9 2" xfId="17046"/>
    <cellStyle name="Input 16 2 9 2 2" xfId="35458"/>
    <cellStyle name="Input 16 2 9 3" xfId="32705"/>
    <cellStyle name="Input 16 3" xfId="1875"/>
    <cellStyle name="Input 16 3 2" xfId="2410"/>
    <cellStyle name="Input 16 3 2 2" xfId="7010"/>
    <cellStyle name="Input 16 3 2 2 2" xfId="14184"/>
    <cellStyle name="Input 16 3 2 2 2 2" xfId="34496"/>
    <cellStyle name="Input 16 3 2 2 3" xfId="30945"/>
    <cellStyle name="Input 16 3 2 3" xfId="9192"/>
    <cellStyle name="Input 16 3 2 3 2" xfId="32034"/>
    <cellStyle name="Input 16 3 3" xfId="4998"/>
    <cellStyle name="Input 16 3 3 2" xfId="29640"/>
    <cellStyle name="Input 16 3 4" xfId="6475"/>
    <cellStyle name="Input 16 3 4 2" xfId="13653"/>
    <cellStyle name="Input 16 3 4 2 2" xfId="34137"/>
    <cellStyle name="Input 16 3 4 3" xfId="30586"/>
    <cellStyle name="Input 16 3 5" xfId="8658"/>
    <cellStyle name="Input 16 3 5 2" xfId="31675"/>
    <cellStyle name="Input 16 3 6" xfId="10772"/>
    <cellStyle name="Input 16 3 6 2" xfId="17104"/>
    <cellStyle name="Input 16 3 6 2 2" xfId="35516"/>
    <cellStyle name="Input 16 3 6 3" xfId="32763"/>
    <cellStyle name="Input 16 4" xfId="1359"/>
    <cellStyle name="Input 16 4 2" xfId="4777"/>
    <cellStyle name="Input 16 4 2 2" xfId="29460"/>
    <cellStyle name="Input 16 4 3" xfId="6149"/>
    <cellStyle name="Input 16 4 3 2" xfId="13387"/>
    <cellStyle name="Input 16 4 3 2 2" xfId="33932"/>
    <cellStyle name="Input 16 4 3 3" xfId="30362"/>
    <cellStyle name="Input 16 4 4" xfId="8421"/>
    <cellStyle name="Input 16 4 4 2" xfId="31483"/>
    <cellStyle name="Input 16 4 5" xfId="6282"/>
    <cellStyle name="Input 16 4 5 2" xfId="13513"/>
    <cellStyle name="Input 16 4 5 2 2" xfId="34019"/>
    <cellStyle name="Input 16 4 5 3" xfId="30453"/>
    <cellStyle name="Input 16 4 6" xfId="4432"/>
    <cellStyle name="Input 16 4 6 2" xfId="20468"/>
    <cellStyle name="Input 16 4 6 2 2" xfId="36382"/>
    <cellStyle name="Input 16 4 6 3" xfId="29267"/>
    <cellStyle name="Input 16 4 7" xfId="4589"/>
    <cellStyle name="Input 16 4 7 2" xfId="29345"/>
    <cellStyle name="Input 16 5" xfId="2151"/>
    <cellStyle name="Input 16 5 2" xfId="6751"/>
    <cellStyle name="Input 16 5 2 2" xfId="13925"/>
    <cellStyle name="Input 16 5 2 2 2" xfId="34299"/>
    <cellStyle name="Input 16 5 2 3" xfId="30748"/>
    <cellStyle name="Input 16 5 3" xfId="8934"/>
    <cellStyle name="Input 16 5 3 2" xfId="31837"/>
    <cellStyle name="Input 16 6" xfId="4750"/>
    <cellStyle name="Input 16 6 2" xfId="29435"/>
    <cellStyle name="Input 16 7" xfId="6111"/>
    <cellStyle name="Input 16 7 2" xfId="13350"/>
    <cellStyle name="Input 16 7 2 2" xfId="33903"/>
    <cellStyle name="Input 16 7 3" xfId="30333"/>
    <cellStyle name="Input 16 8" xfId="5547"/>
    <cellStyle name="Input 16 8 2" xfId="30005"/>
    <cellStyle name="Input 16 9" xfId="5623"/>
    <cellStyle name="Input 16 9 2" xfId="12965"/>
    <cellStyle name="Input 16 9 2 2" xfId="33696"/>
    <cellStyle name="Input 16 9 3" xfId="30059"/>
    <cellStyle name="Input 17" xfId="1322"/>
    <cellStyle name="Input 17 2" xfId="1738"/>
    <cellStyle name="Input 17 2 10" xfId="3937"/>
    <cellStyle name="Input 17 2 10 2" xfId="29097"/>
    <cellStyle name="Input 17 2 2" xfId="2015"/>
    <cellStyle name="Input 17 2 2 2" xfId="3362"/>
    <cellStyle name="Input 17 2 2 2 2" xfId="10117"/>
    <cellStyle name="Input 17 2 2 2 2 2" xfId="32411"/>
    <cellStyle name="Input 17 2 2 2 3" xfId="12047"/>
    <cellStyle name="Input 17 2 2 2 3 2" xfId="18372"/>
    <cellStyle name="Input 17 2 2 2 3 2 2" xfId="36075"/>
    <cellStyle name="Input 17 2 2 2 3 3" xfId="33322"/>
    <cellStyle name="Input 17 2 2 2 4" xfId="7938"/>
    <cellStyle name="Input 17 2 2 2 4 2" xfId="21942"/>
    <cellStyle name="Input 17 2 2 2 4 2 2" xfId="36639"/>
    <cellStyle name="Input 17 2 2 2 4 3" xfId="31319"/>
    <cellStyle name="Input 17 2 2 2 5" xfId="15096"/>
    <cellStyle name="Input 17 2 2 2 5 2" xfId="34867"/>
    <cellStyle name="Input 17 2 2 2 6" xfId="28834"/>
    <cellStyle name="Input 17 2 2 3" xfId="3835"/>
    <cellStyle name="Input 17 2 2 3 2" xfId="10590"/>
    <cellStyle name="Input 17 2 2 3 2 2" xfId="32612"/>
    <cellStyle name="Input 17 2 2 3 3" xfId="12520"/>
    <cellStyle name="Input 17 2 2 3 3 2" xfId="18843"/>
    <cellStyle name="Input 17 2 2 3 3 2 2" xfId="36276"/>
    <cellStyle name="Input 17 2 2 3 3 3" xfId="33523"/>
    <cellStyle name="Input 17 2 2 3 4" xfId="15567"/>
    <cellStyle name="Input 17 2 2 3 4 2" xfId="35068"/>
    <cellStyle name="Input 17 2 2 3 5" xfId="29035"/>
    <cellStyle name="Input 17 2 2 4" xfId="6615"/>
    <cellStyle name="Input 17 2 2 4 2" xfId="13792"/>
    <cellStyle name="Input 17 2 2 4 2 2" xfId="34243"/>
    <cellStyle name="Input 17 2 2 4 3" xfId="30692"/>
    <cellStyle name="Input 17 2 2 5" xfId="8798"/>
    <cellStyle name="Input 17 2 2 5 2" xfId="31781"/>
    <cellStyle name="Input 17 2 2 6" xfId="10912"/>
    <cellStyle name="Input 17 2 2 6 2" xfId="17243"/>
    <cellStyle name="Input 17 2 2 6 2 2" xfId="35622"/>
    <cellStyle name="Input 17 2 2 6 3" xfId="32869"/>
    <cellStyle name="Input 17 2 2 7" xfId="5104"/>
    <cellStyle name="Input 17 2 2 7 2" xfId="29740"/>
    <cellStyle name="Input 17 2 3" xfId="2347"/>
    <cellStyle name="Input 17 2 3 2" xfId="6947"/>
    <cellStyle name="Input 17 2 3 2 2" xfId="14121"/>
    <cellStyle name="Input 17 2 3 2 2 2" xfId="34436"/>
    <cellStyle name="Input 17 2 3 2 3" xfId="30885"/>
    <cellStyle name="Input 17 2 3 3" xfId="9130"/>
    <cellStyle name="Input 17 2 3 3 2" xfId="31974"/>
    <cellStyle name="Input 17 2 3 4" xfId="11148"/>
    <cellStyle name="Input 17 2 3 4 2" xfId="17477"/>
    <cellStyle name="Input 17 2 3 4 2 2" xfId="35722"/>
    <cellStyle name="Input 17 2 3 4 3" xfId="32969"/>
    <cellStyle name="Input 17 2 3 5" xfId="5378"/>
    <cellStyle name="Input 17 2 3 5 2" xfId="29860"/>
    <cellStyle name="Input 17 2 3 6" xfId="28481"/>
    <cellStyle name="Input 17 2 4" xfId="2484"/>
    <cellStyle name="Input 17 2 4 2" xfId="7084"/>
    <cellStyle name="Input 17 2 4 2 2" xfId="14258"/>
    <cellStyle name="Input 17 2 4 2 2 2" xfId="34570"/>
    <cellStyle name="Input 17 2 4 2 3" xfId="31019"/>
    <cellStyle name="Input 17 2 4 3" xfId="9266"/>
    <cellStyle name="Input 17 2 4 3 2" xfId="32108"/>
    <cellStyle name="Input 17 2 4 4" xfId="11226"/>
    <cellStyle name="Input 17 2 4 4 2" xfId="17555"/>
    <cellStyle name="Input 17 2 4 4 2 2" xfId="35798"/>
    <cellStyle name="Input 17 2 4 4 3" xfId="33045"/>
    <cellStyle name="Input 17 2 4 5" xfId="5483"/>
    <cellStyle name="Input 17 2 4 5 2" xfId="29950"/>
    <cellStyle name="Input 17 2 4 6" xfId="28557"/>
    <cellStyle name="Input 17 2 5" xfId="3099"/>
    <cellStyle name="Input 17 2 5 2" xfId="7686"/>
    <cellStyle name="Input 17 2 5 2 2" xfId="14850"/>
    <cellStyle name="Input 17 2 5 2 2 2" xfId="34756"/>
    <cellStyle name="Input 17 2 5 2 3" xfId="31208"/>
    <cellStyle name="Input 17 2 5 3" xfId="9865"/>
    <cellStyle name="Input 17 2 5 3 2" xfId="32296"/>
    <cellStyle name="Input 17 2 5 4" xfId="11802"/>
    <cellStyle name="Input 17 2 5 4 2" xfId="18127"/>
    <cellStyle name="Input 17 2 5 4 2 2" xfId="35965"/>
    <cellStyle name="Input 17 2 5 4 3" xfId="33212"/>
    <cellStyle name="Input 17 2 5 5" xfId="4918"/>
    <cellStyle name="Input 17 2 5 5 2" xfId="29585"/>
    <cellStyle name="Input 17 2 5 6" xfId="28724"/>
    <cellStyle name="Input 17 2 6" xfId="3592"/>
    <cellStyle name="Input 17 2 6 2" xfId="10347"/>
    <cellStyle name="Input 17 2 6 2 2" xfId="32504"/>
    <cellStyle name="Input 17 2 6 3" xfId="12277"/>
    <cellStyle name="Input 17 2 6 3 2" xfId="18600"/>
    <cellStyle name="Input 17 2 6 3 2 2" xfId="36168"/>
    <cellStyle name="Input 17 2 6 3 3" xfId="33415"/>
    <cellStyle name="Input 17 2 6 4" xfId="8168"/>
    <cellStyle name="Input 17 2 6 4 2" xfId="22165"/>
    <cellStyle name="Input 17 2 6 4 2 2" xfId="36732"/>
    <cellStyle name="Input 17 2 6 4 3" xfId="31412"/>
    <cellStyle name="Input 17 2 6 5" xfId="15324"/>
    <cellStyle name="Input 17 2 6 5 2" xfId="34960"/>
    <cellStyle name="Input 17 2 6 6" xfId="28927"/>
    <cellStyle name="Input 17 2 7" xfId="6373"/>
    <cellStyle name="Input 17 2 7 2" xfId="13582"/>
    <cellStyle name="Input 17 2 7 2 2" xfId="34074"/>
    <cellStyle name="Input 17 2 7 3" xfId="30520"/>
    <cellStyle name="Input 17 2 8" xfId="8595"/>
    <cellStyle name="Input 17 2 8 2" xfId="31615"/>
    <cellStyle name="Input 17 2 9" xfId="10719"/>
    <cellStyle name="Input 17 2 9 2" xfId="17051"/>
    <cellStyle name="Input 17 2 9 2 2" xfId="35463"/>
    <cellStyle name="Input 17 2 9 3" xfId="32710"/>
    <cellStyle name="Input 17 3" xfId="1880"/>
    <cellStyle name="Input 17 3 2" xfId="2415"/>
    <cellStyle name="Input 17 3 2 2" xfId="7015"/>
    <cellStyle name="Input 17 3 2 2 2" xfId="14189"/>
    <cellStyle name="Input 17 3 2 2 2 2" xfId="34501"/>
    <cellStyle name="Input 17 3 2 2 3" xfId="30950"/>
    <cellStyle name="Input 17 3 2 3" xfId="9197"/>
    <cellStyle name="Input 17 3 2 3 2" xfId="32039"/>
    <cellStyle name="Input 17 3 3" xfId="5003"/>
    <cellStyle name="Input 17 3 3 2" xfId="29645"/>
    <cellStyle name="Input 17 3 4" xfId="6480"/>
    <cellStyle name="Input 17 3 4 2" xfId="13658"/>
    <cellStyle name="Input 17 3 4 2 2" xfId="34142"/>
    <cellStyle name="Input 17 3 4 3" xfId="30591"/>
    <cellStyle name="Input 17 3 5" xfId="8663"/>
    <cellStyle name="Input 17 3 5 2" xfId="31680"/>
    <cellStyle name="Input 17 3 6" xfId="10777"/>
    <cellStyle name="Input 17 3 6 2" xfId="17109"/>
    <cellStyle name="Input 17 3 6 2 2" xfId="35521"/>
    <cellStyle name="Input 17 3 6 3" xfId="32768"/>
    <cellStyle name="Input 17 4" xfId="1991"/>
    <cellStyle name="Input 17 4 2" xfId="5089"/>
    <cellStyle name="Input 17 4 2 2" xfId="29730"/>
    <cellStyle name="Input 17 4 3" xfId="6591"/>
    <cellStyle name="Input 17 4 3 2" xfId="13769"/>
    <cellStyle name="Input 17 4 3 2 2" xfId="34231"/>
    <cellStyle name="Input 17 4 3 3" xfId="30680"/>
    <cellStyle name="Input 17 4 4" xfId="8774"/>
    <cellStyle name="Input 17 4 4 2" xfId="31769"/>
    <cellStyle name="Input 17 4 5" xfId="10888"/>
    <cellStyle name="Input 17 4 5 2" xfId="17220"/>
    <cellStyle name="Input 17 4 5 2 2" xfId="35610"/>
    <cellStyle name="Input 17 4 5 3" xfId="32857"/>
    <cellStyle name="Input 17 4 6" xfId="4439"/>
    <cellStyle name="Input 17 4 6 2" xfId="20475"/>
    <cellStyle name="Input 17 4 6 2 2" xfId="36388"/>
    <cellStyle name="Input 17 4 6 3" xfId="29273"/>
    <cellStyle name="Input 17 4 7" xfId="4622"/>
    <cellStyle name="Input 17 4 7 2" xfId="29361"/>
    <cellStyle name="Input 17 5" xfId="2157"/>
    <cellStyle name="Input 17 5 2" xfId="6757"/>
    <cellStyle name="Input 17 5 2 2" xfId="13931"/>
    <cellStyle name="Input 17 5 2 2 2" xfId="34304"/>
    <cellStyle name="Input 17 5 2 3" xfId="30753"/>
    <cellStyle name="Input 17 5 3" xfId="8940"/>
    <cellStyle name="Input 17 5 3 2" xfId="31842"/>
    <cellStyle name="Input 17 6" xfId="4756"/>
    <cellStyle name="Input 17 6 2" xfId="29441"/>
    <cellStyle name="Input 17 7" xfId="6119"/>
    <cellStyle name="Input 17 7 2" xfId="13358"/>
    <cellStyle name="Input 17 7 2 2" xfId="33909"/>
    <cellStyle name="Input 17 7 3" xfId="30339"/>
    <cellStyle name="Input 17 8" xfId="6301"/>
    <cellStyle name="Input 17 8 2" xfId="30466"/>
    <cellStyle name="Input 17 9" xfId="8554"/>
    <cellStyle name="Input 17 9 2" xfId="15698"/>
    <cellStyle name="Input 17 9 2 2" xfId="35131"/>
    <cellStyle name="Input 17 9 3" xfId="31577"/>
    <cellStyle name="Input 18" xfId="1488"/>
    <cellStyle name="Input 18 2" xfId="1864"/>
    <cellStyle name="Input 18 2 10" xfId="4117"/>
    <cellStyle name="Input 18 2 10 2" xfId="29181"/>
    <cellStyle name="Input 18 2 2" xfId="1933"/>
    <cellStyle name="Input 18 2 2 2" xfId="3438"/>
    <cellStyle name="Input 18 2 2 2 2" xfId="10193"/>
    <cellStyle name="Input 18 2 2 2 2 2" xfId="32456"/>
    <cellStyle name="Input 18 2 2 2 3" xfId="12123"/>
    <cellStyle name="Input 18 2 2 2 3 2" xfId="18447"/>
    <cellStyle name="Input 18 2 2 2 3 2 2" xfId="36120"/>
    <cellStyle name="Input 18 2 2 2 3 3" xfId="33367"/>
    <cellStyle name="Input 18 2 2 2 4" xfId="8014"/>
    <cellStyle name="Input 18 2 2 2 4 2" xfId="22017"/>
    <cellStyle name="Input 18 2 2 2 4 2 2" xfId="36684"/>
    <cellStyle name="Input 18 2 2 2 4 3" xfId="31364"/>
    <cellStyle name="Input 18 2 2 2 5" xfId="15171"/>
    <cellStyle name="Input 18 2 2 2 5 2" xfId="34912"/>
    <cellStyle name="Input 18 2 2 2 6" xfId="28879"/>
    <cellStyle name="Input 18 2 2 3" xfId="3911"/>
    <cellStyle name="Input 18 2 2 3 2" xfId="10666"/>
    <cellStyle name="Input 18 2 2 3 2 2" xfId="32657"/>
    <cellStyle name="Input 18 2 2 3 3" xfId="12596"/>
    <cellStyle name="Input 18 2 2 3 3 2" xfId="18918"/>
    <cellStyle name="Input 18 2 2 3 3 2 2" xfId="36321"/>
    <cellStyle name="Input 18 2 2 3 3 3" xfId="33568"/>
    <cellStyle name="Input 18 2 2 3 4" xfId="15642"/>
    <cellStyle name="Input 18 2 2 3 4 2" xfId="35113"/>
    <cellStyle name="Input 18 2 2 3 5" xfId="29080"/>
    <cellStyle name="Input 18 2 2 4" xfId="6533"/>
    <cellStyle name="Input 18 2 2 4 2" xfId="13711"/>
    <cellStyle name="Input 18 2 2 4 2 2" xfId="34193"/>
    <cellStyle name="Input 18 2 2 4 3" xfId="30642"/>
    <cellStyle name="Input 18 2 2 5" xfId="8716"/>
    <cellStyle name="Input 18 2 2 5 2" xfId="31731"/>
    <cellStyle name="Input 18 2 2 6" xfId="10830"/>
    <cellStyle name="Input 18 2 2 6 2" xfId="17162"/>
    <cellStyle name="Input 18 2 2 6 2 2" xfId="35572"/>
    <cellStyle name="Input 18 2 2 6 3" xfId="32819"/>
    <cellStyle name="Input 18 2 2 7" xfId="5054"/>
    <cellStyle name="Input 18 2 2 7 2" xfId="29696"/>
    <cellStyle name="Input 18 2 3" xfId="2399"/>
    <cellStyle name="Input 18 2 3 2" xfId="6999"/>
    <cellStyle name="Input 18 2 3 2 2" xfId="14173"/>
    <cellStyle name="Input 18 2 3 2 2 2" xfId="34485"/>
    <cellStyle name="Input 18 2 3 2 3" xfId="30934"/>
    <cellStyle name="Input 18 2 3 3" xfId="9181"/>
    <cellStyle name="Input 18 2 3 3 2" xfId="32023"/>
    <cellStyle name="Input 18 2 3 4" xfId="11196"/>
    <cellStyle name="Input 18 2 3 4 2" xfId="17525"/>
    <cellStyle name="Input 18 2 3 4 2 2" xfId="35768"/>
    <cellStyle name="Input 18 2 3 4 3" xfId="33015"/>
    <cellStyle name="Input 18 2 3 5" xfId="5429"/>
    <cellStyle name="Input 18 2 3 5 2" xfId="29908"/>
    <cellStyle name="Input 18 2 3 6" xfId="28527"/>
    <cellStyle name="Input 18 2 4" xfId="2529"/>
    <cellStyle name="Input 18 2 4 2" xfId="7129"/>
    <cellStyle name="Input 18 2 4 2 2" xfId="14303"/>
    <cellStyle name="Input 18 2 4 2 2 2" xfId="34615"/>
    <cellStyle name="Input 18 2 4 2 3" xfId="31064"/>
    <cellStyle name="Input 18 2 4 3" xfId="9311"/>
    <cellStyle name="Input 18 2 4 3 2" xfId="32153"/>
    <cellStyle name="Input 18 2 4 4" xfId="11271"/>
    <cellStyle name="Input 18 2 4 4 2" xfId="17600"/>
    <cellStyle name="Input 18 2 4 4 2 2" xfId="35843"/>
    <cellStyle name="Input 18 2 4 4 3" xfId="33090"/>
    <cellStyle name="Input 18 2 4 5" xfId="5528"/>
    <cellStyle name="Input 18 2 4 5 2" xfId="29995"/>
    <cellStyle name="Input 18 2 4 6" xfId="28602"/>
    <cellStyle name="Input 18 2 5" xfId="3191"/>
    <cellStyle name="Input 18 2 5 2" xfId="7767"/>
    <cellStyle name="Input 18 2 5 2 2" xfId="14925"/>
    <cellStyle name="Input 18 2 5 2 2 2" xfId="34801"/>
    <cellStyle name="Input 18 2 5 2 3" xfId="31253"/>
    <cellStyle name="Input 18 2 5 3" xfId="9946"/>
    <cellStyle name="Input 18 2 5 3 2" xfId="32345"/>
    <cellStyle name="Input 18 2 5 4" xfId="11877"/>
    <cellStyle name="Input 18 2 5 4 2" xfId="18202"/>
    <cellStyle name="Input 18 2 5 4 2 2" xfId="36010"/>
    <cellStyle name="Input 18 2 5 4 3" xfId="33257"/>
    <cellStyle name="Input 18 2 5 5" xfId="4987"/>
    <cellStyle name="Input 18 2 5 5 2" xfId="29629"/>
    <cellStyle name="Input 18 2 5 6" xfId="28769"/>
    <cellStyle name="Input 18 2 6" xfId="3665"/>
    <cellStyle name="Input 18 2 6 2" xfId="10420"/>
    <cellStyle name="Input 18 2 6 2 2" xfId="32547"/>
    <cellStyle name="Input 18 2 6 3" xfId="12350"/>
    <cellStyle name="Input 18 2 6 3 2" xfId="18673"/>
    <cellStyle name="Input 18 2 6 3 2 2" xfId="36211"/>
    <cellStyle name="Input 18 2 6 3 3" xfId="33458"/>
    <cellStyle name="Input 18 2 6 4" xfId="8241"/>
    <cellStyle name="Input 18 2 6 4 2" xfId="22238"/>
    <cellStyle name="Input 18 2 6 4 2 2" xfId="36775"/>
    <cellStyle name="Input 18 2 6 4 3" xfId="31455"/>
    <cellStyle name="Input 18 2 6 5" xfId="15397"/>
    <cellStyle name="Input 18 2 6 5 2" xfId="35003"/>
    <cellStyle name="Input 18 2 6 6" xfId="28970"/>
    <cellStyle name="Input 18 2 7" xfId="6464"/>
    <cellStyle name="Input 18 2 7 2" xfId="13642"/>
    <cellStyle name="Input 18 2 7 2 2" xfId="34126"/>
    <cellStyle name="Input 18 2 7 3" xfId="30575"/>
    <cellStyle name="Input 18 2 8" xfId="8647"/>
    <cellStyle name="Input 18 2 8 2" xfId="31664"/>
    <cellStyle name="Input 18 2 9" xfId="10761"/>
    <cellStyle name="Input 18 2 9 2" xfId="17093"/>
    <cellStyle name="Input 18 2 9 2 2" xfId="35505"/>
    <cellStyle name="Input 18 2 9 3" xfId="32752"/>
    <cellStyle name="Input 18 3" xfId="1919"/>
    <cellStyle name="Input 18 3 2" xfId="2454"/>
    <cellStyle name="Input 18 3 2 2" xfId="7054"/>
    <cellStyle name="Input 18 3 2 2 2" xfId="14228"/>
    <cellStyle name="Input 18 3 2 2 2 2" xfId="34540"/>
    <cellStyle name="Input 18 3 2 2 3" xfId="30989"/>
    <cellStyle name="Input 18 3 2 3" xfId="9236"/>
    <cellStyle name="Input 18 3 2 3 2" xfId="32078"/>
    <cellStyle name="Input 18 3 3" xfId="5042"/>
    <cellStyle name="Input 18 3 3 2" xfId="29684"/>
    <cellStyle name="Input 18 3 4" xfId="6519"/>
    <cellStyle name="Input 18 3 4 2" xfId="13697"/>
    <cellStyle name="Input 18 3 4 2 2" xfId="34181"/>
    <cellStyle name="Input 18 3 4 3" xfId="30630"/>
    <cellStyle name="Input 18 3 5" xfId="8702"/>
    <cellStyle name="Input 18 3 5 2" xfId="31719"/>
    <cellStyle name="Input 18 3 6" xfId="10816"/>
    <cellStyle name="Input 18 3 6 2" xfId="17148"/>
    <cellStyle name="Input 18 3 6 2 2" xfId="35560"/>
    <cellStyle name="Input 18 3 6 3" xfId="32807"/>
    <cellStyle name="Input 18 4" xfId="921"/>
    <cellStyle name="Input 18 4 2" xfId="4709"/>
    <cellStyle name="Input 18 4 2 2" xfId="29405"/>
    <cellStyle name="Input 18 4 3" xfId="5964"/>
    <cellStyle name="Input 18 4 3 2" xfId="13225"/>
    <cellStyle name="Input 18 4 3 2 2" xfId="33827"/>
    <cellStyle name="Input 18 4 3 3" xfId="30239"/>
    <cellStyle name="Input 18 4 4" xfId="5689"/>
    <cellStyle name="Input 18 4 4 2" xfId="30094"/>
    <cellStyle name="Input 18 4 5" xfId="6431"/>
    <cellStyle name="Input 18 4 5 2" xfId="13611"/>
    <cellStyle name="Input 18 4 5 2 2" xfId="34098"/>
    <cellStyle name="Input 18 4 5 3" xfId="30547"/>
    <cellStyle name="Input 18 4 6" xfId="4550"/>
    <cellStyle name="Input 18 4 6 2" xfId="20558"/>
    <cellStyle name="Input 18 4 6 2 2" xfId="36441"/>
    <cellStyle name="Input 18 4 6 3" xfId="29326"/>
    <cellStyle name="Input 18 4 7" xfId="8394"/>
    <cellStyle name="Input 18 4 7 2" xfId="31467"/>
    <cellStyle name="Input 18 5" xfId="2252"/>
    <cellStyle name="Input 18 5 2" xfId="6852"/>
    <cellStyle name="Input 18 5 2 2" xfId="14026"/>
    <cellStyle name="Input 18 5 2 2 2" xfId="34375"/>
    <cellStyle name="Input 18 5 2 3" xfId="30824"/>
    <cellStyle name="Input 18 5 3" xfId="9035"/>
    <cellStyle name="Input 18 5 3 2" xfId="31913"/>
    <cellStyle name="Input 18 6" xfId="4838"/>
    <cellStyle name="Input 18 6 2" xfId="29514"/>
    <cellStyle name="Input 18 7" xfId="6259"/>
    <cellStyle name="Input 18 7 2" xfId="13491"/>
    <cellStyle name="Input 18 7 2 2" xfId="34001"/>
    <cellStyle name="Input 18 7 3" xfId="30434"/>
    <cellStyle name="Input 18 8" xfId="8528"/>
    <cellStyle name="Input 18 8 2" xfId="31552"/>
    <cellStyle name="Input 18 9" xfId="6277"/>
    <cellStyle name="Input 18 9 2" xfId="13508"/>
    <cellStyle name="Input 18 9 2 2" xfId="34018"/>
    <cellStyle name="Input 18 9 3" xfId="30452"/>
    <cellStyle name="Input 19" xfId="1512"/>
    <cellStyle name="Input 19 10" xfId="4584"/>
    <cellStyle name="Input 19 10 2" xfId="29342"/>
    <cellStyle name="Input 19 2" xfId="877"/>
    <cellStyle name="Input 19 2 2" xfId="3199"/>
    <cellStyle name="Input 19 2 2 2" xfId="9954"/>
    <cellStyle name="Input 19 2 2 2 2" xfId="32353"/>
    <cellStyle name="Input 19 2 2 3" xfId="11884"/>
    <cellStyle name="Input 19 2 2 3 2" xfId="18209"/>
    <cellStyle name="Input 19 2 2 3 2 2" xfId="36017"/>
    <cellStyle name="Input 19 2 2 3 3" xfId="33264"/>
    <cellStyle name="Input 19 2 2 4" xfId="7775"/>
    <cellStyle name="Input 19 2 2 4 2" xfId="21779"/>
    <cellStyle name="Input 19 2 2 4 2 2" xfId="36581"/>
    <cellStyle name="Input 19 2 2 4 3" xfId="31261"/>
    <cellStyle name="Input 19 2 2 5" xfId="14933"/>
    <cellStyle name="Input 19 2 2 5 2" xfId="34809"/>
    <cellStyle name="Input 19 2 2 6" xfId="28776"/>
    <cellStyle name="Input 19 2 3" xfId="3672"/>
    <cellStyle name="Input 19 2 3 2" xfId="10427"/>
    <cellStyle name="Input 19 2 3 2 2" xfId="32554"/>
    <cellStyle name="Input 19 2 3 3" xfId="12357"/>
    <cellStyle name="Input 19 2 3 3 2" xfId="18680"/>
    <cellStyle name="Input 19 2 3 3 2 2" xfId="36218"/>
    <cellStyle name="Input 19 2 3 3 3" xfId="33465"/>
    <cellStyle name="Input 19 2 3 4" xfId="15404"/>
    <cellStyle name="Input 19 2 3 4 2" xfId="35010"/>
    <cellStyle name="Input 19 2 3 5" xfId="28977"/>
    <cellStyle name="Input 19 2 4" xfId="5922"/>
    <cellStyle name="Input 19 2 4 2" xfId="13183"/>
    <cellStyle name="Input 19 2 4 2 2" xfId="33802"/>
    <cellStyle name="Input 19 2 4 3" xfId="30214"/>
    <cellStyle name="Input 19 2 5" xfId="5650"/>
    <cellStyle name="Input 19 2 5 2" xfId="30072"/>
    <cellStyle name="Input 19 2 6" xfId="5744"/>
    <cellStyle name="Input 19 2 6 2" xfId="13035"/>
    <cellStyle name="Input 19 2 6 2 2" xfId="33728"/>
    <cellStyle name="Input 19 2 6 3" xfId="30116"/>
    <cellStyle name="Input 19 2 7" xfId="4688"/>
    <cellStyle name="Input 19 2 7 2" xfId="29385"/>
    <cellStyle name="Input 19 3" xfId="2266"/>
    <cellStyle name="Input 19 3 2" xfId="6866"/>
    <cellStyle name="Input 19 3 2 2" xfId="14040"/>
    <cellStyle name="Input 19 3 2 2 2" xfId="34387"/>
    <cellStyle name="Input 19 3 2 3" xfId="30836"/>
    <cellStyle name="Input 19 3 3" xfId="9049"/>
    <cellStyle name="Input 19 3 3 2" xfId="31925"/>
    <cellStyle name="Input 19 3 4" xfId="11078"/>
    <cellStyle name="Input 19 3 4 2" xfId="17407"/>
    <cellStyle name="Input 19 3 4 2 2" xfId="35684"/>
    <cellStyle name="Input 19 3 4 3" xfId="32931"/>
    <cellStyle name="Input 19 3 5" xfId="5306"/>
    <cellStyle name="Input 19 3 5 2" xfId="29821"/>
    <cellStyle name="Input 19 3 6" xfId="28443"/>
    <cellStyle name="Input 19 4" xfId="2215"/>
    <cellStyle name="Input 19 4 2" xfId="6815"/>
    <cellStyle name="Input 19 4 2 2" xfId="13989"/>
    <cellStyle name="Input 19 4 2 2 2" xfId="34349"/>
    <cellStyle name="Input 19 4 2 3" xfId="30798"/>
    <cellStyle name="Input 19 4 3" xfId="8998"/>
    <cellStyle name="Input 19 4 3 2" xfId="31887"/>
    <cellStyle name="Input 19 4 4" xfId="11059"/>
    <cellStyle name="Input 19 4 4 2" xfId="17388"/>
    <cellStyle name="Input 19 4 4 2 2" xfId="35678"/>
    <cellStyle name="Input 19 4 4 3" xfId="32925"/>
    <cellStyle name="Input 19 4 5" xfId="5271"/>
    <cellStyle name="Input 19 4 5 2" xfId="29806"/>
    <cellStyle name="Input 19 4 6" xfId="28438"/>
    <cellStyle name="Input 19 5" xfId="2971"/>
    <cellStyle name="Input 19 5 2" xfId="7558"/>
    <cellStyle name="Input 19 5 2 2" xfId="14723"/>
    <cellStyle name="Input 19 5 2 2 2" xfId="34700"/>
    <cellStyle name="Input 19 5 2 3" xfId="31152"/>
    <cellStyle name="Input 19 5 3" xfId="9737"/>
    <cellStyle name="Input 19 5 3 2" xfId="32240"/>
    <cellStyle name="Input 19 5 4" xfId="11674"/>
    <cellStyle name="Input 19 5 4 2" xfId="18000"/>
    <cellStyle name="Input 19 5 4 2 2" xfId="35909"/>
    <cellStyle name="Input 19 5 4 3" xfId="33156"/>
    <cellStyle name="Input 19 5 5" xfId="4849"/>
    <cellStyle name="Input 19 5 5 2" xfId="29525"/>
    <cellStyle name="Input 19 5 6" xfId="28668"/>
    <cellStyle name="Input 19 6" xfId="3486"/>
    <cellStyle name="Input 19 6 2" xfId="10241"/>
    <cellStyle name="Input 19 6 2 2" xfId="32467"/>
    <cellStyle name="Input 19 6 3" xfId="12171"/>
    <cellStyle name="Input 19 6 3 2" xfId="18494"/>
    <cellStyle name="Input 19 6 3 2 2" xfId="36131"/>
    <cellStyle name="Input 19 6 3 3" xfId="33378"/>
    <cellStyle name="Input 19 6 4" xfId="8062"/>
    <cellStyle name="Input 19 6 4 2" xfId="22059"/>
    <cellStyle name="Input 19 6 4 2 2" xfId="36695"/>
    <cellStyle name="Input 19 6 4 3" xfId="31375"/>
    <cellStyle name="Input 19 6 5" xfId="15218"/>
    <cellStyle name="Input 19 6 5 2" xfId="34923"/>
    <cellStyle name="Input 19 6 6" xfId="28890"/>
    <cellStyle name="Input 19 7" xfId="6272"/>
    <cellStyle name="Input 19 7 2" xfId="13503"/>
    <cellStyle name="Input 19 7 2 2" xfId="34013"/>
    <cellStyle name="Input 19 7 3" xfId="30447"/>
    <cellStyle name="Input 19 8" xfId="8542"/>
    <cellStyle name="Input 19 8 2" xfId="31566"/>
    <cellStyle name="Input 19 9" xfId="10677"/>
    <cellStyle name="Input 19 9 2" xfId="17009"/>
    <cellStyle name="Input 19 9 2 2" xfId="35421"/>
    <cellStyle name="Input 19 9 3" xfId="32668"/>
    <cellStyle name="Input 2" xfId="198"/>
    <cellStyle name="Input 2 10" xfId="2044"/>
    <cellStyle name="Input 2 10 2" xfId="6644"/>
    <cellStyle name="Input 2 10 2 2" xfId="13821"/>
    <cellStyle name="Input 2 10 2 2 2" xfId="34264"/>
    <cellStyle name="Input 2 10 2 3" xfId="30713"/>
    <cellStyle name="Input 2 10 3" xfId="8827"/>
    <cellStyle name="Input 2 10 3 2" xfId="31802"/>
    <cellStyle name="Input 2 11" xfId="5626"/>
    <cellStyle name="Input 2 11 2" xfId="12968"/>
    <cellStyle name="Input 2 11 2 2" xfId="33699"/>
    <cellStyle name="Input 2 11 3" xfId="30062"/>
    <cellStyle name="Input 2 12" xfId="5817"/>
    <cellStyle name="Input 2 12 2" xfId="30165"/>
    <cellStyle name="Input 2 2" xfId="474"/>
    <cellStyle name="Input 2 2 2" xfId="1343"/>
    <cellStyle name="Input 2 2 2 2" xfId="1757"/>
    <cellStyle name="Input 2 2 2 2 10" xfId="4080"/>
    <cellStyle name="Input 2 2 2 2 10 2" xfId="29157"/>
    <cellStyle name="Input 2 2 2 2 2" xfId="1995"/>
    <cellStyle name="Input 2 2 2 2 2 2" xfId="3376"/>
    <cellStyle name="Input 2 2 2 2 2 2 2" xfId="10131"/>
    <cellStyle name="Input 2 2 2 2 2 2 2 2" xfId="32418"/>
    <cellStyle name="Input 2 2 2 2 2 2 3" xfId="12061"/>
    <cellStyle name="Input 2 2 2 2 2 2 3 2" xfId="18386"/>
    <cellStyle name="Input 2 2 2 2 2 2 3 2 2" xfId="36082"/>
    <cellStyle name="Input 2 2 2 2 2 2 3 3" xfId="33329"/>
    <cellStyle name="Input 2 2 2 2 2 2 4" xfId="7952"/>
    <cellStyle name="Input 2 2 2 2 2 2 4 2" xfId="21956"/>
    <cellStyle name="Input 2 2 2 2 2 2 4 2 2" xfId="36646"/>
    <cellStyle name="Input 2 2 2 2 2 2 4 3" xfId="31326"/>
    <cellStyle name="Input 2 2 2 2 2 2 5" xfId="15110"/>
    <cellStyle name="Input 2 2 2 2 2 2 5 2" xfId="34874"/>
    <cellStyle name="Input 2 2 2 2 2 2 6" xfId="28841"/>
    <cellStyle name="Input 2 2 2 2 2 3" xfId="3849"/>
    <cellStyle name="Input 2 2 2 2 2 3 2" xfId="10604"/>
    <cellStyle name="Input 2 2 2 2 2 3 2 2" xfId="32619"/>
    <cellStyle name="Input 2 2 2 2 2 3 3" xfId="12534"/>
    <cellStyle name="Input 2 2 2 2 2 3 3 2" xfId="18857"/>
    <cellStyle name="Input 2 2 2 2 2 3 3 2 2" xfId="36283"/>
    <cellStyle name="Input 2 2 2 2 2 3 3 3" xfId="33530"/>
    <cellStyle name="Input 2 2 2 2 2 3 4" xfId="15581"/>
    <cellStyle name="Input 2 2 2 2 2 3 4 2" xfId="35075"/>
    <cellStyle name="Input 2 2 2 2 2 3 5" xfId="29042"/>
    <cellStyle name="Input 2 2 2 2 2 4" xfId="6595"/>
    <cellStyle name="Input 2 2 2 2 2 4 2" xfId="13773"/>
    <cellStyle name="Input 2 2 2 2 2 4 2 2" xfId="34233"/>
    <cellStyle name="Input 2 2 2 2 2 4 3" xfId="30682"/>
    <cellStyle name="Input 2 2 2 2 2 5" xfId="8778"/>
    <cellStyle name="Input 2 2 2 2 2 5 2" xfId="31771"/>
    <cellStyle name="Input 2 2 2 2 2 6" xfId="10892"/>
    <cellStyle name="Input 2 2 2 2 2 6 2" xfId="17224"/>
    <cellStyle name="Input 2 2 2 2 2 6 2 2" xfId="35612"/>
    <cellStyle name="Input 2 2 2 2 2 6 3" xfId="32859"/>
    <cellStyle name="Input 2 2 2 2 2 7" xfId="5093"/>
    <cellStyle name="Input 2 2 2 2 2 7 2" xfId="29732"/>
    <cellStyle name="Input 2 2 2 2 3" xfId="2354"/>
    <cellStyle name="Input 2 2 2 2 3 2" xfId="6954"/>
    <cellStyle name="Input 2 2 2 2 3 2 2" xfId="14128"/>
    <cellStyle name="Input 2 2 2 2 3 2 2 2" xfId="34442"/>
    <cellStyle name="Input 2 2 2 2 3 2 3" xfId="30891"/>
    <cellStyle name="Input 2 2 2 2 3 3" xfId="9137"/>
    <cellStyle name="Input 2 2 2 2 3 3 2" xfId="31980"/>
    <cellStyle name="Input 2 2 2 2 3 4" xfId="11155"/>
    <cellStyle name="Input 2 2 2 2 3 4 2" xfId="17484"/>
    <cellStyle name="Input 2 2 2 2 3 4 2 2" xfId="35728"/>
    <cellStyle name="Input 2 2 2 2 3 4 3" xfId="32975"/>
    <cellStyle name="Input 2 2 2 2 3 5" xfId="5385"/>
    <cellStyle name="Input 2 2 2 2 3 5 2" xfId="29866"/>
    <cellStyle name="Input 2 2 2 2 3 6" xfId="28487"/>
    <cellStyle name="Input 2 2 2 2 4" xfId="2491"/>
    <cellStyle name="Input 2 2 2 2 4 2" xfId="7091"/>
    <cellStyle name="Input 2 2 2 2 4 2 2" xfId="14265"/>
    <cellStyle name="Input 2 2 2 2 4 2 2 2" xfId="34577"/>
    <cellStyle name="Input 2 2 2 2 4 2 3" xfId="31026"/>
    <cellStyle name="Input 2 2 2 2 4 3" xfId="9273"/>
    <cellStyle name="Input 2 2 2 2 4 3 2" xfId="32115"/>
    <cellStyle name="Input 2 2 2 2 4 4" xfId="11233"/>
    <cellStyle name="Input 2 2 2 2 4 4 2" xfId="17562"/>
    <cellStyle name="Input 2 2 2 2 4 4 2 2" xfId="35805"/>
    <cellStyle name="Input 2 2 2 2 4 4 3" xfId="33052"/>
    <cellStyle name="Input 2 2 2 2 4 5" xfId="5490"/>
    <cellStyle name="Input 2 2 2 2 4 5 2" xfId="29957"/>
    <cellStyle name="Input 2 2 2 2 4 6" xfId="28564"/>
    <cellStyle name="Input 2 2 2 2 5" xfId="3116"/>
    <cellStyle name="Input 2 2 2 2 5 2" xfId="7701"/>
    <cellStyle name="Input 2 2 2 2 5 2 2" xfId="14864"/>
    <cellStyle name="Input 2 2 2 2 5 2 2 2" xfId="34763"/>
    <cellStyle name="Input 2 2 2 2 5 2 3" xfId="31215"/>
    <cellStyle name="Input 2 2 2 2 5 3" xfId="9879"/>
    <cellStyle name="Input 2 2 2 2 5 3 2" xfId="32303"/>
    <cellStyle name="Input 2 2 2 2 5 4" xfId="11816"/>
    <cellStyle name="Input 2 2 2 2 5 4 2" xfId="18141"/>
    <cellStyle name="Input 2 2 2 2 5 4 2 2" xfId="35972"/>
    <cellStyle name="Input 2 2 2 2 5 4 3" xfId="33219"/>
    <cellStyle name="Input 2 2 2 2 5 5" xfId="4926"/>
    <cellStyle name="Input 2 2 2 2 5 5 2" xfId="29592"/>
    <cellStyle name="Input 2 2 2 2 5 6" xfId="28731"/>
    <cellStyle name="Input 2 2 2 2 6" xfId="3605"/>
    <cellStyle name="Input 2 2 2 2 6 2" xfId="10360"/>
    <cellStyle name="Input 2 2 2 2 6 2 2" xfId="32510"/>
    <cellStyle name="Input 2 2 2 2 6 3" xfId="12290"/>
    <cellStyle name="Input 2 2 2 2 6 3 2" xfId="18613"/>
    <cellStyle name="Input 2 2 2 2 6 3 2 2" xfId="36174"/>
    <cellStyle name="Input 2 2 2 2 6 3 3" xfId="33421"/>
    <cellStyle name="Input 2 2 2 2 6 4" xfId="8181"/>
    <cellStyle name="Input 2 2 2 2 6 4 2" xfId="22178"/>
    <cellStyle name="Input 2 2 2 2 6 4 2 2" xfId="36738"/>
    <cellStyle name="Input 2 2 2 2 6 4 3" xfId="31418"/>
    <cellStyle name="Input 2 2 2 2 6 5" xfId="15337"/>
    <cellStyle name="Input 2 2 2 2 6 5 2" xfId="34966"/>
    <cellStyle name="Input 2 2 2 2 6 6" xfId="28933"/>
    <cellStyle name="Input 2 2 2 2 7" xfId="6383"/>
    <cellStyle name="Input 2 2 2 2 7 2" xfId="13589"/>
    <cellStyle name="Input 2 2 2 2 7 2 2" xfId="34081"/>
    <cellStyle name="Input 2 2 2 2 7 3" xfId="30528"/>
    <cellStyle name="Input 2 2 2 2 8" xfId="8601"/>
    <cellStyle name="Input 2 2 2 2 8 2" xfId="31621"/>
    <cellStyle name="Input 2 2 2 2 9" xfId="10725"/>
    <cellStyle name="Input 2 2 2 2 9 2" xfId="17057"/>
    <cellStyle name="Input 2 2 2 2 9 2 2" xfId="35469"/>
    <cellStyle name="Input 2 2 2 2 9 3" xfId="32716"/>
    <cellStyle name="Input 2 2 2 3" xfId="1886"/>
    <cellStyle name="Input 2 2 2 3 2" xfId="2421"/>
    <cellStyle name="Input 2 2 2 3 2 2" xfId="7021"/>
    <cellStyle name="Input 2 2 2 3 2 2 2" xfId="14195"/>
    <cellStyle name="Input 2 2 2 3 2 2 2 2" xfId="34507"/>
    <cellStyle name="Input 2 2 2 3 2 2 3" xfId="30956"/>
    <cellStyle name="Input 2 2 2 3 2 3" xfId="9203"/>
    <cellStyle name="Input 2 2 2 3 2 3 2" xfId="32045"/>
    <cellStyle name="Input 2 2 2 3 3" xfId="5009"/>
    <cellStyle name="Input 2 2 2 3 3 2" xfId="29651"/>
    <cellStyle name="Input 2 2 2 3 4" xfId="6486"/>
    <cellStyle name="Input 2 2 2 3 4 2" xfId="13664"/>
    <cellStyle name="Input 2 2 2 3 4 2 2" xfId="34148"/>
    <cellStyle name="Input 2 2 2 3 4 3" xfId="30597"/>
    <cellStyle name="Input 2 2 2 3 5" xfId="8669"/>
    <cellStyle name="Input 2 2 2 3 5 2" xfId="31686"/>
    <cellStyle name="Input 2 2 2 3 6" xfId="10783"/>
    <cellStyle name="Input 2 2 2 3 6 2" xfId="17115"/>
    <cellStyle name="Input 2 2 2 3 6 2 2" xfId="35527"/>
    <cellStyle name="Input 2 2 2 3 6 3" xfId="32774"/>
    <cellStyle name="Input 2 2 2 4" xfId="1990"/>
    <cellStyle name="Input 2 2 2 4 2" xfId="5088"/>
    <cellStyle name="Input 2 2 2 4 2 2" xfId="29729"/>
    <cellStyle name="Input 2 2 2 4 3" xfId="6590"/>
    <cellStyle name="Input 2 2 2 4 3 2" xfId="13768"/>
    <cellStyle name="Input 2 2 2 4 3 2 2" xfId="34230"/>
    <cellStyle name="Input 2 2 2 4 3 3" xfId="30679"/>
    <cellStyle name="Input 2 2 2 4 4" xfId="8773"/>
    <cellStyle name="Input 2 2 2 4 4 2" xfId="31768"/>
    <cellStyle name="Input 2 2 2 4 5" xfId="10887"/>
    <cellStyle name="Input 2 2 2 4 5 2" xfId="17219"/>
    <cellStyle name="Input 2 2 2 4 5 2 2" xfId="35609"/>
    <cellStyle name="Input 2 2 2 4 5 3" xfId="32856"/>
    <cellStyle name="Input 2 2 2 4 6" xfId="4458"/>
    <cellStyle name="Input 2 2 2 4 6 2" xfId="20491"/>
    <cellStyle name="Input 2 2 2 4 6 2 2" xfId="36397"/>
    <cellStyle name="Input 2 2 2 4 6 3" xfId="29283"/>
    <cellStyle name="Input 2 2 2 4 7" xfId="4062"/>
    <cellStyle name="Input 2 2 2 4 7 2" xfId="29145"/>
    <cellStyle name="Input 2 2 2 5" xfId="2171"/>
    <cellStyle name="Input 2 2 2 5 2" xfId="6771"/>
    <cellStyle name="Input 2 2 2 5 2 2" xfId="13945"/>
    <cellStyle name="Input 2 2 2 5 2 2 2" xfId="34312"/>
    <cellStyle name="Input 2 2 2 5 2 3" xfId="30761"/>
    <cellStyle name="Input 2 2 2 5 3" xfId="8954"/>
    <cellStyle name="Input 2 2 2 5 3 2" xfId="31850"/>
    <cellStyle name="Input 2 2 2 6" xfId="4769"/>
    <cellStyle name="Input 2 2 2 6 2" xfId="29452"/>
    <cellStyle name="Input 2 2 2 7" xfId="6135"/>
    <cellStyle name="Input 2 2 2 7 2" xfId="13373"/>
    <cellStyle name="Input 2 2 2 7 2 2" xfId="33921"/>
    <cellStyle name="Input 2 2 2 7 3" xfId="30351"/>
    <cellStyle name="Input 2 2 2 8" xfId="5774"/>
    <cellStyle name="Input 2 2 2 8 2" xfId="30136"/>
    <cellStyle name="Input 2 2 2 9" xfId="5704"/>
    <cellStyle name="Input 2 2 2 9 2" xfId="13020"/>
    <cellStyle name="Input 2 2 2 9 2 2" xfId="33719"/>
    <cellStyle name="Input 2 2 2 9 3" xfId="30104"/>
    <cellStyle name="Input 2 2 3" xfId="1473"/>
    <cellStyle name="Input 2 2 3 2" xfId="1849"/>
    <cellStyle name="Input 2 2 3 2 10" xfId="4025"/>
    <cellStyle name="Input 2 2 3 2 10 2" xfId="29128"/>
    <cellStyle name="Input 2 2 3 2 2" xfId="1960"/>
    <cellStyle name="Input 2 2 3 2 2 2" xfId="3423"/>
    <cellStyle name="Input 2 2 3 2 2 2 2" xfId="10178"/>
    <cellStyle name="Input 2 2 3 2 2 2 2 2" xfId="32441"/>
    <cellStyle name="Input 2 2 3 2 2 2 3" xfId="12108"/>
    <cellStyle name="Input 2 2 3 2 2 2 3 2" xfId="18432"/>
    <cellStyle name="Input 2 2 3 2 2 2 3 2 2" xfId="36105"/>
    <cellStyle name="Input 2 2 3 2 2 2 3 3" xfId="33352"/>
    <cellStyle name="Input 2 2 3 2 2 2 4" xfId="7999"/>
    <cellStyle name="Input 2 2 3 2 2 2 4 2" xfId="22002"/>
    <cellStyle name="Input 2 2 3 2 2 2 4 2 2" xfId="36669"/>
    <cellStyle name="Input 2 2 3 2 2 2 4 3" xfId="31349"/>
    <cellStyle name="Input 2 2 3 2 2 2 5" xfId="15156"/>
    <cellStyle name="Input 2 2 3 2 2 2 5 2" xfId="34897"/>
    <cellStyle name="Input 2 2 3 2 2 2 6" xfId="28864"/>
    <cellStyle name="Input 2 2 3 2 2 3" xfId="3896"/>
    <cellStyle name="Input 2 2 3 2 2 3 2" xfId="10651"/>
    <cellStyle name="Input 2 2 3 2 2 3 2 2" xfId="32642"/>
    <cellStyle name="Input 2 2 3 2 2 3 3" xfId="12581"/>
    <cellStyle name="Input 2 2 3 2 2 3 3 2" xfId="18903"/>
    <cellStyle name="Input 2 2 3 2 2 3 3 2 2" xfId="36306"/>
    <cellStyle name="Input 2 2 3 2 2 3 3 3" xfId="33553"/>
    <cellStyle name="Input 2 2 3 2 2 3 4" xfId="15627"/>
    <cellStyle name="Input 2 2 3 2 2 3 4 2" xfId="35098"/>
    <cellStyle name="Input 2 2 3 2 2 3 5" xfId="29065"/>
    <cellStyle name="Input 2 2 3 2 2 4" xfId="6560"/>
    <cellStyle name="Input 2 2 3 2 2 4 2" xfId="13738"/>
    <cellStyle name="Input 2 2 3 2 2 4 2 2" xfId="34209"/>
    <cellStyle name="Input 2 2 3 2 2 4 3" xfId="30658"/>
    <cellStyle name="Input 2 2 3 2 2 5" xfId="8743"/>
    <cellStyle name="Input 2 2 3 2 2 5 2" xfId="31747"/>
    <cellStyle name="Input 2 2 3 2 2 6" xfId="10857"/>
    <cellStyle name="Input 2 2 3 2 2 6 2" xfId="17189"/>
    <cellStyle name="Input 2 2 3 2 2 6 2 2" xfId="35588"/>
    <cellStyle name="Input 2 2 3 2 2 6 3" xfId="32835"/>
    <cellStyle name="Input 2 2 3 2 2 7" xfId="5069"/>
    <cellStyle name="Input 2 2 3 2 2 7 2" xfId="29711"/>
    <cellStyle name="Input 2 2 3 2 3" xfId="2384"/>
    <cellStyle name="Input 2 2 3 2 3 2" xfId="6984"/>
    <cellStyle name="Input 2 2 3 2 3 2 2" xfId="14158"/>
    <cellStyle name="Input 2 2 3 2 3 2 2 2" xfId="34470"/>
    <cellStyle name="Input 2 2 3 2 3 2 3" xfId="30919"/>
    <cellStyle name="Input 2 2 3 2 3 3" xfId="9166"/>
    <cellStyle name="Input 2 2 3 2 3 3 2" xfId="32008"/>
    <cellStyle name="Input 2 2 3 2 3 4" xfId="11181"/>
    <cellStyle name="Input 2 2 3 2 3 4 2" xfId="17510"/>
    <cellStyle name="Input 2 2 3 2 3 4 2 2" xfId="35753"/>
    <cellStyle name="Input 2 2 3 2 3 4 3" xfId="33000"/>
    <cellStyle name="Input 2 2 3 2 3 5" xfId="5414"/>
    <cellStyle name="Input 2 2 3 2 3 5 2" xfId="29893"/>
    <cellStyle name="Input 2 2 3 2 3 6" xfId="28512"/>
    <cellStyle name="Input 2 2 3 2 4" xfId="2514"/>
    <cellStyle name="Input 2 2 3 2 4 2" xfId="7114"/>
    <cellStyle name="Input 2 2 3 2 4 2 2" xfId="14288"/>
    <cellStyle name="Input 2 2 3 2 4 2 2 2" xfId="34600"/>
    <cellStyle name="Input 2 2 3 2 4 2 3" xfId="31049"/>
    <cellStyle name="Input 2 2 3 2 4 3" xfId="9296"/>
    <cellStyle name="Input 2 2 3 2 4 3 2" xfId="32138"/>
    <cellStyle name="Input 2 2 3 2 4 4" xfId="11256"/>
    <cellStyle name="Input 2 2 3 2 4 4 2" xfId="17585"/>
    <cellStyle name="Input 2 2 3 2 4 4 2 2" xfId="35828"/>
    <cellStyle name="Input 2 2 3 2 4 4 3" xfId="33075"/>
    <cellStyle name="Input 2 2 3 2 4 5" xfId="5513"/>
    <cellStyle name="Input 2 2 3 2 4 5 2" xfId="29980"/>
    <cellStyle name="Input 2 2 3 2 4 6" xfId="28587"/>
    <cellStyle name="Input 2 2 3 2 5" xfId="3176"/>
    <cellStyle name="Input 2 2 3 2 5 2" xfId="7752"/>
    <cellStyle name="Input 2 2 3 2 5 2 2" xfId="14910"/>
    <cellStyle name="Input 2 2 3 2 5 2 2 2" xfId="34786"/>
    <cellStyle name="Input 2 2 3 2 5 2 3" xfId="31238"/>
    <cellStyle name="Input 2 2 3 2 5 3" xfId="9931"/>
    <cellStyle name="Input 2 2 3 2 5 3 2" xfId="32330"/>
    <cellStyle name="Input 2 2 3 2 5 4" xfId="11862"/>
    <cellStyle name="Input 2 2 3 2 5 4 2" xfId="18187"/>
    <cellStyle name="Input 2 2 3 2 5 4 2 2" xfId="35995"/>
    <cellStyle name="Input 2 2 3 2 5 4 3" xfId="33242"/>
    <cellStyle name="Input 2 2 3 2 5 5" xfId="4972"/>
    <cellStyle name="Input 2 2 3 2 5 5 2" xfId="29614"/>
    <cellStyle name="Input 2 2 3 2 5 6" xfId="28754"/>
    <cellStyle name="Input 2 2 3 2 6" xfId="3650"/>
    <cellStyle name="Input 2 2 3 2 6 2" xfId="10405"/>
    <cellStyle name="Input 2 2 3 2 6 2 2" xfId="32532"/>
    <cellStyle name="Input 2 2 3 2 6 3" xfId="12335"/>
    <cellStyle name="Input 2 2 3 2 6 3 2" xfId="18658"/>
    <cellStyle name="Input 2 2 3 2 6 3 2 2" xfId="36196"/>
    <cellStyle name="Input 2 2 3 2 6 3 3" xfId="33443"/>
    <cellStyle name="Input 2 2 3 2 6 4" xfId="8226"/>
    <cellStyle name="Input 2 2 3 2 6 4 2" xfId="22223"/>
    <cellStyle name="Input 2 2 3 2 6 4 2 2" xfId="36760"/>
    <cellStyle name="Input 2 2 3 2 6 4 3" xfId="31440"/>
    <cellStyle name="Input 2 2 3 2 6 5" xfId="15382"/>
    <cellStyle name="Input 2 2 3 2 6 5 2" xfId="34988"/>
    <cellStyle name="Input 2 2 3 2 6 6" xfId="28955"/>
    <cellStyle name="Input 2 2 3 2 7" xfId="6449"/>
    <cellStyle name="Input 2 2 3 2 7 2" xfId="13627"/>
    <cellStyle name="Input 2 2 3 2 7 2 2" xfId="34111"/>
    <cellStyle name="Input 2 2 3 2 7 3" xfId="30560"/>
    <cellStyle name="Input 2 2 3 2 8" xfId="8632"/>
    <cellStyle name="Input 2 2 3 2 8 2" xfId="31649"/>
    <cellStyle name="Input 2 2 3 2 9" xfId="10746"/>
    <cellStyle name="Input 2 2 3 2 9 2" xfId="17078"/>
    <cellStyle name="Input 2 2 3 2 9 2 2" xfId="35490"/>
    <cellStyle name="Input 2 2 3 2 9 3" xfId="32737"/>
    <cellStyle name="Input 2 2 3 3" xfId="1904"/>
    <cellStyle name="Input 2 2 3 3 2" xfId="2439"/>
    <cellStyle name="Input 2 2 3 3 2 2" xfId="7039"/>
    <cellStyle name="Input 2 2 3 3 2 2 2" xfId="14213"/>
    <cellStyle name="Input 2 2 3 3 2 2 2 2" xfId="34525"/>
    <cellStyle name="Input 2 2 3 3 2 2 3" xfId="30974"/>
    <cellStyle name="Input 2 2 3 3 2 3" xfId="9221"/>
    <cellStyle name="Input 2 2 3 3 2 3 2" xfId="32063"/>
    <cellStyle name="Input 2 2 3 3 3" xfId="5027"/>
    <cellStyle name="Input 2 2 3 3 3 2" xfId="29669"/>
    <cellStyle name="Input 2 2 3 3 4" xfId="6504"/>
    <cellStyle name="Input 2 2 3 3 4 2" xfId="13682"/>
    <cellStyle name="Input 2 2 3 3 4 2 2" xfId="34166"/>
    <cellStyle name="Input 2 2 3 3 4 3" xfId="30615"/>
    <cellStyle name="Input 2 2 3 3 5" xfId="8687"/>
    <cellStyle name="Input 2 2 3 3 5 2" xfId="31704"/>
    <cellStyle name="Input 2 2 3 3 6" xfId="10801"/>
    <cellStyle name="Input 2 2 3 3 6 2" xfId="17133"/>
    <cellStyle name="Input 2 2 3 3 6 2 2" xfId="35545"/>
    <cellStyle name="Input 2 2 3 3 6 3" xfId="32792"/>
    <cellStyle name="Input 2 2 3 4" xfId="911"/>
    <cellStyle name="Input 2 2 3 4 2" xfId="4699"/>
    <cellStyle name="Input 2 2 3 4 2 2" xfId="29395"/>
    <cellStyle name="Input 2 2 3 4 3" xfId="5954"/>
    <cellStyle name="Input 2 2 3 4 3 2" xfId="13215"/>
    <cellStyle name="Input 2 2 3 4 3 2 2" xfId="33817"/>
    <cellStyle name="Input 2 2 3 4 3 3" xfId="30229"/>
    <cellStyle name="Input 2 2 3 4 4" xfId="5668"/>
    <cellStyle name="Input 2 2 3 4 4 2" xfId="30082"/>
    <cellStyle name="Input 2 2 3 4 5" xfId="5810"/>
    <cellStyle name="Input 2 2 3 4 5 2" xfId="13079"/>
    <cellStyle name="Input 2 2 3 4 5 2 2" xfId="33753"/>
    <cellStyle name="Input 2 2 3 4 5 3" xfId="30160"/>
    <cellStyle name="Input 2 2 3 4 6" xfId="4535"/>
    <cellStyle name="Input 2 2 3 4 6 2" xfId="20543"/>
    <cellStyle name="Input 2 2 3 4 6 2 2" xfId="36426"/>
    <cellStyle name="Input 2 2 3 4 6 3" xfId="29311"/>
    <cellStyle name="Input 2 2 3 4 7" xfId="4618"/>
    <cellStyle name="Input 2 2 3 4 7 2" xfId="29359"/>
    <cellStyle name="Input 2 2 3 5" xfId="2237"/>
    <cellStyle name="Input 2 2 3 5 2" xfId="6837"/>
    <cellStyle name="Input 2 2 3 5 2 2" xfId="14011"/>
    <cellStyle name="Input 2 2 3 5 2 2 2" xfId="34360"/>
    <cellStyle name="Input 2 2 3 5 2 3" xfId="30809"/>
    <cellStyle name="Input 2 2 3 5 3" xfId="9020"/>
    <cellStyle name="Input 2 2 3 5 3 2" xfId="31898"/>
    <cellStyle name="Input 2 2 3 6" xfId="4823"/>
    <cellStyle name="Input 2 2 3 6 2" xfId="29499"/>
    <cellStyle name="Input 2 2 3 7" xfId="6244"/>
    <cellStyle name="Input 2 2 3 7 2" xfId="13476"/>
    <cellStyle name="Input 2 2 3 7 2 2" xfId="33986"/>
    <cellStyle name="Input 2 2 3 7 3" xfId="30419"/>
    <cellStyle name="Input 2 2 3 8" xfId="8513"/>
    <cellStyle name="Input 2 2 3 8 2" xfId="31537"/>
    <cellStyle name="Input 2 2 3 9" xfId="6283"/>
    <cellStyle name="Input 2 2 3 9 2" xfId="13514"/>
    <cellStyle name="Input 2 2 3 9 2 2" xfId="34020"/>
    <cellStyle name="Input 2 2 3 9 3" xfId="30454"/>
    <cellStyle name="Input 2 2 4" xfId="1669"/>
    <cellStyle name="Input 2 2 4 10" xfId="3959"/>
    <cellStyle name="Input 2 2 4 10 2" xfId="29107"/>
    <cellStyle name="Input 2 2 4 2" xfId="1984"/>
    <cellStyle name="Input 2 2 4 2 2" xfId="3305"/>
    <cellStyle name="Input 2 2 4 2 2 2" xfId="10060"/>
    <cellStyle name="Input 2 2 4 2 2 2 2" xfId="32383"/>
    <cellStyle name="Input 2 2 4 2 2 3" xfId="11990"/>
    <cellStyle name="Input 2 2 4 2 2 3 2" xfId="18315"/>
    <cellStyle name="Input 2 2 4 2 2 3 2 2" xfId="36047"/>
    <cellStyle name="Input 2 2 4 2 2 3 3" xfId="33294"/>
    <cellStyle name="Input 2 2 4 2 2 4" xfId="7881"/>
    <cellStyle name="Input 2 2 4 2 2 4 2" xfId="21885"/>
    <cellStyle name="Input 2 2 4 2 2 4 2 2" xfId="36611"/>
    <cellStyle name="Input 2 2 4 2 2 4 3" xfId="31291"/>
    <cellStyle name="Input 2 2 4 2 2 5" xfId="15039"/>
    <cellStyle name="Input 2 2 4 2 2 5 2" xfId="34839"/>
    <cellStyle name="Input 2 2 4 2 2 6" xfId="28806"/>
    <cellStyle name="Input 2 2 4 2 3" xfId="3778"/>
    <cellStyle name="Input 2 2 4 2 3 2" xfId="10533"/>
    <cellStyle name="Input 2 2 4 2 3 2 2" xfId="32584"/>
    <cellStyle name="Input 2 2 4 2 3 3" xfId="12463"/>
    <cellStyle name="Input 2 2 4 2 3 3 2" xfId="18786"/>
    <cellStyle name="Input 2 2 4 2 3 3 2 2" xfId="36248"/>
    <cellStyle name="Input 2 2 4 2 3 3 3" xfId="33495"/>
    <cellStyle name="Input 2 2 4 2 3 4" xfId="15510"/>
    <cellStyle name="Input 2 2 4 2 3 4 2" xfId="35040"/>
    <cellStyle name="Input 2 2 4 2 3 5" xfId="29007"/>
    <cellStyle name="Input 2 2 4 2 4" xfId="6584"/>
    <cellStyle name="Input 2 2 4 2 4 2" xfId="13762"/>
    <cellStyle name="Input 2 2 4 2 4 2 2" xfId="34227"/>
    <cellStyle name="Input 2 2 4 2 4 3" xfId="30676"/>
    <cellStyle name="Input 2 2 4 2 5" xfId="8767"/>
    <cellStyle name="Input 2 2 4 2 5 2" xfId="31765"/>
    <cellStyle name="Input 2 2 4 2 6" xfId="10881"/>
    <cellStyle name="Input 2 2 4 2 6 2" xfId="17213"/>
    <cellStyle name="Input 2 2 4 2 6 2 2" xfId="35606"/>
    <cellStyle name="Input 2 2 4 2 6 3" xfId="32853"/>
    <cellStyle name="Input 2 2 4 2 7" xfId="5086"/>
    <cellStyle name="Input 2 2 4 2 7 2" xfId="29727"/>
    <cellStyle name="Input 2 2 4 3" xfId="2312"/>
    <cellStyle name="Input 2 2 4 3 2" xfId="6912"/>
    <cellStyle name="Input 2 2 4 3 2 2" xfId="14086"/>
    <cellStyle name="Input 2 2 4 3 2 2 2" xfId="34415"/>
    <cellStyle name="Input 2 2 4 3 2 3" xfId="30864"/>
    <cellStyle name="Input 2 2 4 3 3" xfId="9095"/>
    <cellStyle name="Input 2 2 4 3 3 2" xfId="31953"/>
    <cellStyle name="Input 2 2 4 3 4" xfId="11117"/>
    <cellStyle name="Input 2 2 4 3 4 2" xfId="17446"/>
    <cellStyle name="Input 2 2 4 3 4 2 2" xfId="35705"/>
    <cellStyle name="Input 2 2 4 3 4 3" xfId="32952"/>
    <cellStyle name="Input 2 2 4 3 5" xfId="5347"/>
    <cellStyle name="Input 2 2 4 3 5 2" xfId="29843"/>
    <cellStyle name="Input 2 2 4 3 6" xfId="28464"/>
    <cellStyle name="Input 2 2 4 4" xfId="2201"/>
    <cellStyle name="Input 2 2 4 4 2" xfId="6801"/>
    <cellStyle name="Input 2 2 4 4 2 2" xfId="13975"/>
    <cellStyle name="Input 2 2 4 4 2 2 2" xfId="34337"/>
    <cellStyle name="Input 2 2 4 4 2 3" xfId="30786"/>
    <cellStyle name="Input 2 2 4 4 3" xfId="8984"/>
    <cellStyle name="Input 2 2 4 4 3 2" xfId="31875"/>
    <cellStyle name="Input 2 2 4 4 4" xfId="11048"/>
    <cellStyle name="Input 2 2 4 4 4 2" xfId="17377"/>
    <cellStyle name="Input 2 2 4 4 4 2 2" xfId="35669"/>
    <cellStyle name="Input 2 2 4 4 4 3" xfId="32916"/>
    <cellStyle name="Input 2 2 4 4 5" xfId="5258"/>
    <cellStyle name="Input 2 2 4 4 5 2" xfId="29794"/>
    <cellStyle name="Input 2 2 4 4 6" xfId="28429"/>
    <cellStyle name="Input 2 2 4 5" xfId="3042"/>
    <cellStyle name="Input 2 2 4 5 2" xfId="7629"/>
    <cellStyle name="Input 2 2 4 5 2 2" xfId="14793"/>
    <cellStyle name="Input 2 2 4 5 2 2 2" xfId="34728"/>
    <cellStyle name="Input 2 2 4 5 2 3" xfId="31180"/>
    <cellStyle name="Input 2 2 4 5 3" xfId="9808"/>
    <cellStyle name="Input 2 2 4 5 3 2" xfId="32268"/>
    <cellStyle name="Input 2 2 4 5 4" xfId="11745"/>
    <cellStyle name="Input 2 2 4 5 4 2" xfId="18070"/>
    <cellStyle name="Input 2 2 4 5 4 2 2" xfId="35937"/>
    <cellStyle name="Input 2 2 4 5 4 3" xfId="33184"/>
    <cellStyle name="Input 2 2 4 5 5" xfId="4883"/>
    <cellStyle name="Input 2 2 4 5 5 2" xfId="29553"/>
    <cellStyle name="Input 2 2 4 5 6" xfId="28696"/>
    <cellStyle name="Input 2 2 4 6" xfId="3547"/>
    <cellStyle name="Input 2 2 4 6 2" xfId="10302"/>
    <cellStyle name="Input 2 2 4 6 2 2" xfId="32488"/>
    <cellStyle name="Input 2 2 4 6 3" xfId="12232"/>
    <cellStyle name="Input 2 2 4 6 3 2" xfId="18555"/>
    <cellStyle name="Input 2 2 4 6 3 2 2" xfId="36152"/>
    <cellStyle name="Input 2 2 4 6 3 3" xfId="33399"/>
    <cellStyle name="Input 2 2 4 6 4" xfId="8123"/>
    <cellStyle name="Input 2 2 4 6 4 2" xfId="22120"/>
    <cellStyle name="Input 2 2 4 6 4 2 2" xfId="36716"/>
    <cellStyle name="Input 2 2 4 6 4 3" xfId="31396"/>
    <cellStyle name="Input 2 2 4 6 5" xfId="15279"/>
    <cellStyle name="Input 2 2 4 6 5 2" xfId="34944"/>
    <cellStyle name="Input 2 2 4 6 6" xfId="28911"/>
    <cellStyle name="Input 2 2 4 7" xfId="6338"/>
    <cellStyle name="Input 2 2 4 7 2" xfId="13552"/>
    <cellStyle name="Input 2 2 4 7 2 2" xfId="34047"/>
    <cellStyle name="Input 2 2 4 7 3" xfId="30491"/>
    <cellStyle name="Input 2 2 4 8" xfId="8575"/>
    <cellStyle name="Input 2 2 4 8 2" xfId="31595"/>
    <cellStyle name="Input 2 2 4 9" xfId="10699"/>
    <cellStyle name="Input 2 2 4 9 2" xfId="17031"/>
    <cellStyle name="Input 2 2 4 9 2 2" xfId="35443"/>
    <cellStyle name="Input 2 2 4 9 3" xfId="32690"/>
    <cellStyle name="Input 2 2 5" xfId="1603"/>
    <cellStyle name="Input 2 2 5 2" xfId="2296"/>
    <cellStyle name="Input 2 2 5 2 2" xfId="6896"/>
    <cellStyle name="Input 2 2 5 2 2 2" xfId="14070"/>
    <cellStyle name="Input 2 2 5 2 2 2 2" xfId="34401"/>
    <cellStyle name="Input 2 2 5 2 2 3" xfId="30850"/>
    <cellStyle name="Input 2 2 5 2 3" xfId="9079"/>
    <cellStyle name="Input 2 2 5 2 3 2" xfId="31939"/>
    <cellStyle name="Input 2 2 5 3" xfId="4865"/>
    <cellStyle name="Input 2 2 5 3 2" xfId="29540"/>
    <cellStyle name="Input 2 2 5 4" xfId="6306"/>
    <cellStyle name="Input 2 2 5 4 2" xfId="13528"/>
    <cellStyle name="Input 2 2 5 4 2 2" xfId="34029"/>
    <cellStyle name="Input 2 2 5 4 3" xfId="30470"/>
    <cellStyle name="Input 2 2 5 5" xfId="8560"/>
    <cellStyle name="Input 2 2 5 5 2" xfId="31581"/>
    <cellStyle name="Input 2 2 5 6" xfId="10687"/>
    <cellStyle name="Input 2 2 5 6 2" xfId="17019"/>
    <cellStyle name="Input 2 2 5 6 2 2" xfId="35431"/>
    <cellStyle name="Input 2 2 5 6 3" xfId="32678"/>
    <cellStyle name="Input 2 2 6" xfId="1041"/>
    <cellStyle name="Input 2 2 6 2" xfId="2829"/>
    <cellStyle name="Input 2 2 6 2 2" xfId="7416"/>
    <cellStyle name="Input 2 2 6 2 2 2" xfId="14583"/>
    <cellStyle name="Input 2 2 6 2 2 2 2" xfId="34661"/>
    <cellStyle name="Input 2 2 6 2 2 3" xfId="31113"/>
    <cellStyle name="Input 2 2 6 2 3" xfId="9596"/>
    <cellStyle name="Input 2 2 6 2 3 2" xfId="32201"/>
    <cellStyle name="Input 2 2 6 3" xfId="6013"/>
    <cellStyle name="Input 2 2 6 3 2" xfId="13269"/>
    <cellStyle name="Input 2 2 6 3 2 2" xfId="33851"/>
    <cellStyle name="Input 2 2 6 3 3" xfId="30268"/>
    <cellStyle name="Input 2 2 6 4" xfId="6430"/>
    <cellStyle name="Input 2 2 6 4 2" xfId="30546"/>
    <cellStyle name="Input 2 2 6 5" xfId="6352"/>
    <cellStyle name="Input 2 2 6 5 2" xfId="13564"/>
    <cellStyle name="Input 2 2 6 5 2 2" xfId="34057"/>
    <cellStyle name="Input 2 2 6 5 3" xfId="30503"/>
    <cellStyle name="Input 2 2 6 6" xfId="4370"/>
    <cellStyle name="Input 2 2 6 6 2" xfId="20414"/>
    <cellStyle name="Input 2 2 6 6 2 2" xfId="36358"/>
    <cellStyle name="Input 2 2 6 6 3" xfId="29243"/>
    <cellStyle name="Input 2 2 6 7" xfId="8410"/>
    <cellStyle name="Input 2 2 6 7 2" xfId="31474"/>
    <cellStyle name="Input 2 2 7" xfId="2095"/>
    <cellStyle name="Input 2 2 7 2" xfId="6695"/>
    <cellStyle name="Input 2 2 7 2 2" xfId="13871"/>
    <cellStyle name="Input 2 2 7 2 2 2" xfId="34276"/>
    <cellStyle name="Input 2 2 7 2 3" xfId="30725"/>
    <cellStyle name="Input 2 2 7 3" xfId="8878"/>
    <cellStyle name="Input 2 2 7 3 2" xfId="31814"/>
    <cellStyle name="Input 2 2 8" xfId="5587"/>
    <cellStyle name="Input 2 2 8 2" xfId="12935"/>
    <cellStyle name="Input 2 2 8 2 2" xfId="33673"/>
    <cellStyle name="Input 2 2 8 3" xfId="30031"/>
    <cellStyle name="Input 2 2 9" xfId="6317"/>
    <cellStyle name="Input 2 2 9 2" xfId="30478"/>
    <cellStyle name="Input 2 3" xfId="1056"/>
    <cellStyle name="Input 2 3 2" xfId="1673"/>
    <cellStyle name="Input 2 3 2 10" xfId="3956"/>
    <cellStyle name="Input 2 3 2 10 2" xfId="29106"/>
    <cellStyle name="Input 2 3 2 2" xfId="1417"/>
    <cellStyle name="Input 2 3 2 2 2" xfId="3308"/>
    <cellStyle name="Input 2 3 2 2 2 2" xfId="10063"/>
    <cellStyle name="Input 2 3 2 2 2 2 2" xfId="32384"/>
    <cellStyle name="Input 2 3 2 2 2 3" xfId="11993"/>
    <cellStyle name="Input 2 3 2 2 2 3 2" xfId="18318"/>
    <cellStyle name="Input 2 3 2 2 2 3 2 2" xfId="36048"/>
    <cellStyle name="Input 2 3 2 2 2 3 3" xfId="33295"/>
    <cellStyle name="Input 2 3 2 2 2 4" xfId="7884"/>
    <cellStyle name="Input 2 3 2 2 2 4 2" xfId="21888"/>
    <cellStyle name="Input 2 3 2 2 2 4 2 2" xfId="36612"/>
    <cellStyle name="Input 2 3 2 2 2 4 3" xfId="31292"/>
    <cellStyle name="Input 2 3 2 2 2 5" xfId="15042"/>
    <cellStyle name="Input 2 3 2 2 2 5 2" xfId="34840"/>
    <cellStyle name="Input 2 3 2 2 2 6" xfId="28807"/>
    <cellStyle name="Input 2 3 2 2 3" xfId="3781"/>
    <cellStyle name="Input 2 3 2 2 3 2" xfId="10536"/>
    <cellStyle name="Input 2 3 2 2 3 2 2" xfId="32585"/>
    <cellStyle name="Input 2 3 2 2 3 3" xfId="12466"/>
    <cellStyle name="Input 2 3 2 2 3 3 2" xfId="18789"/>
    <cellStyle name="Input 2 3 2 2 3 3 2 2" xfId="36249"/>
    <cellStyle name="Input 2 3 2 2 3 3 3" xfId="33496"/>
    <cellStyle name="Input 2 3 2 2 3 4" xfId="15513"/>
    <cellStyle name="Input 2 3 2 2 3 4 2" xfId="35041"/>
    <cellStyle name="Input 2 3 2 2 3 5" xfId="29008"/>
    <cellStyle name="Input 2 3 2 2 4" xfId="6200"/>
    <cellStyle name="Input 2 3 2 2 4 2" xfId="13436"/>
    <cellStyle name="Input 2 3 2 2 4 2 2" xfId="33962"/>
    <cellStyle name="Input 2 3 2 2 4 3" xfId="30392"/>
    <cellStyle name="Input 2 3 2 2 5" xfId="8469"/>
    <cellStyle name="Input 2 3 2 2 5 2" xfId="31512"/>
    <cellStyle name="Input 2 3 2 2 6" xfId="5821"/>
    <cellStyle name="Input 2 3 2 2 6 2" xfId="13089"/>
    <cellStyle name="Input 2 3 2 2 6 2 2" xfId="33761"/>
    <cellStyle name="Input 2 3 2 2 6 3" xfId="30169"/>
    <cellStyle name="Input 2 3 2 2 7" xfId="4806"/>
    <cellStyle name="Input 2 3 2 2 7 2" xfId="29484"/>
    <cellStyle name="Input 2 3 2 3" xfId="2314"/>
    <cellStyle name="Input 2 3 2 3 2" xfId="6914"/>
    <cellStyle name="Input 2 3 2 3 2 2" xfId="14088"/>
    <cellStyle name="Input 2 3 2 3 2 2 2" xfId="34417"/>
    <cellStyle name="Input 2 3 2 3 2 3" xfId="30866"/>
    <cellStyle name="Input 2 3 2 3 3" xfId="9097"/>
    <cellStyle name="Input 2 3 2 3 3 2" xfId="31955"/>
    <cellStyle name="Input 2 3 2 3 4" xfId="11118"/>
    <cellStyle name="Input 2 3 2 3 4 2" xfId="17447"/>
    <cellStyle name="Input 2 3 2 3 4 2 2" xfId="35706"/>
    <cellStyle name="Input 2 3 2 3 4 3" xfId="32953"/>
    <cellStyle name="Input 2 3 2 3 5" xfId="5348"/>
    <cellStyle name="Input 2 3 2 3 5 2" xfId="29844"/>
    <cellStyle name="Input 2 3 2 3 6" xfId="28465"/>
    <cellStyle name="Input 2 3 2 4" xfId="2204"/>
    <cellStyle name="Input 2 3 2 4 2" xfId="6804"/>
    <cellStyle name="Input 2 3 2 4 2 2" xfId="13978"/>
    <cellStyle name="Input 2 3 2 4 2 2 2" xfId="34339"/>
    <cellStyle name="Input 2 3 2 4 2 3" xfId="30788"/>
    <cellStyle name="Input 2 3 2 4 3" xfId="8987"/>
    <cellStyle name="Input 2 3 2 4 3 2" xfId="31877"/>
    <cellStyle name="Input 2 3 2 4 4" xfId="11051"/>
    <cellStyle name="Input 2 3 2 4 4 2" xfId="17380"/>
    <cellStyle name="Input 2 3 2 4 4 2 2" xfId="35671"/>
    <cellStyle name="Input 2 3 2 4 4 3" xfId="32918"/>
    <cellStyle name="Input 2 3 2 4 5" xfId="5261"/>
    <cellStyle name="Input 2 3 2 4 5 2" xfId="29796"/>
    <cellStyle name="Input 2 3 2 4 6" xfId="28431"/>
    <cellStyle name="Input 2 3 2 5" xfId="3045"/>
    <cellStyle name="Input 2 3 2 5 2" xfId="7632"/>
    <cellStyle name="Input 2 3 2 5 2 2" xfId="14796"/>
    <cellStyle name="Input 2 3 2 5 2 2 2" xfId="34729"/>
    <cellStyle name="Input 2 3 2 5 2 3" xfId="31181"/>
    <cellStyle name="Input 2 3 2 5 3" xfId="9811"/>
    <cellStyle name="Input 2 3 2 5 3 2" xfId="32269"/>
    <cellStyle name="Input 2 3 2 5 4" xfId="11748"/>
    <cellStyle name="Input 2 3 2 5 4 2" xfId="18073"/>
    <cellStyle name="Input 2 3 2 5 4 2 2" xfId="35938"/>
    <cellStyle name="Input 2 3 2 5 4 3" xfId="33185"/>
    <cellStyle name="Input 2 3 2 5 5" xfId="4885"/>
    <cellStyle name="Input 2 3 2 5 5 2" xfId="29555"/>
    <cellStyle name="Input 2 3 2 5 6" xfId="28697"/>
    <cellStyle name="Input 2 3 2 6" xfId="3550"/>
    <cellStyle name="Input 2 3 2 6 2" xfId="10305"/>
    <cellStyle name="Input 2 3 2 6 2 2" xfId="32489"/>
    <cellStyle name="Input 2 3 2 6 3" xfId="12235"/>
    <cellStyle name="Input 2 3 2 6 3 2" xfId="18558"/>
    <cellStyle name="Input 2 3 2 6 3 2 2" xfId="36153"/>
    <cellStyle name="Input 2 3 2 6 3 3" xfId="33400"/>
    <cellStyle name="Input 2 3 2 6 4" xfId="8126"/>
    <cellStyle name="Input 2 3 2 6 4 2" xfId="22123"/>
    <cellStyle name="Input 2 3 2 6 4 2 2" xfId="36717"/>
    <cellStyle name="Input 2 3 2 6 4 3" xfId="31397"/>
    <cellStyle name="Input 2 3 2 6 5" xfId="15282"/>
    <cellStyle name="Input 2 3 2 6 5 2" xfId="34945"/>
    <cellStyle name="Input 2 3 2 6 6" xfId="28912"/>
    <cellStyle name="Input 2 3 2 7" xfId="6341"/>
    <cellStyle name="Input 2 3 2 7 2" xfId="13555"/>
    <cellStyle name="Input 2 3 2 7 2 2" xfId="34049"/>
    <cellStyle name="Input 2 3 2 7 3" xfId="30493"/>
    <cellStyle name="Input 2 3 2 8" xfId="8577"/>
    <cellStyle name="Input 2 3 2 8 2" xfId="31597"/>
    <cellStyle name="Input 2 3 2 9" xfId="10701"/>
    <cellStyle name="Input 2 3 2 9 2" xfId="17033"/>
    <cellStyle name="Input 2 3 2 9 2 2" xfId="35445"/>
    <cellStyle name="Input 2 3 2 9 3" xfId="32692"/>
    <cellStyle name="Input 2 3 3" xfId="1495"/>
    <cellStyle name="Input 2 3 3 2" xfId="2258"/>
    <cellStyle name="Input 2 3 3 2 2" xfId="6858"/>
    <cellStyle name="Input 2 3 3 2 2 2" xfId="14032"/>
    <cellStyle name="Input 2 3 3 2 2 2 2" xfId="34380"/>
    <cellStyle name="Input 2 3 3 2 2 3" xfId="30829"/>
    <cellStyle name="Input 2 3 3 2 3" xfId="9041"/>
    <cellStyle name="Input 2 3 3 2 3 2" xfId="31918"/>
    <cellStyle name="Input 2 3 3 3" xfId="4842"/>
    <cellStyle name="Input 2 3 3 3 2" xfId="29518"/>
    <cellStyle name="Input 2 3 3 4" xfId="6264"/>
    <cellStyle name="Input 2 3 3 4 2" xfId="13495"/>
    <cellStyle name="Input 2 3 3 4 2 2" xfId="34005"/>
    <cellStyle name="Input 2 3 3 4 3" xfId="30439"/>
    <cellStyle name="Input 2 3 3 5" xfId="8533"/>
    <cellStyle name="Input 2 3 3 5 2" xfId="31557"/>
    <cellStyle name="Input 2 3 3 6" xfId="10670"/>
    <cellStyle name="Input 2 3 3 6 2" xfId="17002"/>
    <cellStyle name="Input 2 3 3 6 2 2" xfId="35414"/>
    <cellStyle name="Input 2 3 3 6 3" xfId="32661"/>
    <cellStyle name="Input 2 3 4" xfId="2098"/>
    <cellStyle name="Input 2 3 4 2" xfId="5178"/>
    <cellStyle name="Input 2 3 4 2 2" xfId="29765"/>
    <cellStyle name="Input 2 3 4 3" xfId="6698"/>
    <cellStyle name="Input 2 3 4 3 2" xfId="13874"/>
    <cellStyle name="Input 2 3 4 3 2 2" xfId="34278"/>
    <cellStyle name="Input 2 3 4 3 3" xfId="30727"/>
    <cellStyle name="Input 2 3 4 4" xfId="8881"/>
    <cellStyle name="Input 2 3 4 4 2" xfId="31816"/>
    <cellStyle name="Input 2 3 4 5" xfId="4373"/>
    <cellStyle name="Input 2 3 4 5 2" xfId="20417"/>
    <cellStyle name="Input 2 3 4 5 2 2" xfId="36359"/>
    <cellStyle name="Input 2 3 4 5 3" xfId="29244"/>
    <cellStyle name="Input 2 3 4 6" xfId="4180"/>
    <cellStyle name="Input 2 3 4 6 2" xfId="29196"/>
    <cellStyle name="Input 2 3 5" xfId="4728"/>
    <cellStyle name="Input 2 3 5 2" xfId="29417"/>
    <cellStyle name="Input 2 3 6" xfId="6023"/>
    <cellStyle name="Input 2 3 6 2" xfId="13278"/>
    <cellStyle name="Input 2 3 6 2 2" xfId="33857"/>
    <cellStyle name="Input 2 3 6 3" xfId="30275"/>
    <cellStyle name="Input 2 3 7" xfId="6307"/>
    <cellStyle name="Input 2 3 7 2" xfId="30471"/>
    <cellStyle name="Input 2 3 8" xfId="5826"/>
    <cellStyle name="Input 2 3 8 2" xfId="13094"/>
    <cellStyle name="Input 2 3 8 2 2" xfId="33765"/>
    <cellStyle name="Input 2 3 8 3" xfId="30173"/>
    <cellStyle name="Input 2 4" xfId="1018"/>
    <cellStyle name="Input 2 4 2" xfId="1659"/>
    <cellStyle name="Input 2 4 2 10" xfId="4141"/>
    <cellStyle name="Input 2 4 2 10 2" xfId="29187"/>
    <cellStyle name="Input 2 4 2 2" xfId="1319"/>
    <cellStyle name="Input 2 4 2 2 2" xfId="3295"/>
    <cellStyle name="Input 2 4 2 2 2 2" xfId="10050"/>
    <cellStyle name="Input 2 4 2 2 2 2 2" xfId="32382"/>
    <cellStyle name="Input 2 4 2 2 2 3" xfId="11980"/>
    <cellStyle name="Input 2 4 2 2 2 3 2" xfId="18305"/>
    <cellStyle name="Input 2 4 2 2 2 3 2 2" xfId="36046"/>
    <cellStyle name="Input 2 4 2 2 2 3 3" xfId="33293"/>
    <cellStyle name="Input 2 4 2 2 2 4" xfId="7871"/>
    <cellStyle name="Input 2 4 2 2 2 4 2" xfId="21875"/>
    <cellStyle name="Input 2 4 2 2 2 4 2 2" xfId="36610"/>
    <cellStyle name="Input 2 4 2 2 2 4 3" xfId="31290"/>
    <cellStyle name="Input 2 4 2 2 2 5" xfId="15029"/>
    <cellStyle name="Input 2 4 2 2 2 5 2" xfId="34838"/>
    <cellStyle name="Input 2 4 2 2 2 6" xfId="28805"/>
    <cellStyle name="Input 2 4 2 2 3" xfId="3768"/>
    <cellStyle name="Input 2 4 2 2 3 2" xfId="10523"/>
    <cellStyle name="Input 2 4 2 2 3 2 2" xfId="32583"/>
    <cellStyle name="Input 2 4 2 2 3 3" xfId="12453"/>
    <cellStyle name="Input 2 4 2 2 3 3 2" xfId="18776"/>
    <cellStyle name="Input 2 4 2 2 3 3 2 2" xfId="36247"/>
    <cellStyle name="Input 2 4 2 2 3 3 3" xfId="33494"/>
    <cellStyle name="Input 2 4 2 2 3 4" xfId="15500"/>
    <cellStyle name="Input 2 4 2 2 3 4 2" xfId="35039"/>
    <cellStyle name="Input 2 4 2 2 3 5" xfId="29006"/>
    <cellStyle name="Input 2 4 2 2 4" xfId="6116"/>
    <cellStyle name="Input 2 4 2 2 4 2" xfId="13355"/>
    <cellStyle name="Input 2 4 2 2 4 2 2" xfId="33906"/>
    <cellStyle name="Input 2 4 2 2 4 3" xfId="30336"/>
    <cellStyle name="Input 2 4 2 2 5" xfId="5803"/>
    <cellStyle name="Input 2 4 2 2 5 2" xfId="30154"/>
    <cellStyle name="Input 2 4 2 2 6" xfId="8617"/>
    <cellStyle name="Input 2 4 2 2 6 2" xfId="15709"/>
    <cellStyle name="Input 2 4 2 2 6 2 2" xfId="35139"/>
    <cellStyle name="Input 2 4 2 2 6 3" xfId="31637"/>
    <cellStyle name="Input 2 4 2 2 7" xfId="4753"/>
    <cellStyle name="Input 2 4 2 2 7 2" xfId="29438"/>
    <cellStyle name="Input 2 4 2 3" xfId="2311"/>
    <cellStyle name="Input 2 4 2 3 2" xfId="6911"/>
    <cellStyle name="Input 2 4 2 3 2 2" xfId="14085"/>
    <cellStyle name="Input 2 4 2 3 2 2 2" xfId="34414"/>
    <cellStyle name="Input 2 4 2 3 2 3" xfId="30863"/>
    <cellStyle name="Input 2 4 2 3 3" xfId="9094"/>
    <cellStyle name="Input 2 4 2 3 3 2" xfId="31952"/>
    <cellStyle name="Input 2 4 2 3 4" xfId="11116"/>
    <cellStyle name="Input 2 4 2 3 4 2" xfId="17445"/>
    <cellStyle name="Input 2 4 2 3 4 2 2" xfId="35704"/>
    <cellStyle name="Input 2 4 2 3 4 3" xfId="32951"/>
    <cellStyle name="Input 2 4 2 3 5" xfId="5346"/>
    <cellStyle name="Input 2 4 2 3 5 2" xfId="29842"/>
    <cellStyle name="Input 2 4 2 3 6" xfId="28463"/>
    <cellStyle name="Input 2 4 2 4" xfId="2198"/>
    <cellStyle name="Input 2 4 2 4 2" xfId="6798"/>
    <cellStyle name="Input 2 4 2 4 2 2" xfId="13972"/>
    <cellStyle name="Input 2 4 2 4 2 2 2" xfId="34334"/>
    <cellStyle name="Input 2 4 2 4 2 3" xfId="30783"/>
    <cellStyle name="Input 2 4 2 4 3" xfId="8981"/>
    <cellStyle name="Input 2 4 2 4 3 2" xfId="31872"/>
    <cellStyle name="Input 2 4 2 4 4" xfId="11045"/>
    <cellStyle name="Input 2 4 2 4 4 2" xfId="17374"/>
    <cellStyle name="Input 2 4 2 4 4 2 2" xfId="35666"/>
    <cellStyle name="Input 2 4 2 4 4 3" xfId="32913"/>
    <cellStyle name="Input 2 4 2 4 5" xfId="5255"/>
    <cellStyle name="Input 2 4 2 4 5 2" xfId="29791"/>
    <cellStyle name="Input 2 4 2 4 6" xfId="28426"/>
    <cellStyle name="Input 2 4 2 5" xfId="3032"/>
    <cellStyle name="Input 2 4 2 5 2" xfId="7619"/>
    <cellStyle name="Input 2 4 2 5 2 2" xfId="14783"/>
    <cellStyle name="Input 2 4 2 5 2 2 2" xfId="34727"/>
    <cellStyle name="Input 2 4 2 5 2 3" xfId="31179"/>
    <cellStyle name="Input 2 4 2 5 3" xfId="9798"/>
    <cellStyle name="Input 2 4 2 5 3 2" xfId="32267"/>
    <cellStyle name="Input 2 4 2 5 4" xfId="11735"/>
    <cellStyle name="Input 2 4 2 5 4 2" xfId="18060"/>
    <cellStyle name="Input 2 4 2 5 4 2 2" xfId="35936"/>
    <cellStyle name="Input 2 4 2 5 4 3" xfId="33183"/>
    <cellStyle name="Input 2 4 2 5 5" xfId="4882"/>
    <cellStyle name="Input 2 4 2 5 5 2" xfId="29552"/>
    <cellStyle name="Input 2 4 2 5 6" xfId="28695"/>
    <cellStyle name="Input 2 4 2 6" xfId="3537"/>
    <cellStyle name="Input 2 4 2 6 2" xfId="10292"/>
    <cellStyle name="Input 2 4 2 6 2 2" xfId="32487"/>
    <cellStyle name="Input 2 4 2 6 3" xfId="12222"/>
    <cellStyle name="Input 2 4 2 6 3 2" xfId="18545"/>
    <cellStyle name="Input 2 4 2 6 3 2 2" xfId="36151"/>
    <cellStyle name="Input 2 4 2 6 3 3" xfId="33398"/>
    <cellStyle name="Input 2 4 2 6 4" xfId="8113"/>
    <cellStyle name="Input 2 4 2 6 4 2" xfId="22110"/>
    <cellStyle name="Input 2 4 2 6 4 2 2" xfId="36715"/>
    <cellStyle name="Input 2 4 2 6 4 3" xfId="31395"/>
    <cellStyle name="Input 2 4 2 6 5" xfId="15269"/>
    <cellStyle name="Input 2 4 2 6 5 2" xfId="34943"/>
    <cellStyle name="Input 2 4 2 6 6" xfId="28910"/>
    <cellStyle name="Input 2 4 2 7" xfId="6333"/>
    <cellStyle name="Input 2 4 2 7 2" xfId="13548"/>
    <cellStyle name="Input 2 4 2 7 2 2" xfId="34043"/>
    <cellStyle name="Input 2 4 2 7 3" xfId="30486"/>
    <cellStyle name="Input 2 4 2 8" xfId="8574"/>
    <cellStyle name="Input 2 4 2 8 2" xfId="31594"/>
    <cellStyle name="Input 2 4 2 9" xfId="10698"/>
    <cellStyle name="Input 2 4 2 9 2" xfId="17030"/>
    <cellStyle name="Input 2 4 2 9 2 2" xfId="35442"/>
    <cellStyle name="Input 2 4 2 9 3" xfId="32689"/>
    <cellStyle name="Input 2 4 3" xfId="1652"/>
    <cellStyle name="Input 2 4 3 2" xfId="2309"/>
    <cellStyle name="Input 2 4 3 2 2" xfId="6909"/>
    <cellStyle name="Input 2 4 3 2 2 2" xfId="14083"/>
    <cellStyle name="Input 2 4 3 2 2 2 2" xfId="34412"/>
    <cellStyle name="Input 2 4 3 2 2 3" xfId="30861"/>
    <cellStyle name="Input 2 4 3 2 3" xfId="9092"/>
    <cellStyle name="Input 2 4 3 2 3 2" xfId="31950"/>
    <cellStyle name="Input 2 4 3 3" xfId="4880"/>
    <cellStyle name="Input 2 4 3 3 2" xfId="29550"/>
    <cellStyle name="Input 2 4 3 4" xfId="6330"/>
    <cellStyle name="Input 2 4 3 4 2" xfId="13545"/>
    <cellStyle name="Input 2 4 3 4 2 2" xfId="34040"/>
    <cellStyle name="Input 2 4 3 4 3" xfId="30483"/>
    <cellStyle name="Input 2 4 3 5" xfId="8572"/>
    <cellStyle name="Input 2 4 3 5 2" xfId="31592"/>
    <cellStyle name="Input 2 4 3 6" xfId="10696"/>
    <cellStyle name="Input 2 4 3 6 2" xfId="17028"/>
    <cellStyle name="Input 2 4 3 6 2 2" xfId="35440"/>
    <cellStyle name="Input 2 4 3 6 3" xfId="32687"/>
    <cellStyle name="Input 2 4 4" xfId="2094"/>
    <cellStyle name="Input 2 4 4 2" xfId="5174"/>
    <cellStyle name="Input 2 4 4 2 2" xfId="29763"/>
    <cellStyle name="Input 2 4 4 3" xfId="6694"/>
    <cellStyle name="Input 2 4 4 3 2" xfId="13870"/>
    <cellStyle name="Input 2 4 4 3 2 2" xfId="34275"/>
    <cellStyle name="Input 2 4 4 3 3" xfId="30724"/>
    <cellStyle name="Input 2 4 4 4" xfId="8877"/>
    <cellStyle name="Input 2 4 4 4 2" xfId="31813"/>
    <cellStyle name="Input 2 4 4 5" xfId="4360"/>
    <cellStyle name="Input 2 4 4 5 2" xfId="20404"/>
    <cellStyle name="Input 2 4 4 5 2 2" xfId="36357"/>
    <cellStyle name="Input 2 4 4 5 3" xfId="29242"/>
    <cellStyle name="Input 2 4 4 6" xfId="4223"/>
    <cellStyle name="Input 2 4 4 6 2" xfId="29206"/>
    <cellStyle name="Input 2 4 5" xfId="4722"/>
    <cellStyle name="Input 2 4 5 2" xfId="29415"/>
    <cellStyle name="Input 2 4 6" xfId="6006"/>
    <cellStyle name="Input 2 4 6 2" xfId="13263"/>
    <cellStyle name="Input 2 4 6 2 2" xfId="33847"/>
    <cellStyle name="Input 2 4 6 3" xfId="30263"/>
    <cellStyle name="Input 2 4 7" xfId="5795"/>
    <cellStyle name="Input 2 4 7 2" xfId="30149"/>
    <cellStyle name="Input 2 4 8" xfId="6074"/>
    <cellStyle name="Input 2 4 8 2" xfId="13316"/>
    <cellStyle name="Input 2 4 8 2 2" xfId="33881"/>
    <cellStyle name="Input 2 4 8 3" xfId="30312"/>
    <cellStyle name="Input 2 5" xfId="1316"/>
    <cellStyle name="Input 2 5 2" xfId="1735"/>
    <cellStyle name="Input 2 5 2 10" xfId="4100"/>
    <cellStyle name="Input 2 5 2 10 2" xfId="29170"/>
    <cellStyle name="Input 2 5 2 2" xfId="901"/>
    <cellStyle name="Input 2 5 2 2 2" xfId="3359"/>
    <cellStyle name="Input 2 5 2 2 2 2" xfId="10114"/>
    <cellStyle name="Input 2 5 2 2 2 2 2" xfId="32408"/>
    <cellStyle name="Input 2 5 2 2 2 3" xfId="12044"/>
    <cellStyle name="Input 2 5 2 2 2 3 2" xfId="18369"/>
    <cellStyle name="Input 2 5 2 2 2 3 2 2" xfId="36072"/>
    <cellStyle name="Input 2 5 2 2 2 3 3" xfId="33319"/>
    <cellStyle name="Input 2 5 2 2 2 4" xfId="7935"/>
    <cellStyle name="Input 2 5 2 2 2 4 2" xfId="21939"/>
    <cellStyle name="Input 2 5 2 2 2 4 2 2" xfId="36636"/>
    <cellStyle name="Input 2 5 2 2 2 4 3" xfId="31316"/>
    <cellStyle name="Input 2 5 2 2 2 5" xfId="15093"/>
    <cellStyle name="Input 2 5 2 2 2 5 2" xfId="34864"/>
    <cellStyle name="Input 2 5 2 2 2 6" xfId="28831"/>
    <cellStyle name="Input 2 5 2 2 3" xfId="3832"/>
    <cellStyle name="Input 2 5 2 2 3 2" xfId="10587"/>
    <cellStyle name="Input 2 5 2 2 3 2 2" xfId="32609"/>
    <cellStyle name="Input 2 5 2 2 3 3" xfId="12517"/>
    <cellStyle name="Input 2 5 2 2 3 3 2" xfId="18840"/>
    <cellStyle name="Input 2 5 2 2 3 3 2 2" xfId="36273"/>
    <cellStyle name="Input 2 5 2 2 3 3 3" xfId="33520"/>
    <cellStyle name="Input 2 5 2 2 3 4" xfId="15564"/>
    <cellStyle name="Input 2 5 2 2 3 4 2" xfId="35065"/>
    <cellStyle name="Input 2 5 2 2 3 5" xfId="29032"/>
    <cellStyle name="Input 2 5 2 2 4" xfId="5946"/>
    <cellStyle name="Input 2 5 2 2 4 2" xfId="13207"/>
    <cellStyle name="Input 2 5 2 2 4 2 2" xfId="33811"/>
    <cellStyle name="Input 2 5 2 2 4 3" xfId="30223"/>
    <cellStyle name="Input 2 5 2 2 5" xfId="5663"/>
    <cellStyle name="Input 2 5 2 2 5 2" xfId="30077"/>
    <cellStyle name="Input 2 5 2 2 6" xfId="5781"/>
    <cellStyle name="Input 2 5 2 2 6 2" xfId="13062"/>
    <cellStyle name="Input 2 5 2 2 6 2 2" xfId="33743"/>
    <cellStyle name="Input 2 5 2 2 6 3" xfId="30141"/>
    <cellStyle name="Input 2 5 2 2 7" xfId="4692"/>
    <cellStyle name="Input 2 5 2 2 7 2" xfId="29389"/>
    <cellStyle name="Input 2 5 2 3" xfId="2344"/>
    <cellStyle name="Input 2 5 2 3 2" xfId="6944"/>
    <cellStyle name="Input 2 5 2 3 2 2" xfId="14118"/>
    <cellStyle name="Input 2 5 2 3 2 2 2" xfId="34433"/>
    <cellStyle name="Input 2 5 2 3 2 3" xfId="30882"/>
    <cellStyle name="Input 2 5 2 3 3" xfId="9127"/>
    <cellStyle name="Input 2 5 2 3 3 2" xfId="31971"/>
    <cellStyle name="Input 2 5 2 3 4" xfId="11145"/>
    <cellStyle name="Input 2 5 2 3 4 2" xfId="17474"/>
    <cellStyle name="Input 2 5 2 3 4 2 2" xfId="35719"/>
    <cellStyle name="Input 2 5 2 3 4 3" xfId="32966"/>
    <cellStyle name="Input 2 5 2 3 5" xfId="5375"/>
    <cellStyle name="Input 2 5 2 3 5 2" xfId="29857"/>
    <cellStyle name="Input 2 5 2 3 6" xfId="28478"/>
    <cellStyle name="Input 2 5 2 4" xfId="2481"/>
    <cellStyle name="Input 2 5 2 4 2" xfId="7081"/>
    <cellStyle name="Input 2 5 2 4 2 2" xfId="14255"/>
    <cellStyle name="Input 2 5 2 4 2 2 2" xfId="34567"/>
    <cellStyle name="Input 2 5 2 4 2 3" xfId="31016"/>
    <cellStyle name="Input 2 5 2 4 3" xfId="9263"/>
    <cellStyle name="Input 2 5 2 4 3 2" xfId="32105"/>
    <cellStyle name="Input 2 5 2 4 4" xfId="11223"/>
    <cellStyle name="Input 2 5 2 4 4 2" xfId="17552"/>
    <cellStyle name="Input 2 5 2 4 4 2 2" xfId="35795"/>
    <cellStyle name="Input 2 5 2 4 4 3" xfId="33042"/>
    <cellStyle name="Input 2 5 2 4 5" xfId="5480"/>
    <cellStyle name="Input 2 5 2 4 5 2" xfId="29947"/>
    <cellStyle name="Input 2 5 2 4 6" xfId="28554"/>
    <cellStyle name="Input 2 5 2 5" xfId="3096"/>
    <cellStyle name="Input 2 5 2 5 2" xfId="7683"/>
    <cellStyle name="Input 2 5 2 5 2 2" xfId="14847"/>
    <cellStyle name="Input 2 5 2 5 2 2 2" xfId="34753"/>
    <cellStyle name="Input 2 5 2 5 2 3" xfId="31205"/>
    <cellStyle name="Input 2 5 2 5 3" xfId="9862"/>
    <cellStyle name="Input 2 5 2 5 3 2" xfId="32293"/>
    <cellStyle name="Input 2 5 2 5 4" xfId="11799"/>
    <cellStyle name="Input 2 5 2 5 4 2" xfId="18124"/>
    <cellStyle name="Input 2 5 2 5 4 2 2" xfId="35962"/>
    <cellStyle name="Input 2 5 2 5 4 3" xfId="33209"/>
    <cellStyle name="Input 2 5 2 5 5" xfId="4915"/>
    <cellStyle name="Input 2 5 2 5 5 2" xfId="29582"/>
    <cellStyle name="Input 2 5 2 5 6" xfId="28721"/>
    <cellStyle name="Input 2 5 2 6" xfId="3589"/>
    <cellStyle name="Input 2 5 2 6 2" xfId="10344"/>
    <cellStyle name="Input 2 5 2 6 2 2" xfId="32501"/>
    <cellStyle name="Input 2 5 2 6 3" xfId="12274"/>
    <cellStyle name="Input 2 5 2 6 3 2" xfId="18597"/>
    <cellStyle name="Input 2 5 2 6 3 2 2" xfId="36165"/>
    <cellStyle name="Input 2 5 2 6 3 3" xfId="33412"/>
    <cellStyle name="Input 2 5 2 6 4" xfId="8165"/>
    <cellStyle name="Input 2 5 2 6 4 2" xfId="22162"/>
    <cellStyle name="Input 2 5 2 6 4 2 2" xfId="36729"/>
    <cellStyle name="Input 2 5 2 6 4 3" xfId="31409"/>
    <cellStyle name="Input 2 5 2 6 5" xfId="15321"/>
    <cellStyle name="Input 2 5 2 6 5 2" xfId="34957"/>
    <cellStyle name="Input 2 5 2 6 6" xfId="28924"/>
    <cellStyle name="Input 2 5 2 7" xfId="6370"/>
    <cellStyle name="Input 2 5 2 7 2" xfId="13579"/>
    <cellStyle name="Input 2 5 2 7 2 2" xfId="34071"/>
    <cellStyle name="Input 2 5 2 7 3" xfId="30517"/>
    <cellStyle name="Input 2 5 2 8" xfId="8592"/>
    <cellStyle name="Input 2 5 2 8 2" xfId="31612"/>
    <cellStyle name="Input 2 5 2 9" xfId="10716"/>
    <cellStyle name="Input 2 5 2 9 2" xfId="17048"/>
    <cellStyle name="Input 2 5 2 9 2 2" xfId="35460"/>
    <cellStyle name="Input 2 5 2 9 3" xfId="32707"/>
    <cellStyle name="Input 2 5 3" xfId="1877"/>
    <cellStyle name="Input 2 5 3 2" xfId="2412"/>
    <cellStyle name="Input 2 5 3 2 2" xfId="7012"/>
    <cellStyle name="Input 2 5 3 2 2 2" xfId="14186"/>
    <cellStyle name="Input 2 5 3 2 2 2 2" xfId="34498"/>
    <cellStyle name="Input 2 5 3 2 2 3" xfId="30947"/>
    <cellStyle name="Input 2 5 3 2 3" xfId="9194"/>
    <cellStyle name="Input 2 5 3 2 3 2" xfId="32036"/>
    <cellStyle name="Input 2 5 3 3" xfId="5000"/>
    <cellStyle name="Input 2 5 3 3 2" xfId="29642"/>
    <cellStyle name="Input 2 5 3 4" xfId="6477"/>
    <cellStyle name="Input 2 5 3 4 2" xfId="13655"/>
    <cellStyle name="Input 2 5 3 4 2 2" xfId="34139"/>
    <cellStyle name="Input 2 5 3 4 3" xfId="30588"/>
    <cellStyle name="Input 2 5 3 5" xfId="8660"/>
    <cellStyle name="Input 2 5 3 5 2" xfId="31677"/>
    <cellStyle name="Input 2 5 3 6" xfId="10774"/>
    <cellStyle name="Input 2 5 3 6 2" xfId="17106"/>
    <cellStyle name="Input 2 5 3 6 2 2" xfId="35518"/>
    <cellStyle name="Input 2 5 3 6 3" xfId="32765"/>
    <cellStyle name="Input 2 5 4" xfId="2022"/>
    <cellStyle name="Input 2 5 4 2" xfId="5110"/>
    <cellStyle name="Input 2 5 4 2 2" xfId="29746"/>
    <cellStyle name="Input 2 5 4 3" xfId="6622"/>
    <cellStyle name="Input 2 5 4 3 2" xfId="13799"/>
    <cellStyle name="Input 2 5 4 3 2 2" xfId="34249"/>
    <cellStyle name="Input 2 5 4 3 3" xfId="30698"/>
    <cellStyle name="Input 2 5 4 4" xfId="8805"/>
    <cellStyle name="Input 2 5 4 4 2" xfId="31787"/>
    <cellStyle name="Input 2 5 4 5" xfId="10919"/>
    <cellStyle name="Input 2 5 4 5 2" xfId="17250"/>
    <cellStyle name="Input 2 5 4 5 2 2" xfId="35628"/>
    <cellStyle name="Input 2 5 4 5 3" xfId="32875"/>
    <cellStyle name="Input 2 5 4 6" xfId="4434"/>
    <cellStyle name="Input 2 5 4 6 2" xfId="20470"/>
    <cellStyle name="Input 2 5 4 6 2 2" xfId="36384"/>
    <cellStyle name="Input 2 5 4 6 3" xfId="29269"/>
    <cellStyle name="Input 2 5 4 7" xfId="4590"/>
    <cellStyle name="Input 2 5 4 7 2" xfId="29346"/>
    <cellStyle name="Input 2 5 5" xfId="2153"/>
    <cellStyle name="Input 2 5 5 2" xfId="6753"/>
    <cellStyle name="Input 2 5 5 2 2" xfId="13927"/>
    <cellStyle name="Input 2 5 5 2 2 2" xfId="34301"/>
    <cellStyle name="Input 2 5 5 2 3" xfId="30750"/>
    <cellStyle name="Input 2 5 5 3" xfId="8936"/>
    <cellStyle name="Input 2 5 5 3 2" xfId="31839"/>
    <cellStyle name="Input 2 5 6" xfId="4752"/>
    <cellStyle name="Input 2 5 6 2" xfId="29437"/>
    <cellStyle name="Input 2 5 7" xfId="6113"/>
    <cellStyle name="Input 2 5 7 2" xfId="13352"/>
    <cellStyle name="Input 2 5 7 2 2" xfId="33905"/>
    <cellStyle name="Input 2 5 7 3" xfId="30335"/>
    <cellStyle name="Input 2 5 8" xfId="5546"/>
    <cellStyle name="Input 2 5 8 2" xfId="30004"/>
    <cellStyle name="Input 2 5 9" xfId="8555"/>
    <cellStyle name="Input 2 5 9 2" xfId="15699"/>
    <cellStyle name="Input 2 5 9 2 2" xfId="35132"/>
    <cellStyle name="Input 2 5 9 3" xfId="31578"/>
    <cellStyle name="Input 2 6" xfId="1320"/>
    <cellStyle name="Input 2 6 2" xfId="1736"/>
    <cellStyle name="Input 2 6 2 10" xfId="4075"/>
    <cellStyle name="Input 2 6 2 10 2" xfId="29154"/>
    <cellStyle name="Input 2 6 2 2" xfId="1336"/>
    <cellStyle name="Input 2 6 2 2 2" xfId="3360"/>
    <cellStyle name="Input 2 6 2 2 2 2" xfId="10115"/>
    <cellStyle name="Input 2 6 2 2 2 2 2" xfId="32409"/>
    <cellStyle name="Input 2 6 2 2 2 3" xfId="12045"/>
    <cellStyle name="Input 2 6 2 2 2 3 2" xfId="18370"/>
    <cellStyle name="Input 2 6 2 2 2 3 2 2" xfId="36073"/>
    <cellStyle name="Input 2 6 2 2 2 3 3" xfId="33320"/>
    <cellStyle name="Input 2 6 2 2 2 4" xfId="7936"/>
    <cellStyle name="Input 2 6 2 2 2 4 2" xfId="21940"/>
    <cellStyle name="Input 2 6 2 2 2 4 2 2" xfId="36637"/>
    <cellStyle name="Input 2 6 2 2 2 4 3" xfId="31317"/>
    <cellStyle name="Input 2 6 2 2 2 5" xfId="15094"/>
    <cellStyle name="Input 2 6 2 2 2 5 2" xfId="34865"/>
    <cellStyle name="Input 2 6 2 2 2 6" xfId="28832"/>
    <cellStyle name="Input 2 6 2 2 3" xfId="3833"/>
    <cellStyle name="Input 2 6 2 2 3 2" xfId="10588"/>
    <cellStyle name="Input 2 6 2 2 3 2 2" xfId="32610"/>
    <cellStyle name="Input 2 6 2 2 3 3" xfId="12518"/>
    <cellStyle name="Input 2 6 2 2 3 3 2" xfId="18841"/>
    <cellStyle name="Input 2 6 2 2 3 3 2 2" xfId="36274"/>
    <cellStyle name="Input 2 6 2 2 3 3 3" xfId="33521"/>
    <cellStyle name="Input 2 6 2 2 3 4" xfId="15565"/>
    <cellStyle name="Input 2 6 2 2 3 4 2" xfId="35066"/>
    <cellStyle name="Input 2 6 2 2 3 5" xfId="29033"/>
    <cellStyle name="Input 2 6 2 2 4" xfId="6130"/>
    <cellStyle name="Input 2 6 2 2 4 2" xfId="13368"/>
    <cellStyle name="Input 2 6 2 2 4 2 2" xfId="33919"/>
    <cellStyle name="Input 2 6 2 2 4 3" xfId="30349"/>
    <cellStyle name="Input 2 6 2 2 5" xfId="5553"/>
    <cellStyle name="Input 2 6 2 2 5 2" xfId="30008"/>
    <cellStyle name="Input 2 6 2 2 6" xfId="5585"/>
    <cellStyle name="Input 2 6 2 2 6 2" xfId="12933"/>
    <cellStyle name="Input 2 6 2 2 6 2 2" xfId="33671"/>
    <cellStyle name="Input 2 6 2 2 6 3" xfId="30029"/>
    <cellStyle name="Input 2 6 2 2 7" xfId="4766"/>
    <cellStyle name="Input 2 6 2 2 7 2" xfId="29450"/>
    <cellStyle name="Input 2 6 2 3" xfId="2345"/>
    <cellStyle name="Input 2 6 2 3 2" xfId="6945"/>
    <cellStyle name="Input 2 6 2 3 2 2" xfId="14119"/>
    <cellStyle name="Input 2 6 2 3 2 2 2" xfId="34434"/>
    <cellStyle name="Input 2 6 2 3 2 3" xfId="30883"/>
    <cellStyle name="Input 2 6 2 3 3" xfId="9128"/>
    <cellStyle name="Input 2 6 2 3 3 2" xfId="31972"/>
    <cellStyle name="Input 2 6 2 3 4" xfId="11146"/>
    <cellStyle name="Input 2 6 2 3 4 2" xfId="17475"/>
    <cellStyle name="Input 2 6 2 3 4 2 2" xfId="35720"/>
    <cellStyle name="Input 2 6 2 3 4 3" xfId="32967"/>
    <cellStyle name="Input 2 6 2 3 5" xfId="5376"/>
    <cellStyle name="Input 2 6 2 3 5 2" xfId="29858"/>
    <cellStyle name="Input 2 6 2 3 6" xfId="28479"/>
    <cellStyle name="Input 2 6 2 4" xfId="2482"/>
    <cellStyle name="Input 2 6 2 4 2" xfId="7082"/>
    <cellStyle name="Input 2 6 2 4 2 2" xfId="14256"/>
    <cellStyle name="Input 2 6 2 4 2 2 2" xfId="34568"/>
    <cellStyle name="Input 2 6 2 4 2 3" xfId="31017"/>
    <cellStyle name="Input 2 6 2 4 3" xfId="9264"/>
    <cellStyle name="Input 2 6 2 4 3 2" xfId="32106"/>
    <cellStyle name="Input 2 6 2 4 4" xfId="11224"/>
    <cellStyle name="Input 2 6 2 4 4 2" xfId="17553"/>
    <cellStyle name="Input 2 6 2 4 4 2 2" xfId="35796"/>
    <cellStyle name="Input 2 6 2 4 4 3" xfId="33043"/>
    <cellStyle name="Input 2 6 2 4 5" xfId="5481"/>
    <cellStyle name="Input 2 6 2 4 5 2" xfId="29948"/>
    <cellStyle name="Input 2 6 2 4 6" xfId="28555"/>
    <cellStyle name="Input 2 6 2 5" xfId="3097"/>
    <cellStyle name="Input 2 6 2 5 2" xfId="7684"/>
    <cellStyle name="Input 2 6 2 5 2 2" xfId="14848"/>
    <cellStyle name="Input 2 6 2 5 2 2 2" xfId="34754"/>
    <cellStyle name="Input 2 6 2 5 2 3" xfId="31206"/>
    <cellStyle name="Input 2 6 2 5 3" xfId="9863"/>
    <cellStyle name="Input 2 6 2 5 3 2" xfId="32294"/>
    <cellStyle name="Input 2 6 2 5 4" xfId="11800"/>
    <cellStyle name="Input 2 6 2 5 4 2" xfId="18125"/>
    <cellStyle name="Input 2 6 2 5 4 2 2" xfId="35963"/>
    <cellStyle name="Input 2 6 2 5 4 3" xfId="33210"/>
    <cellStyle name="Input 2 6 2 5 5" xfId="4916"/>
    <cellStyle name="Input 2 6 2 5 5 2" xfId="29583"/>
    <cellStyle name="Input 2 6 2 5 6" xfId="28722"/>
    <cellStyle name="Input 2 6 2 6" xfId="3590"/>
    <cellStyle name="Input 2 6 2 6 2" xfId="10345"/>
    <cellStyle name="Input 2 6 2 6 2 2" xfId="32502"/>
    <cellStyle name="Input 2 6 2 6 3" xfId="12275"/>
    <cellStyle name="Input 2 6 2 6 3 2" xfId="18598"/>
    <cellStyle name="Input 2 6 2 6 3 2 2" xfId="36166"/>
    <cellStyle name="Input 2 6 2 6 3 3" xfId="33413"/>
    <cellStyle name="Input 2 6 2 6 4" xfId="8166"/>
    <cellStyle name="Input 2 6 2 6 4 2" xfId="22163"/>
    <cellStyle name="Input 2 6 2 6 4 2 2" xfId="36730"/>
    <cellStyle name="Input 2 6 2 6 4 3" xfId="31410"/>
    <cellStyle name="Input 2 6 2 6 5" xfId="15322"/>
    <cellStyle name="Input 2 6 2 6 5 2" xfId="34958"/>
    <cellStyle name="Input 2 6 2 6 6" xfId="28925"/>
    <cellStyle name="Input 2 6 2 7" xfId="6371"/>
    <cellStyle name="Input 2 6 2 7 2" xfId="13580"/>
    <cellStyle name="Input 2 6 2 7 2 2" xfId="34072"/>
    <cellStyle name="Input 2 6 2 7 3" xfId="30518"/>
    <cellStyle name="Input 2 6 2 8" xfId="8593"/>
    <cellStyle name="Input 2 6 2 8 2" xfId="31613"/>
    <cellStyle name="Input 2 6 2 9" xfId="10717"/>
    <cellStyle name="Input 2 6 2 9 2" xfId="17049"/>
    <cellStyle name="Input 2 6 2 9 2 2" xfId="35461"/>
    <cellStyle name="Input 2 6 2 9 3" xfId="32708"/>
    <cellStyle name="Input 2 6 3" xfId="1878"/>
    <cellStyle name="Input 2 6 3 2" xfId="2413"/>
    <cellStyle name="Input 2 6 3 2 2" xfId="7013"/>
    <cellStyle name="Input 2 6 3 2 2 2" xfId="14187"/>
    <cellStyle name="Input 2 6 3 2 2 2 2" xfId="34499"/>
    <cellStyle name="Input 2 6 3 2 2 3" xfId="30948"/>
    <cellStyle name="Input 2 6 3 2 3" xfId="9195"/>
    <cellStyle name="Input 2 6 3 2 3 2" xfId="32037"/>
    <cellStyle name="Input 2 6 3 3" xfId="5001"/>
    <cellStyle name="Input 2 6 3 3 2" xfId="29643"/>
    <cellStyle name="Input 2 6 3 4" xfId="6478"/>
    <cellStyle name="Input 2 6 3 4 2" xfId="13656"/>
    <cellStyle name="Input 2 6 3 4 2 2" xfId="34140"/>
    <cellStyle name="Input 2 6 3 4 3" xfId="30589"/>
    <cellStyle name="Input 2 6 3 5" xfId="8661"/>
    <cellStyle name="Input 2 6 3 5 2" xfId="31678"/>
    <cellStyle name="Input 2 6 3 6" xfId="10775"/>
    <cellStyle name="Input 2 6 3 6 2" xfId="17107"/>
    <cellStyle name="Input 2 6 3 6 2 2" xfId="35519"/>
    <cellStyle name="Input 2 6 3 6 3" xfId="32766"/>
    <cellStyle name="Input 2 6 4" xfId="1415"/>
    <cellStyle name="Input 2 6 4 2" xfId="4804"/>
    <cellStyle name="Input 2 6 4 2 2" xfId="29482"/>
    <cellStyle name="Input 2 6 4 3" xfId="6198"/>
    <cellStyle name="Input 2 6 4 3 2" xfId="13434"/>
    <cellStyle name="Input 2 6 4 3 2 2" xfId="33960"/>
    <cellStyle name="Input 2 6 4 3 3" xfId="30390"/>
    <cellStyle name="Input 2 6 4 4" xfId="8467"/>
    <cellStyle name="Input 2 6 4 4 2" xfId="31510"/>
    <cellStyle name="Input 2 6 4 5" xfId="6075"/>
    <cellStyle name="Input 2 6 4 5 2" xfId="13317"/>
    <cellStyle name="Input 2 6 4 5 2 2" xfId="33882"/>
    <cellStyle name="Input 2 6 4 5 3" xfId="30313"/>
    <cellStyle name="Input 2 6 4 6" xfId="4437"/>
    <cellStyle name="Input 2 6 4 6 2" xfId="20473"/>
    <cellStyle name="Input 2 6 4 6 2 2" xfId="36386"/>
    <cellStyle name="Input 2 6 4 6 3" xfId="29271"/>
    <cellStyle name="Input 2 6 4 7" xfId="5227"/>
    <cellStyle name="Input 2 6 4 7 2" xfId="29779"/>
    <cellStyle name="Input 2 6 5" xfId="2155"/>
    <cellStyle name="Input 2 6 5 2" xfId="6755"/>
    <cellStyle name="Input 2 6 5 2 2" xfId="13929"/>
    <cellStyle name="Input 2 6 5 2 2 2" xfId="34302"/>
    <cellStyle name="Input 2 6 5 2 3" xfId="30751"/>
    <cellStyle name="Input 2 6 5 3" xfId="8938"/>
    <cellStyle name="Input 2 6 5 3 2" xfId="31840"/>
    <cellStyle name="Input 2 6 6" xfId="4754"/>
    <cellStyle name="Input 2 6 6 2" xfId="29439"/>
    <cellStyle name="Input 2 6 7" xfId="6117"/>
    <cellStyle name="Input 2 6 7 2" xfId="13356"/>
    <cellStyle name="Input 2 6 7 2 2" xfId="33907"/>
    <cellStyle name="Input 2 6 7 3" xfId="30337"/>
    <cellStyle name="Input 2 6 8" xfId="6302"/>
    <cellStyle name="Input 2 6 8 2" xfId="30467"/>
    <cellStyle name="Input 2 6 9" xfId="5822"/>
    <cellStyle name="Input 2 6 9 2" xfId="13090"/>
    <cellStyle name="Input 2 6 9 2 2" xfId="33762"/>
    <cellStyle name="Input 2 6 9 3" xfId="30170"/>
    <cellStyle name="Input 2 7" xfId="1514"/>
    <cellStyle name="Input 2 7 10" xfId="3993"/>
    <cellStyle name="Input 2 7 10 2" xfId="29118"/>
    <cellStyle name="Input 2 7 2" xfId="1434"/>
    <cellStyle name="Input 2 7 2 2" xfId="3201"/>
    <cellStyle name="Input 2 7 2 2 2" xfId="9956"/>
    <cellStyle name="Input 2 7 2 2 2 2" xfId="32355"/>
    <cellStyle name="Input 2 7 2 2 3" xfId="11886"/>
    <cellStyle name="Input 2 7 2 2 3 2" xfId="18211"/>
    <cellStyle name="Input 2 7 2 2 3 2 2" xfId="36019"/>
    <cellStyle name="Input 2 7 2 2 3 3" xfId="33266"/>
    <cellStyle name="Input 2 7 2 2 4" xfId="7777"/>
    <cellStyle name="Input 2 7 2 2 4 2" xfId="21781"/>
    <cellStyle name="Input 2 7 2 2 4 2 2" xfId="36583"/>
    <cellStyle name="Input 2 7 2 2 4 3" xfId="31263"/>
    <cellStyle name="Input 2 7 2 2 5" xfId="14935"/>
    <cellStyle name="Input 2 7 2 2 5 2" xfId="34811"/>
    <cellStyle name="Input 2 7 2 2 6" xfId="28778"/>
    <cellStyle name="Input 2 7 2 3" xfId="3674"/>
    <cellStyle name="Input 2 7 2 3 2" xfId="10429"/>
    <cellStyle name="Input 2 7 2 3 2 2" xfId="32556"/>
    <cellStyle name="Input 2 7 2 3 3" xfId="12359"/>
    <cellStyle name="Input 2 7 2 3 3 2" xfId="18682"/>
    <cellStyle name="Input 2 7 2 3 3 2 2" xfId="36220"/>
    <cellStyle name="Input 2 7 2 3 3 3" xfId="33467"/>
    <cellStyle name="Input 2 7 2 3 4" xfId="15406"/>
    <cellStyle name="Input 2 7 2 3 4 2" xfId="35012"/>
    <cellStyle name="Input 2 7 2 3 5" xfId="28979"/>
    <cellStyle name="Input 2 7 2 4" xfId="6212"/>
    <cellStyle name="Input 2 7 2 4 2" xfId="13447"/>
    <cellStyle name="Input 2 7 2 4 2 2" xfId="33966"/>
    <cellStyle name="Input 2 7 2 4 3" xfId="30397"/>
    <cellStyle name="Input 2 7 2 5" xfId="8485"/>
    <cellStyle name="Input 2 7 2 5 2" xfId="31517"/>
    <cellStyle name="Input 2 7 2 6" xfId="6287"/>
    <cellStyle name="Input 2 7 2 6 2" xfId="13518"/>
    <cellStyle name="Input 2 7 2 6 2 2" xfId="34022"/>
    <cellStyle name="Input 2 7 2 6 3" xfId="30456"/>
    <cellStyle name="Input 2 7 2 7" xfId="4809"/>
    <cellStyle name="Input 2 7 2 7 2" xfId="29487"/>
    <cellStyle name="Input 2 7 3" xfId="2268"/>
    <cellStyle name="Input 2 7 3 2" xfId="6868"/>
    <cellStyle name="Input 2 7 3 2 2" xfId="14042"/>
    <cellStyle name="Input 2 7 3 2 2 2" xfId="34389"/>
    <cellStyle name="Input 2 7 3 2 3" xfId="30838"/>
    <cellStyle name="Input 2 7 3 3" xfId="9051"/>
    <cellStyle name="Input 2 7 3 3 2" xfId="31927"/>
    <cellStyle name="Input 2 7 3 4" xfId="11080"/>
    <cellStyle name="Input 2 7 3 4 2" xfId="17409"/>
    <cellStyle name="Input 2 7 3 4 2 2" xfId="35686"/>
    <cellStyle name="Input 2 7 3 4 3" xfId="32933"/>
    <cellStyle name="Input 2 7 3 5" xfId="5308"/>
    <cellStyle name="Input 2 7 3 5 2" xfId="29823"/>
    <cellStyle name="Input 2 7 3 6" xfId="28445"/>
    <cellStyle name="Input 2 7 4" xfId="2295"/>
    <cellStyle name="Input 2 7 4 2" xfId="6895"/>
    <cellStyle name="Input 2 7 4 2 2" xfId="14069"/>
    <cellStyle name="Input 2 7 4 2 2 2" xfId="34400"/>
    <cellStyle name="Input 2 7 4 2 3" xfId="30849"/>
    <cellStyle name="Input 2 7 4 3" xfId="9078"/>
    <cellStyle name="Input 2 7 4 3 2" xfId="31938"/>
    <cellStyle name="Input 2 7 4 4" xfId="11104"/>
    <cellStyle name="Input 2 7 4 4 2" xfId="17433"/>
    <cellStyle name="Input 2 7 4 4 2 2" xfId="35694"/>
    <cellStyle name="Input 2 7 4 4 3" xfId="32941"/>
    <cellStyle name="Input 2 7 4 5" xfId="5332"/>
    <cellStyle name="Input 2 7 4 5 2" xfId="29831"/>
    <cellStyle name="Input 2 7 4 6" xfId="28453"/>
    <cellStyle name="Input 2 7 5" xfId="2973"/>
    <cellStyle name="Input 2 7 5 2" xfId="7560"/>
    <cellStyle name="Input 2 7 5 2 2" xfId="14725"/>
    <cellStyle name="Input 2 7 5 2 2 2" xfId="34702"/>
    <cellStyle name="Input 2 7 5 2 3" xfId="31154"/>
    <cellStyle name="Input 2 7 5 3" xfId="9739"/>
    <cellStyle name="Input 2 7 5 3 2" xfId="32242"/>
    <cellStyle name="Input 2 7 5 4" xfId="11676"/>
    <cellStyle name="Input 2 7 5 4 2" xfId="18002"/>
    <cellStyle name="Input 2 7 5 4 2 2" xfId="35911"/>
    <cellStyle name="Input 2 7 5 4 3" xfId="33158"/>
    <cellStyle name="Input 2 7 5 5" xfId="4851"/>
    <cellStyle name="Input 2 7 5 5 2" xfId="29527"/>
    <cellStyle name="Input 2 7 5 6" xfId="28670"/>
    <cellStyle name="Input 2 7 6" xfId="3488"/>
    <cellStyle name="Input 2 7 6 2" xfId="10243"/>
    <cellStyle name="Input 2 7 6 2 2" xfId="32469"/>
    <cellStyle name="Input 2 7 6 3" xfId="12173"/>
    <cellStyle name="Input 2 7 6 3 2" xfId="18496"/>
    <cellStyle name="Input 2 7 6 3 2 2" xfId="36133"/>
    <cellStyle name="Input 2 7 6 3 3" xfId="33380"/>
    <cellStyle name="Input 2 7 6 4" xfId="8064"/>
    <cellStyle name="Input 2 7 6 4 2" xfId="22061"/>
    <cellStyle name="Input 2 7 6 4 2 2" xfId="36697"/>
    <cellStyle name="Input 2 7 6 4 3" xfId="31377"/>
    <cellStyle name="Input 2 7 6 5" xfId="15220"/>
    <cellStyle name="Input 2 7 6 5 2" xfId="34925"/>
    <cellStyle name="Input 2 7 6 6" xfId="28892"/>
    <cellStyle name="Input 2 7 7" xfId="6274"/>
    <cellStyle name="Input 2 7 7 2" xfId="13505"/>
    <cellStyle name="Input 2 7 7 2 2" xfId="34015"/>
    <cellStyle name="Input 2 7 7 3" xfId="30449"/>
    <cellStyle name="Input 2 7 8" xfId="8544"/>
    <cellStyle name="Input 2 7 8 2" xfId="31568"/>
    <cellStyle name="Input 2 7 9" xfId="10679"/>
    <cellStyle name="Input 2 7 9 2" xfId="17011"/>
    <cellStyle name="Input 2 7 9 2 2" xfId="35423"/>
    <cellStyle name="Input 2 7 9 3" xfId="32670"/>
    <cellStyle name="Input 2 8" xfId="1784"/>
    <cellStyle name="Input 2 8 2" xfId="2362"/>
    <cellStyle name="Input 2 8 2 2" xfId="6962"/>
    <cellStyle name="Input 2 8 2 2 2" xfId="14136"/>
    <cellStyle name="Input 2 8 2 2 2 2" xfId="34449"/>
    <cellStyle name="Input 2 8 2 2 3" xfId="30898"/>
    <cellStyle name="Input 2 8 2 3" xfId="9144"/>
    <cellStyle name="Input 2 8 2 3 2" xfId="31987"/>
    <cellStyle name="Input 2 8 3" xfId="4936"/>
    <cellStyle name="Input 2 8 3 2" xfId="29600"/>
    <cellStyle name="Input 2 8 4" xfId="6397"/>
    <cellStyle name="Input 2 8 4 2" xfId="13601"/>
    <cellStyle name="Input 2 8 4 2 2" xfId="34091"/>
    <cellStyle name="Input 2 8 4 3" xfId="30538"/>
    <cellStyle name="Input 2 8 5" xfId="8608"/>
    <cellStyle name="Input 2 8 5 2" xfId="31628"/>
    <cellStyle name="Input 2 8 6" xfId="10732"/>
    <cellStyle name="Input 2 8 6 2" xfId="17064"/>
    <cellStyle name="Input 2 8 6 2 2" xfId="35476"/>
    <cellStyle name="Input 2 8 6 3" xfId="32723"/>
    <cellStyle name="Input 2 9" xfId="876"/>
    <cellStyle name="Input 2 9 2" xfId="4687"/>
    <cellStyle name="Input 2 9 2 2" xfId="29384"/>
    <cellStyle name="Input 2 9 3" xfId="5921"/>
    <cellStyle name="Input 2 9 3 2" xfId="13182"/>
    <cellStyle name="Input 2 9 3 2 2" xfId="33801"/>
    <cellStyle name="Input 2 9 3 3" xfId="30213"/>
    <cellStyle name="Input 2 9 4" xfId="5854"/>
    <cellStyle name="Input 2 9 4 2" xfId="30186"/>
    <cellStyle name="Input 2 9 5" xfId="6348"/>
    <cellStyle name="Input 2 9 5 2" xfId="13562"/>
    <cellStyle name="Input 2 9 5 2 2" xfId="34055"/>
    <cellStyle name="Input 2 9 5 3" xfId="30499"/>
    <cellStyle name="Input 2 9 6" xfId="4283"/>
    <cellStyle name="Input 2 9 6 2" xfId="20327"/>
    <cellStyle name="Input 2 9 6 2 2" xfId="36340"/>
    <cellStyle name="Input 2 9 6 3" xfId="29225"/>
    <cellStyle name="Input 2 9 7" xfId="4008"/>
    <cellStyle name="Input 2 9 7 2" xfId="29119"/>
    <cellStyle name="Input 20" xfId="1776"/>
    <cellStyle name="Input 20 2" xfId="2359"/>
    <cellStyle name="Input 20 2 2" xfId="6959"/>
    <cellStyle name="Input 20 2 2 2" xfId="14133"/>
    <cellStyle name="Input 20 2 2 2 2" xfId="34446"/>
    <cellStyle name="Input 20 2 2 3" xfId="30895"/>
    <cellStyle name="Input 20 2 3" xfId="9141"/>
    <cellStyle name="Input 20 2 3 2" xfId="31984"/>
    <cellStyle name="Input 20 3" xfId="4931"/>
    <cellStyle name="Input 20 3 2" xfId="29597"/>
    <cellStyle name="Input 20 4" xfId="6392"/>
    <cellStyle name="Input 20 4 2" xfId="13598"/>
    <cellStyle name="Input 20 4 2 2" xfId="34088"/>
    <cellStyle name="Input 20 4 3" xfId="30535"/>
    <cellStyle name="Input 20 5" xfId="8605"/>
    <cellStyle name="Input 20 5 2" xfId="31625"/>
    <cellStyle name="Input 20 6" xfId="10729"/>
    <cellStyle name="Input 20 6 2" xfId="17061"/>
    <cellStyle name="Input 20 6 2 2" xfId="35473"/>
    <cellStyle name="Input 20 6 3" xfId="32720"/>
    <cellStyle name="Input 21" xfId="874"/>
    <cellStyle name="Input 21 2" xfId="2793"/>
    <cellStyle name="Input 21 2 2" xfId="7380"/>
    <cellStyle name="Input 21 2 2 2" xfId="14547"/>
    <cellStyle name="Input 21 2 2 2 2" xfId="34651"/>
    <cellStyle name="Input 21 2 2 3" xfId="31103"/>
    <cellStyle name="Input 21 2 3" xfId="9560"/>
    <cellStyle name="Input 21 2 3 2" xfId="32191"/>
    <cellStyle name="Input 21 3" xfId="5919"/>
    <cellStyle name="Input 21 3 2" xfId="13180"/>
    <cellStyle name="Input 21 3 2 2" xfId="33799"/>
    <cellStyle name="Input 21 3 3" xfId="30211"/>
    <cellStyle name="Input 21 4" xfId="6007"/>
    <cellStyle name="Input 21 4 2" xfId="30264"/>
    <cellStyle name="Input 21 5" xfId="8613"/>
    <cellStyle name="Input 21 5 2" xfId="15707"/>
    <cellStyle name="Input 21 5 2 2" xfId="35137"/>
    <cellStyle name="Input 21 5 3" xfId="31633"/>
    <cellStyle name="Input 21 6" xfId="4281"/>
    <cellStyle name="Input 21 6 2" xfId="20325"/>
    <cellStyle name="Input 21 6 2 2" xfId="36338"/>
    <cellStyle name="Input 21 6 3" xfId="29223"/>
    <cellStyle name="Input 21 7" xfId="4059"/>
    <cellStyle name="Input 21 7 2" xfId="29144"/>
    <cellStyle name="Input 22" xfId="1373"/>
    <cellStyle name="Input 22 2" xfId="2939"/>
    <cellStyle name="Input 22 2 2" xfId="7526"/>
    <cellStyle name="Input 22 2 2 2" xfId="14693"/>
    <cellStyle name="Input 22 2 2 2 2" xfId="34684"/>
    <cellStyle name="Input 22 2 2 3" xfId="31136"/>
    <cellStyle name="Input 22 2 3" xfId="9706"/>
    <cellStyle name="Input 22 2 3 2" xfId="32224"/>
    <cellStyle name="Input 22 3" xfId="6157"/>
    <cellStyle name="Input 22 3 2" xfId="13395"/>
    <cellStyle name="Input 22 3 2 2" xfId="33936"/>
    <cellStyle name="Input 22 3 3" xfId="30366"/>
    <cellStyle name="Input 22 4" xfId="8429"/>
    <cellStyle name="Input 22 4 2" xfId="31487"/>
    <cellStyle name="Input 22 5" xfId="5586"/>
    <cellStyle name="Input 22 5 2" xfId="12934"/>
    <cellStyle name="Input 22 5 2 2" xfId="33672"/>
    <cellStyle name="Input 22 5 3" xfId="30030"/>
    <cellStyle name="Input 23" xfId="1978"/>
    <cellStyle name="Input 23 2" xfId="3195"/>
    <cellStyle name="Input 23 2 2" xfId="7771"/>
    <cellStyle name="Input 23 2 2 2" xfId="14929"/>
    <cellStyle name="Input 23 2 2 2 2" xfId="34805"/>
    <cellStyle name="Input 23 2 2 3" xfId="31257"/>
    <cellStyle name="Input 23 2 3" xfId="9950"/>
    <cellStyle name="Input 23 2 3 2" xfId="32349"/>
    <cellStyle name="Input 23 3" xfId="6578"/>
    <cellStyle name="Input 23 3 2" xfId="13756"/>
    <cellStyle name="Input 23 3 2 2" xfId="34222"/>
    <cellStyle name="Input 23 3 3" xfId="30671"/>
    <cellStyle name="Input 23 4" xfId="8761"/>
    <cellStyle name="Input 23 4 2" xfId="31760"/>
    <cellStyle name="Input 23 5" xfId="10875"/>
    <cellStyle name="Input 23 5 2" xfId="17207"/>
    <cellStyle name="Input 23 5 2 2" xfId="35601"/>
    <cellStyle name="Input 23 5 3" xfId="32848"/>
    <cellStyle name="Input 24" xfId="2042"/>
    <cellStyle name="Input 24 2" xfId="6642"/>
    <cellStyle name="Input 24 2 2" xfId="13819"/>
    <cellStyle name="Input 24 2 2 2" xfId="34262"/>
    <cellStyle name="Input 24 2 3" xfId="30711"/>
    <cellStyle name="Input 24 3" xfId="8825"/>
    <cellStyle name="Input 24 3 2" xfId="31800"/>
    <cellStyle name="Input 25" xfId="2082"/>
    <cellStyle name="Input 25 2" xfId="6682"/>
    <cellStyle name="Input 25 2 2" xfId="13858"/>
    <cellStyle name="Input 25 2 2 2" xfId="34268"/>
    <cellStyle name="Input 25 2 3" xfId="30717"/>
    <cellStyle name="Input 25 3" xfId="8865"/>
    <cellStyle name="Input 25 3 2" xfId="31806"/>
    <cellStyle name="Input 26" xfId="2143"/>
    <cellStyle name="Input 26 2" xfId="6743"/>
    <cellStyle name="Input 26 2 2" xfId="13918"/>
    <cellStyle name="Input 26 2 2 2" xfId="34297"/>
    <cellStyle name="Input 26 2 3" xfId="30746"/>
    <cellStyle name="Input 26 3" xfId="8926"/>
    <cellStyle name="Input 26 3 2" xfId="31835"/>
    <cellStyle name="Input 27" xfId="2560"/>
    <cellStyle name="Input 27 2" xfId="7160"/>
    <cellStyle name="Input 27 2 2" xfId="14333"/>
    <cellStyle name="Input 27 2 2 2" xfId="34621"/>
    <cellStyle name="Input 27 2 3" xfId="31070"/>
    <cellStyle name="Input 27 3" xfId="9342"/>
    <cellStyle name="Input 27 3 2" xfId="32159"/>
    <cellStyle name="Input 27 4" xfId="11302"/>
    <cellStyle name="Input 27 4 2" xfId="17630"/>
    <cellStyle name="Input 27 4 2 2" xfId="35849"/>
    <cellStyle name="Input 27 4 3" xfId="33096"/>
    <cellStyle name="Input 27 5" xfId="4648"/>
    <cellStyle name="Input 27 5 2" xfId="29375"/>
    <cellStyle name="Input 27 6" xfId="28608"/>
    <cellStyle name="Input 28" xfId="2905"/>
    <cellStyle name="Input 28 2" xfId="7492"/>
    <cellStyle name="Input 28 2 2" xfId="14659"/>
    <cellStyle name="Input 28 2 2 2" xfId="34676"/>
    <cellStyle name="Input 28 2 3" xfId="31128"/>
    <cellStyle name="Input 28 3" xfId="9672"/>
    <cellStyle name="Input 28 3 2" xfId="32216"/>
    <cellStyle name="Input 29" xfId="5628"/>
    <cellStyle name="Input 29 2" xfId="12970"/>
    <cellStyle name="Input 29 2 2" xfId="33701"/>
    <cellStyle name="Input 29 3" xfId="30064"/>
    <cellStyle name="Input 3" xfId="473"/>
    <cellStyle name="Input 3 2" xfId="1472"/>
    <cellStyle name="Input 3 2 2" xfId="1848"/>
    <cellStyle name="Input 3 2 2 10" xfId="4088"/>
    <cellStyle name="Input 3 2 2 10 2" xfId="29161"/>
    <cellStyle name="Input 3 2 2 2" xfId="1302"/>
    <cellStyle name="Input 3 2 2 2 2" xfId="3422"/>
    <cellStyle name="Input 3 2 2 2 2 2" xfId="10177"/>
    <cellStyle name="Input 3 2 2 2 2 2 2" xfId="32440"/>
    <cellStyle name="Input 3 2 2 2 2 3" xfId="12107"/>
    <cellStyle name="Input 3 2 2 2 2 3 2" xfId="18431"/>
    <cellStyle name="Input 3 2 2 2 2 3 2 2" xfId="36104"/>
    <cellStyle name="Input 3 2 2 2 2 3 3" xfId="33351"/>
    <cellStyle name="Input 3 2 2 2 2 4" xfId="7998"/>
    <cellStyle name="Input 3 2 2 2 2 4 2" xfId="22001"/>
    <cellStyle name="Input 3 2 2 2 2 4 2 2" xfId="36668"/>
    <cellStyle name="Input 3 2 2 2 2 4 3" xfId="31348"/>
    <cellStyle name="Input 3 2 2 2 2 5" xfId="15155"/>
    <cellStyle name="Input 3 2 2 2 2 5 2" xfId="34896"/>
    <cellStyle name="Input 3 2 2 2 2 6" xfId="28863"/>
    <cellStyle name="Input 3 2 2 2 3" xfId="3895"/>
    <cellStyle name="Input 3 2 2 2 3 2" xfId="10650"/>
    <cellStyle name="Input 3 2 2 2 3 2 2" xfId="32641"/>
    <cellStyle name="Input 3 2 2 2 3 3" xfId="12580"/>
    <cellStyle name="Input 3 2 2 2 3 3 2" xfId="18902"/>
    <cellStyle name="Input 3 2 2 2 3 3 2 2" xfId="36305"/>
    <cellStyle name="Input 3 2 2 2 3 3 3" xfId="33552"/>
    <cellStyle name="Input 3 2 2 2 3 4" xfId="15626"/>
    <cellStyle name="Input 3 2 2 2 3 4 2" xfId="35097"/>
    <cellStyle name="Input 3 2 2 2 3 5" xfId="29064"/>
    <cellStyle name="Input 3 2 2 2 4" xfId="6099"/>
    <cellStyle name="Input 3 2 2 2 4 2" xfId="13339"/>
    <cellStyle name="Input 3 2 2 2 4 2 2" xfId="33897"/>
    <cellStyle name="Input 3 2 2 2 4 3" xfId="30327"/>
    <cellStyle name="Input 3 2 2 2 5" xfId="5780"/>
    <cellStyle name="Input 3 2 2 2 5 2" xfId="30140"/>
    <cellStyle name="Input 3 2 2 2 6" xfId="6314"/>
    <cellStyle name="Input 3 2 2 2 6 2" xfId="13535"/>
    <cellStyle name="Input 3 2 2 2 6 2 2" xfId="34034"/>
    <cellStyle name="Input 3 2 2 2 6 3" xfId="30476"/>
    <cellStyle name="Input 3 2 2 2 7" xfId="4745"/>
    <cellStyle name="Input 3 2 2 2 7 2" xfId="29431"/>
    <cellStyle name="Input 3 2 2 3" xfId="2383"/>
    <cellStyle name="Input 3 2 2 3 2" xfId="6983"/>
    <cellStyle name="Input 3 2 2 3 2 2" xfId="14157"/>
    <cellStyle name="Input 3 2 2 3 2 2 2" xfId="34469"/>
    <cellStyle name="Input 3 2 2 3 2 3" xfId="30918"/>
    <cellStyle name="Input 3 2 2 3 3" xfId="9165"/>
    <cellStyle name="Input 3 2 2 3 3 2" xfId="32007"/>
    <cellStyle name="Input 3 2 2 3 4" xfId="11180"/>
    <cellStyle name="Input 3 2 2 3 4 2" xfId="17509"/>
    <cellStyle name="Input 3 2 2 3 4 2 2" xfId="35752"/>
    <cellStyle name="Input 3 2 2 3 4 3" xfId="32999"/>
    <cellStyle name="Input 3 2 2 3 5" xfId="5413"/>
    <cellStyle name="Input 3 2 2 3 5 2" xfId="29892"/>
    <cellStyle name="Input 3 2 2 3 6" xfId="28511"/>
    <cellStyle name="Input 3 2 2 4" xfId="2513"/>
    <cellStyle name="Input 3 2 2 4 2" xfId="7113"/>
    <cellStyle name="Input 3 2 2 4 2 2" xfId="14287"/>
    <cellStyle name="Input 3 2 2 4 2 2 2" xfId="34599"/>
    <cellStyle name="Input 3 2 2 4 2 3" xfId="31048"/>
    <cellStyle name="Input 3 2 2 4 3" xfId="9295"/>
    <cellStyle name="Input 3 2 2 4 3 2" xfId="32137"/>
    <cellStyle name="Input 3 2 2 4 4" xfId="11255"/>
    <cellStyle name="Input 3 2 2 4 4 2" xfId="17584"/>
    <cellStyle name="Input 3 2 2 4 4 2 2" xfId="35827"/>
    <cellStyle name="Input 3 2 2 4 4 3" xfId="33074"/>
    <cellStyle name="Input 3 2 2 4 5" xfId="5512"/>
    <cellStyle name="Input 3 2 2 4 5 2" xfId="29979"/>
    <cellStyle name="Input 3 2 2 4 6" xfId="28586"/>
    <cellStyle name="Input 3 2 2 5" xfId="3175"/>
    <cellStyle name="Input 3 2 2 5 2" xfId="7751"/>
    <cellStyle name="Input 3 2 2 5 2 2" xfId="14909"/>
    <cellStyle name="Input 3 2 2 5 2 2 2" xfId="34785"/>
    <cellStyle name="Input 3 2 2 5 2 3" xfId="31237"/>
    <cellStyle name="Input 3 2 2 5 3" xfId="9930"/>
    <cellStyle name="Input 3 2 2 5 3 2" xfId="32329"/>
    <cellStyle name="Input 3 2 2 5 4" xfId="11861"/>
    <cellStyle name="Input 3 2 2 5 4 2" xfId="18186"/>
    <cellStyle name="Input 3 2 2 5 4 2 2" xfId="35994"/>
    <cellStyle name="Input 3 2 2 5 4 3" xfId="33241"/>
    <cellStyle name="Input 3 2 2 5 5" xfId="4971"/>
    <cellStyle name="Input 3 2 2 5 5 2" xfId="29613"/>
    <cellStyle name="Input 3 2 2 5 6" xfId="28753"/>
    <cellStyle name="Input 3 2 2 6" xfId="3649"/>
    <cellStyle name="Input 3 2 2 6 2" xfId="10404"/>
    <cellStyle name="Input 3 2 2 6 2 2" xfId="32531"/>
    <cellStyle name="Input 3 2 2 6 3" xfId="12334"/>
    <cellStyle name="Input 3 2 2 6 3 2" xfId="18657"/>
    <cellStyle name="Input 3 2 2 6 3 2 2" xfId="36195"/>
    <cellStyle name="Input 3 2 2 6 3 3" xfId="33442"/>
    <cellStyle name="Input 3 2 2 6 4" xfId="8225"/>
    <cellStyle name="Input 3 2 2 6 4 2" xfId="22222"/>
    <cellStyle name="Input 3 2 2 6 4 2 2" xfId="36759"/>
    <cellStyle name="Input 3 2 2 6 4 3" xfId="31439"/>
    <cellStyle name="Input 3 2 2 6 5" xfId="15381"/>
    <cellStyle name="Input 3 2 2 6 5 2" xfId="34987"/>
    <cellStyle name="Input 3 2 2 6 6" xfId="28954"/>
    <cellStyle name="Input 3 2 2 7" xfId="6448"/>
    <cellStyle name="Input 3 2 2 7 2" xfId="13626"/>
    <cellStyle name="Input 3 2 2 7 2 2" xfId="34110"/>
    <cellStyle name="Input 3 2 2 7 3" xfId="30559"/>
    <cellStyle name="Input 3 2 2 8" xfId="8631"/>
    <cellStyle name="Input 3 2 2 8 2" xfId="31648"/>
    <cellStyle name="Input 3 2 2 9" xfId="10745"/>
    <cellStyle name="Input 3 2 2 9 2" xfId="17077"/>
    <cellStyle name="Input 3 2 2 9 2 2" xfId="35489"/>
    <cellStyle name="Input 3 2 2 9 3" xfId="32736"/>
    <cellStyle name="Input 3 2 3" xfId="1903"/>
    <cellStyle name="Input 3 2 3 2" xfId="2438"/>
    <cellStyle name="Input 3 2 3 2 2" xfId="7038"/>
    <cellStyle name="Input 3 2 3 2 2 2" xfId="14212"/>
    <cellStyle name="Input 3 2 3 2 2 2 2" xfId="34524"/>
    <cellStyle name="Input 3 2 3 2 2 3" xfId="30973"/>
    <cellStyle name="Input 3 2 3 2 3" xfId="9220"/>
    <cellStyle name="Input 3 2 3 2 3 2" xfId="32062"/>
    <cellStyle name="Input 3 2 3 3" xfId="5026"/>
    <cellStyle name="Input 3 2 3 3 2" xfId="29668"/>
    <cellStyle name="Input 3 2 3 4" xfId="6503"/>
    <cellStyle name="Input 3 2 3 4 2" xfId="13681"/>
    <cellStyle name="Input 3 2 3 4 2 2" xfId="34165"/>
    <cellStyle name="Input 3 2 3 4 3" xfId="30614"/>
    <cellStyle name="Input 3 2 3 5" xfId="8686"/>
    <cellStyle name="Input 3 2 3 5 2" xfId="31703"/>
    <cellStyle name="Input 3 2 3 6" xfId="10800"/>
    <cellStyle name="Input 3 2 3 6 2" xfId="17132"/>
    <cellStyle name="Input 3 2 3 6 2 2" xfId="35544"/>
    <cellStyle name="Input 3 2 3 6 3" xfId="32791"/>
    <cellStyle name="Input 3 2 4" xfId="839"/>
    <cellStyle name="Input 3 2 4 2" xfId="4677"/>
    <cellStyle name="Input 3 2 4 2 2" xfId="29376"/>
    <cellStyle name="Input 3 2 4 3" xfId="5884"/>
    <cellStyle name="Input 3 2 4 3 2" xfId="13146"/>
    <cellStyle name="Input 3 2 4 3 2 2" xfId="33788"/>
    <cellStyle name="Input 3 2 4 3 3" xfId="30200"/>
    <cellStyle name="Input 3 2 4 4" xfId="5636"/>
    <cellStyle name="Input 3 2 4 4 2" xfId="30067"/>
    <cellStyle name="Input 3 2 4 5" xfId="5840"/>
    <cellStyle name="Input 3 2 4 5 2" xfId="13105"/>
    <cellStyle name="Input 3 2 4 5 2 2" xfId="33771"/>
    <cellStyle name="Input 3 2 4 5 3" xfId="30180"/>
    <cellStyle name="Input 3 2 4 6" xfId="4534"/>
    <cellStyle name="Input 3 2 4 6 2" xfId="20542"/>
    <cellStyle name="Input 3 2 4 6 2 2" xfId="36425"/>
    <cellStyle name="Input 3 2 4 6 3" xfId="29310"/>
    <cellStyle name="Input 3 2 4 7" xfId="8414"/>
    <cellStyle name="Input 3 2 4 7 2" xfId="31477"/>
    <cellStyle name="Input 3 2 5" xfId="2236"/>
    <cellStyle name="Input 3 2 5 2" xfId="6836"/>
    <cellStyle name="Input 3 2 5 2 2" xfId="14010"/>
    <cellStyle name="Input 3 2 5 2 2 2" xfId="34359"/>
    <cellStyle name="Input 3 2 5 2 3" xfId="30808"/>
    <cellStyle name="Input 3 2 5 3" xfId="9019"/>
    <cellStyle name="Input 3 2 5 3 2" xfId="31897"/>
    <cellStyle name="Input 3 2 6" xfId="4822"/>
    <cellStyle name="Input 3 2 6 2" xfId="29498"/>
    <cellStyle name="Input 3 2 7" xfId="6243"/>
    <cellStyle name="Input 3 2 7 2" xfId="13475"/>
    <cellStyle name="Input 3 2 7 2 2" xfId="33985"/>
    <cellStyle name="Input 3 2 7 3" xfId="30418"/>
    <cellStyle name="Input 3 2 8" xfId="8512"/>
    <cellStyle name="Input 3 2 8 2" xfId="31536"/>
    <cellStyle name="Input 3 2 9" xfId="5616"/>
    <cellStyle name="Input 3 2 9 2" xfId="12958"/>
    <cellStyle name="Input 3 2 9 2 2" xfId="33691"/>
    <cellStyle name="Input 3 2 9 3" xfId="30054"/>
    <cellStyle name="Input 3 3" xfId="1612"/>
    <cellStyle name="Input 3 3 10" xfId="3973"/>
    <cellStyle name="Input 3 3 10 2" xfId="29109"/>
    <cellStyle name="Input 3 3 2" xfId="2020"/>
    <cellStyle name="Input 3 3 2 2" xfId="3275"/>
    <cellStyle name="Input 3 3 2 2 2" xfId="10030"/>
    <cellStyle name="Input 3 3 2 2 2 2" xfId="32374"/>
    <cellStyle name="Input 3 3 2 2 3" xfId="11960"/>
    <cellStyle name="Input 3 3 2 2 3 2" xfId="18285"/>
    <cellStyle name="Input 3 3 2 2 3 2 2" xfId="36038"/>
    <cellStyle name="Input 3 3 2 2 3 3" xfId="33285"/>
    <cellStyle name="Input 3 3 2 2 4" xfId="7851"/>
    <cellStyle name="Input 3 3 2 2 4 2" xfId="21855"/>
    <cellStyle name="Input 3 3 2 2 4 2 2" xfId="36602"/>
    <cellStyle name="Input 3 3 2 2 4 3" xfId="31282"/>
    <cellStyle name="Input 3 3 2 2 5" xfId="15009"/>
    <cellStyle name="Input 3 3 2 2 5 2" xfId="34830"/>
    <cellStyle name="Input 3 3 2 2 6" xfId="28797"/>
    <cellStyle name="Input 3 3 2 3" xfId="3748"/>
    <cellStyle name="Input 3 3 2 3 2" xfId="10503"/>
    <cellStyle name="Input 3 3 2 3 2 2" xfId="32575"/>
    <cellStyle name="Input 3 3 2 3 3" xfId="12433"/>
    <cellStyle name="Input 3 3 2 3 3 2" xfId="18756"/>
    <cellStyle name="Input 3 3 2 3 3 2 2" xfId="36239"/>
    <cellStyle name="Input 3 3 2 3 3 3" xfId="33486"/>
    <cellStyle name="Input 3 3 2 3 4" xfId="15480"/>
    <cellStyle name="Input 3 3 2 3 4 2" xfId="35031"/>
    <cellStyle name="Input 3 3 2 3 5" xfId="28998"/>
    <cellStyle name="Input 3 3 2 4" xfId="6620"/>
    <cellStyle name="Input 3 3 2 4 2" xfId="13797"/>
    <cellStyle name="Input 3 3 2 4 2 2" xfId="34247"/>
    <cellStyle name="Input 3 3 2 4 3" xfId="30696"/>
    <cellStyle name="Input 3 3 2 5" xfId="8803"/>
    <cellStyle name="Input 3 3 2 5 2" xfId="31785"/>
    <cellStyle name="Input 3 3 2 6" xfId="10917"/>
    <cellStyle name="Input 3 3 2 6 2" xfId="17248"/>
    <cellStyle name="Input 3 3 2 6 2 2" xfId="35626"/>
    <cellStyle name="Input 3 3 2 6 3" xfId="32873"/>
    <cellStyle name="Input 3 3 2 7" xfId="5108"/>
    <cellStyle name="Input 3 3 2 7 2" xfId="29744"/>
    <cellStyle name="Input 3 3 3" xfId="2298"/>
    <cellStyle name="Input 3 3 3 2" xfId="6898"/>
    <cellStyle name="Input 3 3 3 2 2" xfId="14072"/>
    <cellStyle name="Input 3 3 3 2 2 2" xfId="34403"/>
    <cellStyle name="Input 3 3 3 2 3" xfId="30852"/>
    <cellStyle name="Input 3 3 3 3" xfId="9081"/>
    <cellStyle name="Input 3 3 3 3 2" xfId="31941"/>
    <cellStyle name="Input 3 3 3 4" xfId="11105"/>
    <cellStyle name="Input 3 3 3 4 2" xfId="17434"/>
    <cellStyle name="Input 3 3 3 4 2 2" xfId="35695"/>
    <cellStyle name="Input 3 3 3 4 3" xfId="32942"/>
    <cellStyle name="Input 3 3 3 5" xfId="5334"/>
    <cellStyle name="Input 3 3 3 5 2" xfId="29832"/>
    <cellStyle name="Input 3 3 3 6" xfId="28454"/>
    <cellStyle name="Input 3 3 4" xfId="2026"/>
    <cellStyle name="Input 3 3 4 2" xfId="6626"/>
    <cellStyle name="Input 3 3 4 2 2" xfId="13803"/>
    <cellStyle name="Input 3 3 4 2 2 2" xfId="34253"/>
    <cellStyle name="Input 3 3 4 2 3" xfId="30702"/>
    <cellStyle name="Input 3 3 4 3" xfId="8809"/>
    <cellStyle name="Input 3 3 4 3 2" xfId="31791"/>
    <cellStyle name="Input 3 3 4 4" xfId="10923"/>
    <cellStyle name="Input 3 3 4 4 2" xfId="17254"/>
    <cellStyle name="Input 3 3 4 4 2 2" xfId="35632"/>
    <cellStyle name="Input 3 3 4 4 3" xfId="32879"/>
    <cellStyle name="Input 3 3 4 5" xfId="5114"/>
    <cellStyle name="Input 3 3 4 5 2" xfId="29750"/>
    <cellStyle name="Input 3 3 4 6" xfId="28393"/>
    <cellStyle name="Input 3 3 5" xfId="3013"/>
    <cellStyle name="Input 3 3 5 2" xfId="7600"/>
    <cellStyle name="Input 3 3 5 2 2" xfId="14764"/>
    <cellStyle name="Input 3 3 5 2 2 2" xfId="34719"/>
    <cellStyle name="Input 3 3 5 2 3" xfId="31171"/>
    <cellStyle name="Input 3 3 5 3" xfId="9779"/>
    <cellStyle name="Input 3 3 5 3 2" xfId="32259"/>
    <cellStyle name="Input 3 3 5 4" xfId="11716"/>
    <cellStyle name="Input 3 3 5 4 2" xfId="18041"/>
    <cellStyle name="Input 3 3 5 4 2 2" xfId="35928"/>
    <cellStyle name="Input 3 3 5 4 3" xfId="33175"/>
    <cellStyle name="Input 3 3 5 5" xfId="4867"/>
    <cellStyle name="Input 3 3 5 5 2" xfId="29542"/>
    <cellStyle name="Input 3 3 5 6" xfId="28687"/>
    <cellStyle name="Input 3 3 6" xfId="3519"/>
    <cellStyle name="Input 3 3 6 2" xfId="10274"/>
    <cellStyle name="Input 3 3 6 2 2" xfId="32480"/>
    <cellStyle name="Input 3 3 6 3" xfId="12204"/>
    <cellStyle name="Input 3 3 6 3 2" xfId="18527"/>
    <cellStyle name="Input 3 3 6 3 2 2" xfId="36144"/>
    <cellStyle name="Input 3 3 6 3 3" xfId="33391"/>
    <cellStyle name="Input 3 3 6 4" xfId="8095"/>
    <cellStyle name="Input 3 3 6 4 2" xfId="22092"/>
    <cellStyle name="Input 3 3 6 4 2 2" xfId="36708"/>
    <cellStyle name="Input 3 3 6 4 3" xfId="31388"/>
    <cellStyle name="Input 3 3 6 5" xfId="15251"/>
    <cellStyle name="Input 3 3 6 5 2" xfId="34936"/>
    <cellStyle name="Input 3 3 6 6" xfId="28903"/>
    <cellStyle name="Input 3 3 7" xfId="6311"/>
    <cellStyle name="Input 3 3 7 2" xfId="13532"/>
    <cellStyle name="Input 3 3 7 2 2" xfId="34031"/>
    <cellStyle name="Input 3 3 7 3" xfId="30473"/>
    <cellStyle name="Input 3 3 8" xfId="8562"/>
    <cellStyle name="Input 3 3 8 2" xfId="31583"/>
    <cellStyle name="Input 3 3 9" xfId="10689"/>
    <cellStyle name="Input 3 3 9 2" xfId="17021"/>
    <cellStyle name="Input 3 3 9 2 2" xfId="35433"/>
    <cellStyle name="Input 3 3 9 3" xfId="32680"/>
    <cellStyle name="Input 3 4" xfId="1510"/>
    <cellStyle name="Input 3 4 2" xfId="2264"/>
    <cellStyle name="Input 3 4 2 2" xfId="6864"/>
    <cellStyle name="Input 3 4 2 2 2" xfId="14038"/>
    <cellStyle name="Input 3 4 2 2 2 2" xfId="34385"/>
    <cellStyle name="Input 3 4 2 2 3" xfId="30834"/>
    <cellStyle name="Input 3 4 2 3" xfId="9047"/>
    <cellStyle name="Input 3 4 2 3 2" xfId="31923"/>
    <cellStyle name="Input 3 4 3" xfId="4847"/>
    <cellStyle name="Input 3 4 3 2" xfId="29523"/>
    <cellStyle name="Input 3 4 4" xfId="6270"/>
    <cellStyle name="Input 3 4 4 2" xfId="13501"/>
    <cellStyle name="Input 3 4 4 2 2" xfId="34011"/>
    <cellStyle name="Input 3 4 4 3" xfId="30445"/>
    <cellStyle name="Input 3 4 5" xfId="8540"/>
    <cellStyle name="Input 3 4 5 2" xfId="31564"/>
    <cellStyle name="Input 3 4 6" xfId="10675"/>
    <cellStyle name="Input 3 4 6 2" xfId="17007"/>
    <cellStyle name="Input 3 4 6 2 2" xfId="35419"/>
    <cellStyle name="Input 3 4 6 3" xfId="32666"/>
    <cellStyle name="Input 3 5" xfId="1342"/>
    <cellStyle name="Input 3 5 2" xfId="4768"/>
    <cellStyle name="Input 3 5 2 2" xfId="29451"/>
    <cellStyle name="Input 3 5 3" xfId="6134"/>
    <cellStyle name="Input 3 5 3 2" xfId="13372"/>
    <cellStyle name="Input 3 5 3 2 2" xfId="33920"/>
    <cellStyle name="Input 3 5 3 3" xfId="30350"/>
    <cellStyle name="Input 3 5 4" xfId="5534"/>
    <cellStyle name="Input 3 5 4 2" xfId="29999"/>
    <cellStyle name="Input 3 5 5" xfId="5703"/>
    <cellStyle name="Input 3 5 5 2" xfId="13019"/>
    <cellStyle name="Input 3 5 5 2 2" xfId="33718"/>
    <cellStyle name="Input 3 5 5 3" xfId="30103"/>
    <cellStyle name="Input 3 5 6" xfId="4457"/>
    <cellStyle name="Input 3 5 6 2" xfId="20490"/>
    <cellStyle name="Input 3 5 6 2 2" xfId="36396"/>
    <cellStyle name="Input 3 5 6 3" xfId="29282"/>
    <cellStyle name="Input 3 5 7" xfId="4581"/>
    <cellStyle name="Input 3 5 7 2" xfId="29341"/>
    <cellStyle name="Input 3 6" xfId="1273"/>
    <cellStyle name="Input 3 6 2" xfId="6080"/>
    <cellStyle name="Input 3 6 2 2" xfId="13322"/>
    <cellStyle name="Input 3 6 2 2 2" xfId="33887"/>
    <cellStyle name="Input 3 6 2 3" xfId="30318"/>
    <cellStyle name="Input 3 6 3" xfId="5541"/>
    <cellStyle name="Input 3 6 3 2" xfId="30001"/>
    <cellStyle name="Input 3 6 4" xfId="5835"/>
    <cellStyle name="Input 3 6 4 2" xfId="13100"/>
    <cellStyle name="Input 3 6 4 2 2" xfId="33770"/>
    <cellStyle name="Input 3 6 4 3" xfId="30179"/>
    <cellStyle name="Input 3 6 5" xfId="4735"/>
    <cellStyle name="Input 3 6 5 2" xfId="29424"/>
    <cellStyle name="Input 3 7" xfId="2170"/>
    <cellStyle name="Input 3 7 2" xfId="6770"/>
    <cellStyle name="Input 3 7 2 2" xfId="13944"/>
    <cellStyle name="Input 3 7 2 2 2" xfId="34311"/>
    <cellStyle name="Input 3 7 2 3" xfId="30760"/>
    <cellStyle name="Input 3 7 3" xfId="8953"/>
    <cellStyle name="Input 3 7 3 2" xfId="31849"/>
    <cellStyle name="Input 3 8" xfId="5823"/>
    <cellStyle name="Input 3 8 2" xfId="13091"/>
    <cellStyle name="Input 3 8 2 2" xfId="33763"/>
    <cellStyle name="Input 3 8 3" xfId="30171"/>
    <cellStyle name="Input 3 9" xfId="5582"/>
    <cellStyle name="Input 3 9 2" xfId="30026"/>
    <cellStyle name="Input 30" xfId="5575"/>
    <cellStyle name="Input 30 2" xfId="30021"/>
    <cellStyle name="Input 31" xfId="5699"/>
    <cellStyle name="Input 31 2" xfId="30100"/>
    <cellStyle name="Input 32" xfId="3992"/>
    <cellStyle name="Input 32 2" xfId="20145"/>
    <cellStyle name="Input 32 2 2" xfId="36336"/>
    <cellStyle name="Input 32 3" xfId="29117"/>
    <cellStyle name="Input 33" xfId="4014"/>
    <cellStyle name="Input 33 2" xfId="29120"/>
    <cellStyle name="Input 34" xfId="18922"/>
    <cellStyle name="Input 34 2" xfId="36325"/>
    <cellStyle name="Input 35" xfId="28029"/>
    <cellStyle name="Input 4" xfId="598"/>
    <cellStyle name="Input 4 2" xfId="1480"/>
    <cellStyle name="Input 4 2 2" xfId="1856"/>
    <cellStyle name="Input 4 2 2 10" xfId="4115"/>
    <cellStyle name="Input 4 2 2 10 2" xfId="29179"/>
    <cellStyle name="Input 4 2 2 2" xfId="1951"/>
    <cellStyle name="Input 4 2 2 2 2" xfId="3430"/>
    <cellStyle name="Input 4 2 2 2 2 2" xfId="10185"/>
    <cellStyle name="Input 4 2 2 2 2 2 2" xfId="32448"/>
    <cellStyle name="Input 4 2 2 2 2 3" xfId="12115"/>
    <cellStyle name="Input 4 2 2 2 2 3 2" xfId="18439"/>
    <cellStyle name="Input 4 2 2 2 2 3 2 2" xfId="36112"/>
    <cellStyle name="Input 4 2 2 2 2 3 3" xfId="33359"/>
    <cellStyle name="Input 4 2 2 2 2 4" xfId="8006"/>
    <cellStyle name="Input 4 2 2 2 2 4 2" xfId="22009"/>
    <cellStyle name="Input 4 2 2 2 2 4 2 2" xfId="36676"/>
    <cellStyle name="Input 4 2 2 2 2 4 3" xfId="31356"/>
    <cellStyle name="Input 4 2 2 2 2 5" xfId="15163"/>
    <cellStyle name="Input 4 2 2 2 2 5 2" xfId="34904"/>
    <cellStyle name="Input 4 2 2 2 2 6" xfId="28871"/>
    <cellStyle name="Input 4 2 2 2 3" xfId="3903"/>
    <cellStyle name="Input 4 2 2 2 3 2" xfId="10658"/>
    <cellStyle name="Input 4 2 2 2 3 2 2" xfId="32649"/>
    <cellStyle name="Input 4 2 2 2 3 3" xfId="12588"/>
    <cellStyle name="Input 4 2 2 2 3 3 2" xfId="18910"/>
    <cellStyle name="Input 4 2 2 2 3 3 2 2" xfId="36313"/>
    <cellStyle name="Input 4 2 2 2 3 3 3" xfId="33560"/>
    <cellStyle name="Input 4 2 2 2 3 4" xfId="15634"/>
    <cellStyle name="Input 4 2 2 2 3 4 2" xfId="35105"/>
    <cellStyle name="Input 4 2 2 2 3 5" xfId="29072"/>
    <cellStyle name="Input 4 2 2 2 4" xfId="6551"/>
    <cellStyle name="Input 4 2 2 2 4 2" xfId="13729"/>
    <cellStyle name="Input 4 2 2 2 4 2 2" xfId="34203"/>
    <cellStyle name="Input 4 2 2 2 4 3" xfId="30652"/>
    <cellStyle name="Input 4 2 2 2 5" xfId="8734"/>
    <cellStyle name="Input 4 2 2 2 5 2" xfId="31741"/>
    <cellStyle name="Input 4 2 2 2 6" xfId="10848"/>
    <cellStyle name="Input 4 2 2 2 6 2" xfId="17180"/>
    <cellStyle name="Input 4 2 2 2 6 2 2" xfId="35582"/>
    <cellStyle name="Input 4 2 2 2 6 3" xfId="32829"/>
    <cellStyle name="Input 4 2 2 2 7" xfId="5064"/>
    <cellStyle name="Input 4 2 2 2 7 2" xfId="29706"/>
    <cellStyle name="Input 4 2 2 3" xfId="2391"/>
    <cellStyle name="Input 4 2 2 3 2" xfId="6991"/>
    <cellStyle name="Input 4 2 2 3 2 2" xfId="14165"/>
    <cellStyle name="Input 4 2 2 3 2 2 2" xfId="34477"/>
    <cellStyle name="Input 4 2 2 3 2 3" xfId="30926"/>
    <cellStyle name="Input 4 2 2 3 3" xfId="9173"/>
    <cellStyle name="Input 4 2 2 3 3 2" xfId="32015"/>
    <cellStyle name="Input 4 2 2 3 4" xfId="11188"/>
    <cellStyle name="Input 4 2 2 3 4 2" xfId="17517"/>
    <cellStyle name="Input 4 2 2 3 4 2 2" xfId="35760"/>
    <cellStyle name="Input 4 2 2 3 4 3" xfId="33007"/>
    <cellStyle name="Input 4 2 2 3 5" xfId="5421"/>
    <cellStyle name="Input 4 2 2 3 5 2" xfId="29900"/>
    <cellStyle name="Input 4 2 2 3 6" xfId="28519"/>
    <cellStyle name="Input 4 2 2 4" xfId="2521"/>
    <cellStyle name="Input 4 2 2 4 2" xfId="7121"/>
    <cellStyle name="Input 4 2 2 4 2 2" xfId="14295"/>
    <cellStyle name="Input 4 2 2 4 2 2 2" xfId="34607"/>
    <cellStyle name="Input 4 2 2 4 2 3" xfId="31056"/>
    <cellStyle name="Input 4 2 2 4 3" xfId="9303"/>
    <cellStyle name="Input 4 2 2 4 3 2" xfId="32145"/>
    <cellStyle name="Input 4 2 2 4 4" xfId="11263"/>
    <cellStyle name="Input 4 2 2 4 4 2" xfId="17592"/>
    <cellStyle name="Input 4 2 2 4 4 2 2" xfId="35835"/>
    <cellStyle name="Input 4 2 2 4 4 3" xfId="33082"/>
    <cellStyle name="Input 4 2 2 4 5" xfId="5520"/>
    <cellStyle name="Input 4 2 2 4 5 2" xfId="29987"/>
    <cellStyle name="Input 4 2 2 4 6" xfId="28594"/>
    <cellStyle name="Input 4 2 2 5" xfId="3183"/>
    <cellStyle name="Input 4 2 2 5 2" xfId="7759"/>
    <cellStyle name="Input 4 2 2 5 2 2" xfId="14917"/>
    <cellStyle name="Input 4 2 2 5 2 2 2" xfId="34793"/>
    <cellStyle name="Input 4 2 2 5 2 3" xfId="31245"/>
    <cellStyle name="Input 4 2 2 5 3" xfId="9938"/>
    <cellStyle name="Input 4 2 2 5 3 2" xfId="32337"/>
    <cellStyle name="Input 4 2 2 5 4" xfId="11869"/>
    <cellStyle name="Input 4 2 2 5 4 2" xfId="18194"/>
    <cellStyle name="Input 4 2 2 5 4 2 2" xfId="36002"/>
    <cellStyle name="Input 4 2 2 5 4 3" xfId="33249"/>
    <cellStyle name="Input 4 2 2 5 5" xfId="4979"/>
    <cellStyle name="Input 4 2 2 5 5 2" xfId="29621"/>
    <cellStyle name="Input 4 2 2 5 6" xfId="28761"/>
    <cellStyle name="Input 4 2 2 6" xfId="3657"/>
    <cellStyle name="Input 4 2 2 6 2" xfId="10412"/>
    <cellStyle name="Input 4 2 2 6 2 2" xfId="32539"/>
    <cellStyle name="Input 4 2 2 6 3" xfId="12342"/>
    <cellStyle name="Input 4 2 2 6 3 2" xfId="18665"/>
    <cellStyle name="Input 4 2 2 6 3 2 2" xfId="36203"/>
    <cellStyle name="Input 4 2 2 6 3 3" xfId="33450"/>
    <cellStyle name="Input 4 2 2 6 4" xfId="8233"/>
    <cellStyle name="Input 4 2 2 6 4 2" xfId="22230"/>
    <cellStyle name="Input 4 2 2 6 4 2 2" xfId="36767"/>
    <cellStyle name="Input 4 2 2 6 4 3" xfId="31447"/>
    <cellStyle name="Input 4 2 2 6 5" xfId="15389"/>
    <cellStyle name="Input 4 2 2 6 5 2" xfId="34995"/>
    <cellStyle name="Input 4 2 2 6 6" xfId="28962"/>
    <cellStyle name="Input 4 2 2 7" xfId="6456"/>
    <cellStyle name="Input 4 2 2 7 2" xfId="13634"/>
    <cellStyle name="Input 4 2 2 7 2 2" xfId="34118"/>
    <cellStyle name="Input 4 2 2 7 3" xfId="30567"/>
    <cellStyle name="Input 4 2 2 8" xfId="8639"/>
    <cellStyle name="Input 4 2 2 8 2" xfId="31656"/>
    <cellStyle name="Input 4 2 2 9" xfId="10753"/>
    <cellStyle name="Input 4 2 2 9 2" xfId="17085"/>
    <cellStyle name="Input 4 2 2 9 2 2" xfId="35497"/>
    <cellStyle name="Input 4 2 2 9 3" xfId="32744"/>
    <cellStyle name="Input 4 2 3" xfId="1911"/>
    <cellStyle name="Input 4 2 3 2" xfId="2446"/>
    <cellStyle name="Input 4 2 3 2 2" xfId="7046"/>
    <cellStyle name="Input 4 2 3 2 2 2" xfId="14220"/>
    <cellStyle name="Input 4 2 3 2 2 2 2" xfId="34532"/>
    <cellStyle name="Input 4 2 3 2 2 3" xfId="30981"/>
    <cellStyle name="Input 4 2 3 2 3" xfId="9228"/>
    <cellStyle name="Input 4 2 3 2 3 2" xfId="32070"/>
    <cellStyle name="Input 4 2 3 3" xfId="5034"/>
    <cellStyle name="Input 4 2 3 3 2" xfId="29676"/>
    <cellStyle name="Input 4 2 3 4" xfId="6511"/>
    <cellStyle name="Input 4 2 3 4 2" xfId="13689"/>
    <cellStyle name="Input 4 2 3 4 2 2" xfId="34173"/>
    <cellStyle name="Input 4 2 3 4 3" xfId="30622"/>
    <cellStyle name="Input 4 2 3 5" xfId="8694"/>
    <cellStyle name="Input 4 2 3 5 2" xfId="31711"/>
    <cellStyle name="Input 4 2 3 6" xfId="10808"/>
    <cellStyle name="Input 4 2 3 6 2" xfId="17140"/>
    <cellStyle name="Input 4 2 3 6 2 2" xfId="35552"/>
    <cellStyle name="Input 4 2 3 6 3" xfId="32799"/>
    <cellStyle name="Input 4 2 4" xfId="1329"/>
    <cellStyle name="Input 4 2 4 2" xfId="4761"/>
    <cellStyle name="Input 4 2 4 2 2" xfId="29446"/>
    <cellStyle name="Input 4 2 4 3" xfId="6125"/>
    <cellStyle name="Input 4 2 4 3 2" xfId="13364"/>
    <cellStyle name="Input 4 2 4 3 2 2" xfId="33915"/>
    <cellStyle name="Input 4 2 4 3 3" xfId="30345"/>
    <cellStyle name="Input 4 2 4 4" xfId="5769"/>
    <cellStyle name="Input 4 2 4 4 2" xfId="30133"/>
    <cellStyle name="Input 4 2 4 5" xfId="5708"/>
    <cellStyle name="Input 4 2 4 5 2" xfId="13024"/>
    <cellStyle name="Input 4 2 4 5 2 2" xfId="33723"/>
    <cellStyle name="Input 4 2 4 5 3" xfId="30108"/>
    <cellStyle name="Input 4 2 4 6" xfId="4542"/>
    <cellStyle name="Input 4 2 4 6 2" xfId="20550"/>
    <cellStyle name="Input 4 2 4 6 2 2" xfId="36433"/>
    <cellStyle name="Input 4 2 4 6 3" xfId="29318"/>
    <cellStyle name="Input 4 2 4 7" xfId="8396"/>
    <cellStyle name="Input 4 2 4 7 2" xfId="31469"/>
    <cellStyle name="Input 4 2 5" xfId="2244"/>
    <cellStyle name="Input 4 2 5 2" xfId="6844"/>
    <cellStyle name="Input 4 2 5 2 2" xfId="14018"/>
    <cellStyle name="Input 4 2 5 2 2 2" xfId="34367"/>
    <cellStyle name="Input 4 2 5 2 3" xfId="30816"/>
    <cellStyle name="Input 4 2 5 3" xfId="9027"/>
    <cellStyle name="Input 4 2 5 3 2" xfId="31905"/>
    <cellStyle name="Input 4 2 6" xfId="4830"/>
    <cellStyle name="Input 4 2 6 2" xfId="29506"/>
    <cellStyle name="Input 4 2 7" xfId="6251"/>
    <cellStyle name="Input 4 2 7 2" xfId="13483"/>
    <cellStyle name="Input 4 2 7 2 2" xfId="33993"/>
    <cellStyle name="Input 4 2 7 3" xfId="30426"/>
    <cellStyle name="Input 4 2 8" xfId="8520"/>
    <cellStyle name="Input 4 2 8 2" xfId="31544"/>
    <cellStyle name="Input 4 2 9" xfId="5870"/>
    <cellStyle name="Input 4 2 9 2" xfId="13132"/>
    <cellStyle name="Input 4 2 9 2 2" xfId="33781"/>
    <cellStyle name="Input 4 2 9 3" xfId="30193"/>
    <cellStyle name="Input 4 3" xfId="1613"/>
    <cellStyle name="Input 4 3 10" xfId="4248"/>
    <cellStyle name="Input 4 3 10 2" xfId="29213"/>
    <cellStyle name="Input 4 3 2" xfId="1972"/>
    <cellStyle name="Input 4 3 2 2" xfId="3276"/>
    <cellStyle name="Input 4 3 2 2 2" xfId="10031"/>
    <cellStyle name="Input 4 3 2 2 2 2" xfId="32375"/>
    <cellStyle name="Input 4 3 2 2 3" xfId="11961"/>
    <cellStyle name="Input 4 3 2 2 3 2" xfId="18286"/>
    <cellStyle name="Input 4 3 2 2 3 2 2" xfId="36039"/>
    <cellStyle name="Input 4 3 2 2 3 3" xfId="33286"/>
    <cellStyle name="Input 4 3 2 2 4" xfId="7852"/>
    <cellStyle name="Input 4 3 2 2 4 2" xfId="21856"/>
    <cellStyle name="Input 4 3 2 2 4 2 2" xfId="36603"/>
    <cellStyle name="Input 4 3 2 2 4 3" xfId="31283"/>
    <cellStyle name="Input 4 3 2 2 5" xfId="15010"/>
    <cellStyle name="Input 4 3 2 2 5 2" xfId="34831"/>
    <cellStyle name="Input 4 3 2 2 6" xfId="28798"/>
    <cellStyle name="Input 4 3 2 3" xfId="3749"/>
    <cellStyle name="Input 4 3 2 3 2" xfId="10504"/>
    <cellStyle name="Input 4 3 2 3 2 2" xfId="32576"/>
    <cellStyle name="Input 4 3 2 3 3" xfId="12434"/>
    <cellStyle name="Input 4 3 2 3 3 2" xfId="18757"/>
    <cellStyle name="Input 4 3 2 3 3 2 2" xfId="36240"/>
    <cellStyle name="Input 4 3 2 3 3 3" xfId="33487"/>
    <cellStyle name="Input 4 3 2 3 4" xfId="15481"/>
    <cellStyle name="Input 4 3 2 3 4 2" xfId="35032"/>
    <cellStyle name="Input 4 3 2 3 5" xfId="28999"/>
    <cellStyle name="Input 4 3 2 4" xfId="6572"/>
    <cellStyle name="Input 4 3 2 4 2" xfId="13750"/>
    <cellStyle name="Input 4 3 2 4 2 2" xfId="34216"/>
    <cellStyle name="Input 4 3 2 4 3" xfId="30665"/>
    <cellStyle name="Input 4 3 2 5" xfId="8755"/>
    <cellStyle name="Input 4 3 2 5 2" xfId="31754"/>
    <cellStyle name="Input 4 3 2 6" xfId="10869"/>
    <cellStyle name="Input 4 3 2 6 2" xfId="17201"/>
    <cellStyle name="Input 4 3 2 6 2 2" xfId="35595"/>
    <cellStyle name="Input 4 3 2 6 3" xfId="32842"/>
    <cellStyle name="Input 4 3 2 7" xfId="5077"/>
    <cellStyle name="Input 4 3 2 7 2" xfId="29718"/>
    <cellStyle name="Input 4 3 3" xfId="2299"/>
    <cellStyle name="Input 4 3 3 2" xfId="6899"/>
    <cellStyle name="Input 4 3 3 2 2" xfId="14073"/>
    <cellStyle name="Input 4 3 3 2 2 2" xfId="34404"/>
    <cellStyle name="Input 4 3 3 2 3" xfId="30853"/>
    <cellStyle name="Input 4 3 3 3" xfId="9082"/>
    <cellStyle name="Input 4 3 3 3 2" xfId="31942"/>
    <cellStyle name="Input 4 3 3 4" xfId="11106"/>
    <cellStyle name="Input 4 3 3 4 2" xfId="17435"/>
    <cellStyle name="Input 4 3 3 4 2 2" xfId="35696"/>
    <cellStyle name="Input 4 3 3 4 3" xfId="32943"/>
    <cellStyle name="Input 4 3 3 5" xfId="5335"/>
    <cellStyle name="Input 4 3 3 5 2" xfId="29833"/>
    <cellStyle name="Input 4 3 3 6" xfId="28455"/>
    <cellStyle name="Input 4 3 4" xfId="2025"/>
    <cellStyle name="Input 4 3 4 2" xfId="6625"/>
    <cellStyle name="Input 4 3 4 2 2" xfId="13802"/>
    <cellStyle name="Input 4 3 4 2 2 2" xfId="34252"/>
    <cellStyle name="Input 4 3 4 2 3" xfId="30701"/>
    <cellStyle name="Input 4 3 4 3" xfId="8808"/>
    <cellStyle name="Input 4 3 4 3 2" xfId="31790"/>
    <cellStyle name="Input 4 3 4 4" xfId="10922"/>
    <cellStyle name="Input 4 3 4 4 2" xfId="17253"/>
    <cellStyle name="Input 4 3 4 4 2 2" xfId="35631"/>
    <cellStyle name="Input 4 3 4 4 3" xfId="32878"/>
    <cellStyle name="Input 4 3 4 5" xfId="5113"/>
    <cellStyle name="Input 4 3 4 5 2" xfId="29749"/>
    <cellStyle name="Input 4 3 4 6" xfId="28392"/>
    <cellStyle name="Input 4 3 5" xfId="3014"/>
    <cellStyle name="Input 4 3 5 2" xfId="7601"/>
    <cellStyle name="Input 4 3 5 2 2" xfId="14765"/>
    <cellStyle name="Input 4 3 5 2 2 2" xfId="34720"/>
    <cellStyle name="Input 4 3 5 2 3" xfId="31172"/>
    <cellStyle name="Input 4 3 5 3" xfId="9780"/>
    <cellStyle name="Input 4 3 5 3 2" xfId="32260"/>
    <cellStyle name="Input 4 3 5 4" xfId="11717"/>
    <cellStyle name="Input 4 3 5 4 2" xfId="18042"/>
    <cellStyle name="Input 4 3 5 4 2 2" xfId="35929"/>
    <cellStyle name="Input 4 3 5 4 3" xfId="33176"/>
    <cellStyle name="Input 4 3 5 5" xfId="4868"/>
    <cellStyle name="Input 4 3 5 5 2" xfId="29543"/>
    <cellStyle name="Input 4 3 5 6" xfId="28688"/>
    <cellStyle name="Input 4 3 6" xfId="3520"/>
    <cellStyle name="Input 4 3 6 2" xfId="10275"/>
    <cellStyle name="Input 4 3 6 2 2" xfId="32481"/>
    <cellStyle name="Input 4 3 6 3" xfId="12205"/>
    <cellStyle name="Input 4 3 6 3 2" xfId="18528"/>
    <cellStyle name="Input 4 3 6 3 2 2" xfId="36145"/>
    <cellStyle name="Input 4 3 6 3 3" xfId="33392"/>
    <cellStyle name="Input 4 3 6 4" xfId="8096"/>
    <cellStyle name="Input 4 3 6 4 2" xfId="22093"/>
    <cellStyle name="Input 4 3 6 4 2 2" xfId="36709"/>
    <cellStyle name="Input 4 3 6 4 3" xfId="31389"/>
    <cellStyle name="Input 4 3 6 5" xfId="15252"/>
    <cellStyle name="Input 4 3 6 5 2" xfId="34937"/>
    <cellStyle name="Input 4 3 6 6" xfId="28904"/>
    <cellStyle name="Input 4 3 7" xfId="6312"/>
    <cellStyle name="Input 4 3 7 2" xfId="13533"/>
    <cellStyle name="Input 4 3 7 2 2" xfId="34032"/>
    <cellStyle name="Input 4 3 7 3" xfId="30474"/>
    <cellStyle name="Input 4 3 8" xfId="8563"/>
    <cellStyle name="Input 4 3 8 2" xfId="31584"/>
    <cellStyle name="Input 4 3 9" xfId="10690"/>
    <cellStyle name="Input 4 3 9 2" xfId="17022"/>
    <cellStyle name="Input 4 3 9 2 2" xfId="35434"/>
    <cellStyle name="Input 4 3 9 3" xfId="32681"/>
    <cellStyle name="Input 4 4" xfId="1509"/>
    <cellStyle name="Input 4 4 2" xfId="2263"/>
    <cellStyle name="Input 4 4 2 2" xfId="6863"/>
    <cellStyle name="Input 4 4 2 2 2" xfId="14037"/>
    <cellStyle name="Input 4 4 2 2 2 2" xfId="34384"/>
    <cellStyle name="Input 4 4 2 2 3" xfId="30833"/>
    <cellStyle name="Input 4 4 2 3" xfId="9046"/>
    <cellStyle name="Input 4 4 2 3 2" xfId="31922"/>
    <cellStyle name="Input 4 4 3" xfId="4846"/>
    <cellStyle name="Input 4 4 3 2" xfId="29522"/>
    <cellStyle name="Input 4 4 4" xfId="6269"/>
    <cellStyle name="Input 4 4 4 2" xfId="13500"/>
    <cellStyle name="Input 4 4 4 2 2" xfId="34010"/>
    <cellStyle name="Input 4 4 4 3" xfId="30444"/>
    <cellStyle name="Input 4 4 5" xfId="8539"/>
    <cellStyle name="Input 4 4 5 2" xfId="31563"/>
    <cellStyle name="Input 4 4 6" xfId="10674"/>
    <cellStyle name="Input 4 4 6 2" xfId="17006"/>
    <cellStyle name="Input 4 4 6 2 2" xfId="35418"/>
    <cellStyle name="Input 4 4 6 3" xfId="32665"/>
    <cellStyle name="Input 4 5" xfId="1385"/>
    <cellStyle name="Input 4 5 2" xfId="4787"/>
    <cellStyle name="Input 4 5 2 2" xfId="29466"/>
    <cellStyle name="Input 4 5 3" xfId="6168"/>
    <cellStyle name="Input 4 5 3 2" xfId="13404"/>
    <cellStyle name="Input 4 5 3 2 2" xfId="33941"/>
    <cellStyle name="Input 4 5 3 3" xfId="30371"/>
    <cellStyle name="Input 4 5 4" xfId="8437"/>
    <cellStyle name="Input 4 5 4 2" xfId="31491"/>
    <cellStyle name="Input 4 5 5" xfId="5868"/>
    <cellStyle name="Input 4 5 5 2" xfId="13130"/>
    <cellStyle name="Input 4 5 5 2 2" xfId="33779"/>
    <cellStyle name="Input 4 5 5 3" xfId="30191"/>
    <cellStyle name="Input 4 5 6" xfId="4502"/>
    <cellStyle name="Input 4 5 6 2" xfId="20514"/>
    <cellStyle name="Input 4 5 6 2 2" xfId="36405"/>
    <cellStyle name="Input 4 5 6 3" xfId="29291"/>
    <cellStyle name="Input 4 5 7" xfId="4630"/>
    <cellStyle name="Input 4 5 7 2" xfId="29366"/>
    <cellStyle name="Input 4 6" xfId="1959"/>
    <cellStyle name="Input 4 6 2" xfId="6559"/>
    <cellStyle name="Input 4 6 2 2" xfId="13737"/>
    <cellStyle name="Input 4 6 2 2 2" xfId="34208"/>
    <cellStyle name="Input 4 6 2 3" xfId="30657"/>
    <cellStyle name="Input 4 6 3" xfId="8742"/>
    <cellStyle name="Input 4 6 3 2" xfId="31746"/>
    <cellStyle name="Input 4 6 4" xfId="10856"/>
    <cellStyle name="Input 4 6 4 2" xfId="17188"/>
    <cellStyle name="Input 4 6 4 2 2" xfId="35587"/>
    <cellStyle name="Input 4 6 4 3" xfId="32834"/>
    <cellStyle name="Input 4 6 5" xfId="5068"/>
    <cellStyle name="Input 4 6 5 2" xfId="29710"/>
    <cellStyle name="Input 4 7" xfId="2191"/>
    <cellStyle name="Input 4 7 2" xfId="6791"/>
    <cellStyle name="Input 4 7 2 2" xfId="13965"/>
    <cellStyle name="Input 4 7 2 2 2" xfId="34328"/>
    <cellStyle name="Input 4 7 2 3" xfId="30777"/>
    <cellStyle name="Input 4 7 3" xfId="8974"/>
    <cellStyle name="Input 4 7 3 2" xfId="31866"/>
    <cellStyle name="Input 4 8" xfId="5777"/>
    <cellStyle name="Input 4 8 2" xfId="13059"/>
    <cellStyle name="Input 4 8 2 2" xfId="33742"/>
    <cellStyle name="Input 4 8 3" xfId="30139"/>
    <cellStyle name="Input 4 9" xfId="6334"/>
    <cellStyle name="Input 4 9 2" xfId="30487"/>
    <cellStyle name="Input 5" xfId="609"/>
    <cellStyle name="Input 5 2" xfId="1483"/>
    <cellStyle name="Input 5 2 2" xfId="1859"/>
    <cellStyle name="Input 5 2 2 10" xfId="3925"/>
    <cellStyle name="Input 5 2 2 10 2" xfId="29091"/>
    <cellStyle name="Input 5 2 2 2" xfId="1927"/>
    <cellStyle name="Input 5 2 2 2 2" xfId="3433"/>
    <cellStyle name="Input 5 2 2 2 2 2" xfId="10188"/>
    <cellStyle name="Input 5 2 2 2 2 2 2" xfId="32451"/>
    <cellStyle name="Input 5 2 2 2 2 3" xfId="12118"/>
    <cellStyle name="Input 5 2 2 2 2 3 2" xfId="18442"/>
    <cellStyle name="Input 5 2 2 2 2 3 2 2" xfId="36115"/>
    <cellStyle name="Input 5 2 2 2 2 3 3" xfId="33362"/>
    <cellStyle name="Input 5 2 2 2 2 4" xfId="8009"/>
    <cellStyle name="Input 5 2 2 2 2 4 2" xfId="22012"/>
    <cellStyle name="Input 5 2 2 2 2 4 2 2" xfId="36679"/>
    <cellStyle name="Input 5 2 2 2 2 4 3" xfId="31359"/>
    <cellStyle name="Input 5 2 2 2 2 5" xfId="15166"/>
    <cellStyle name="Input 5 2 2 2 2 5 2" xfId="34907"/>
    <cellStyle name="Input 5 2 2 2 2 6" xfId="28874"/>
    <cellStyle name="Input 5 2 2 2 3" xfId="3906"/>
    <cellStyle name="Input 5 2 2 2 3 2" xfId="10661"/>
    <cellStyle name="Input 5 2 2 2 3 2 2" xfId="32652"/>
    <cellStyle name="Input 5 2 2 2 3 3" xfId="12591"/>
    <cellStyle name="Input 5 2 2 2 3 3 2" xfId="18913"/>
    <cellStyle name="Input 5 2 2 2 3 3 2 2" xfId="36316"/>
    <cellStyle name="Input 5 2 2 2 3 3 3" xfId="33563"/>
    <cellStyle name="Input 5 2 2 2 3 4" xfId="15637"/>
    <cellStyle name="Input 5 2 2 2 3 4 2" xfId="35108"/>
    <cellStyle name="Input 5 2 2 2 3 5" xfId="29075"/>
    <cellStyle name="Input 5 2 2 2 4" xfId="6527"/>
    <cellStyle name="Input 5 2 2 2 4 2" xfId="13705"/>
    <cellStyle name="Input 5 2 2 2 4 2 2" xfId="34189"/>
    <cellStyle name="Input 5 2 2 2 4 3" xfId="30638"/>
    <cellStyle name="Input 5 2 2 2 5" xfId="8710"/>
    <cellStyle name="Input 5 2 2 2 5 2" xfId="31727"/>
    <cellStyle name="Input 5 2 2 2 6" xfId="10824"/>
    <cellStyle name="Input 5 2 2 2 6 2" xfId="17156"/>
    <cellStyle name="Input 5 2 2 2 6 2 2" xfId="35568"/>
    <cellStyle name="Input 5 2 2 2 6 3" xfId="32815"/>
    <cellStyle name="Input 5 2 2 2 7" xfId="5050"/>
    <cellStyle name="Input 5 2 2 2 7 2" xfId="29692"/>
    <cellStyle name="Input 5 2 2 3" xfId="2394"/>
    <cellStyle name="Input 5 2 2 3 2" xfId="6994"/>
    <cellStyle name="Input 5 2 2 3 2 2" xfId="14168"/>
    <cellStyle name="Input 5 2 2 3 2 2 2" xfId="34480"/>
    <cellStyle name="Input 5 2 2 3 2 3" xfId="30929"/>
    <cellStyle name="Input 5 2 2 3 3" xfId="9176"/>
    <cellStyle name="Input 5 2 2 3 3 2" xfId="32018"/>
    <cellStyle name="Input 5 2 2 3 4" xfId="11191"/>
    <cellStyle name="Input 5 2 2 3 4 2" xfId="17520"/>
    <cellStyle name="Input 5 2 2 3 4 2 2" xfId="35763"/>
    <cellStyle name="Input 5 2 2 3 4 3" xfId="33010"/>
    <cellStyle name="Input 5 2 2 3 5" xfId="5424"/>
    <cellStyle name="Input 5 2 2 3 5 2" xfId="29903"/>
    <cellStyle name="Input 5 2 2 3 6" xfId="28522"/>
    <cellStyle name="Input 5 2 2 4" xfId="2524"/>
    <cellStyle name="Input 5 2 2 4 2" xfId="7124"/>
    <cellStyle name="Input 5 2 2 4 2 2" xfId="14298"/>
    <cellStyle name="Input 5 2 2 4 2 2 2" xfId="34610"/>
    <cellStyle name="Input 5 2 2 4 2 3" xfId="31059"/>
    <cellStyle name="Input 5 2 2 4 3" xfId="9306"/>
    <cellStyle name="Input 5 2 2 4 3 2" xfId="32148"/>
    <cellStyle name="Input 5 2 2 4 4" xfId="11266"/>
    <cellStyle name="Input 5 2 2 4 4 2" xfId="17595"/>
    <cellStyle name="Input 5 2 2 4 4 2 2" xfId="35838"/>
    <cellStyle name="Input 5 2 2 4 4 3" xfId="33085"/>
    <cellStyle name="Input 5 2 2 4 5" xfId="5523"/>
    <cellStyle name="Input 5 2 2 4 5 2" xfId="29990"/>
    <cellStyle name="Input 5 2 2 4 6" xfId="28597"/>
    <cellStyle name="Input 5 2 2 5" xfId="3186"/>
    <cellStyle name="Input 5 2 2 5 2" xfId="7762"/>
    <cellStyle name="Input 5 2 2 5 2 2" xfId="14920"/>
    <cellStyle name="Input 5 2 2 5 2 2 2" xfId="34796"/>
    <cellStyle name="Input 5 2 2 5 2 3" xfId="31248"/>
    <cellStyle name="Input 5 2 2 5 3" xfId="9941"/>
    <cellStyle name="Input 5 2 2 5 3 2" xfId="32340"/>
    <cellStyle name="Input 5 2 2 5 4" xfId="11872"/>
    <cellStyle name="Input 5 2 2 5 4 2" xfId="18197"/>
    <cellStyle name="Input 5 2 2 5 4 2 2" xfId="36005"/>
    <cellStyle name="Input 5 2 2 5 4 3" xfId="33252"/>
    <cellStyle name="Input 5 2 2 5 5" xfId="4982"/>
    <cellStyle name="Input 5 2 2 5 5 2" xfId="29624"/>
    <cellStyle name="Input 5 2 2 5 6" xfId="28764"/>
    <cellStyle name="Input 5 2 2 6" xfId="3660"/>
    <cellStyle name="Input 5 2 2 6 2" xfId="10415"/>
    <cellStyle name="Input 5 2 2 6 2 2" xfId="32542"/>
    <cellStyle name="Input 5 2 2 6 3" xfId="12345"/>
    <cellStyle name="Input 5 2 2 6 3 2" xfId="18668"/>
    <cellStyle name="Input 5 2 2 6 3 2 2" xfId="36206"/>
    <cellStyle name="Input 5 2 2 6 3 3" xfId="33453"/>
    <cellStyle name="Input 5 2 2 6 4" xfId="8236"/>
    <cellStyle name="Input 5 2 2 6 4 2" xfId="22233"/>
    <cellStyle name="Input 5 2 2 6 4 2 2" xfId="36770"/>
    <cellStyle name="Input 5 2 2 6 4 3" xfId="31450"/>
    <cellStyle name="Input 5 2 2 6 5" xfId="15392"/>
    <cellStyle name="Input 5 2 2 6 5 2" xfId="34998"/>
    <cellStyle name="Input 5 2 2 6 6" xfId="28965"/>
    <cellStyle name="Input 5 2 2 7" xfId="6459"/>
    <cellStyle name="Input 5 2 2 7 2" xfId="13637"/>
    <cellStyle name="Input 5 2 2 7 2 2" xfId="34121"/>
    <cellStyle name="Input 5 2 2 7 3" xfId="30570"/>
    <cellStyle name="Input 5 2 2 8" xfId="8642"/>
    <cellStyle name="Input 5 2 2 8 2" xfId="31659"/>
    <cellStyle name="Input 5 2 2 9" xfId="10756"/>
    <cellStyle name="Input 5 2 2 9 2" xfId="17088"/>
    <cellStyle name="Input 5 2 2 9 2 2" xfId="35500"/>
    <cellStyle name="Input 5 2 2 9 3" xfId="32747"/>
    <cellStyle name="Input 5 2 3" xfId="1914"/>
    <cellStyle name="Input 5 2 3 2" xfId="2449"/>
    <cellStyle name="Input 5 2 3 2 2" xfId="7049"/>
    <cellStyle name="Input 5 2 3 2 2 2" xfId="14223"/>
    <cellStyle name="Input 5 2 3 2 2 2 2" xfId="34535"/>
    <cellStyle name="Input 5 2 3 2 2 3" xfId="30984"/>
    <cellStyle name="Input 5 2 3 2 3" xfId="9231"/>
    <cellStyle name="Input 5 2 3 2 3 2" xfId="32073"/>
    <cellStyle name="Input 5 2 3 3" xfId="5037"/>
    <cellStyle name="Input 5 2 3 3 2" xfId="29679"/>
    <cellStyle name="Input 5 2 3 4" xfId="6514"/>
    <cellStyle name="Input 5 2 3 4 2" xfId="13692"/>
    <cellStyle name="Input 5 2 3 4 2 2" xfId="34176"/>
    <cellStyle name="Input 5 2 3 4 3" xfId="30625"/>
    <cellStyle name="Input 5 2 3 5" xfId="8697"/>
    <cellStyle name="Input 5 2 3 5 2" xfId="31714"/>
    <cellStyle name="Input 5 2 3 6" xfId="10811"/>
    <cellStyle name="Input 5 2 3 6 2" xfId="17143"/>
    <cellStyle name="Input 5 2 3 6 2 2" xfId="35555"/>
    <cellStyle name="Input 5 2 3 6 3" xfId="32802"/>
    <cellStyle name="Input 5 2 4" xfId="1145"/>
    <cellStyle name="Input 5 2 4 2" xfId="4729"/>
    <cellStyle name="Input 5 2 4 2 2" xfId="29418"/>
    <cellStyle name="Input 5 2 4 3" xfId="6045"/>
    <cellStyle name="Input 5 2 4 3 2" xfId="13293"/>
    <cellStyle name="Input 5 2 4 3 2 2" xfId="33864"/>
    <cellStyle name="Input 5 2 4 3 3" xfId="30289"/>
    <cellStyle name="Input 5 2 4 4" xfId="6263"/>
    <cellStyle name="Input 5 2 4 4 2" xfId="30438"/>
    <cellStyle name="Input 5 2 4 5" xfId="5599"/>
    <cellStyle name="Input 5 2 4 5 2" xfId="12944"/>
    <cellStyle name="Input 5 2 4 5 2 2" xfId="33679"/>
    <cellStyle name="Input 5 2 4 5 3" xfId="30040"/>
    <cellStyle name="Input 5 2 4 6" xfId="4545"/>
    <cellStyle name="Input 5 2 4 6 2" xfId="20553"/>
    <cellStyle name="Input 5 2 4 6 2 2" xfId="36436"/>
    <cellStyle name="Input 5 2 4 6 3" xfId="29321"/>
    <cellStyle name="Input 5 2 4 7" xfId="4258"/>
    <cellStyle name="Input 5 2 4 7 2" xfId="29215"/>
    <cellStyle name="Input 5 2 5" xfId="2247"/>
    <cellStyle name="Input 5 2 5 2" xfId="6847"/>
    <cellStyle name="Input 5 2 5 2 2" xfId="14021"/>
    <cellStyle name="Input 5 2 5 2 2 2" xfId="34370"/>
    <cellStyle name="Input 5 2 5 2 3" xfId="30819"/>
    <cellStyle name="Input 5 2 5 3" xfId="9030"/>
    <cellStyle name="Input 5 2 5 3 2" xfId="31908"/>
    <cellStyle name="Input 5 2 6" xfId="4833"/>
    <cellStyle name="Input 5 2 6 2" xfId="29509"/>
    <cellStyle name="Input 5 2 7" xfId="6254"/>
    <cellStyle name="Input 5 2 7 2" xfId="13486"/>
    <cellStyle name="Input 5 2 7 2 2" xfId="33996"/>
    <cellStyle name="Input 5 2 7 3" xfId="30429"/>
    <cellStyle name="Input 5 2 8" xfId="8523"/>
    <cellStyle name="Input 5 2 8 2" xfId="31547"/>
    <cellStyle name="Input 5 2 9" xfId="6022"/>
    <cellStyle name="Input 5 2 9 2" xfId="13277"/>
    <cellStyle name="Input 5 2 9 2 2" xfId="33856"/>
    <cellStyle name="Input 5 2 9 3" xfId="30274"/>
    <cellStyle name="Input 5 3" xfId="1614"/>
    <cellStyle name="Input 5 3 10" xfId="4145"/>
    <cellStyle name="Input 5 3 10 2" xfId="29189"/>
    <cellStyle name="Input 5 3 2" xfId="1397"/>
    <cellStyle name="Input 5 3 2 2" xfId="3277"/>
    <cellStyle name="Input 5 3 2 2 2" xfId="10032"/>
    <cellStyle name="Input 5 3 2 2 2 2" xfId="32376"/>
    <cellStyle name="Input 5 3 2 2 3" xfId="11962"/>
    <cellStyle name="Input 5 3 2 2 3 2" xfId="18287"/>
    <cellStyle name="Input 5 3 2 2 3 2 2" xfId="36040"/>
    <cellStyle name="Input 5 3 2 2 3 3" xfId="33287"/>
    <cellStyle name="Input 5 3 2 2 4" xfId="7853"/>
    <cellStyle name="Input 5 3 2 2 4 2" xfId="21857"/>
    <cellStyle name="Input 5 3 2 2 4 2 2" xfId="36604"/>
    <cellStyle name="Input 5 3 2 2 4 3" xfId="31284"/>
    <cellStyle name="Input 5 3 2 2 5" xfId="15011"/>
    <cellStyle name="Input 5 3 2 2 5 2" xfId="34832"/>
    <cellStyle name="Input 5 3 2 2 6" xfId="28799"/>
    <cellStyle name="Input 5 3 2 3" xfId="3750"/>
    <cellStyle name="Input 5 3 2 3 2" xfId="10505"/>
    <cellStyle name="Input 5 3 2 3 2 2" xfId="32577"/>
    <cellStyle name="Input 5 3 2 3 3" xfId="12435"/>
    <cellStyle name="Input 5 3 2 3 3 2" xfId="18758"/>
    <cellStyle name="Input 5 3 2 3 3 2 2" xfId="36241"/>
    <cellStyle name="Input 5 3 2 3 3 3" xfId="33488"/>
    <cellStyle name="Input 5 3 2 3 4" xfId="15482"/>
    <cellStyle name="Input 5 3 2 3 4 2" xfId="35033"/>
    <cellStyle name="Input 5 3 2 3 5" xfId="29000"/>
    <cellStyle name="Input 5 3 2 4" xfId="6180"/>
    <cellStyle name="Input 5 3 2 4 2" xfId="13416"/>
    <cellStyle name="Input 5 3 2 4 2 2" xfId="33950"/>
    <cellStyle name="Input 5 3 2 4 3" xfId="30380"/>
    <cellStyle name="Input 5 3 2 5" xfId="8449"/>
    <cellStyle name="Input 5 3 2 5 2" xfId="31500"/>
    <cellStyle name="Input 5 3 2 6" xfId="5610"/>
    <cellStyle name="Input 5 3 2 6 2" xfId="12952"/>
    <cellStyle name="Input 5 3 2 6 2 2" xfId="33686"/>
    <cellStyle name="Input 5 3 2 6 3" xfId="30049"/>
    <cellStyle name="Input 5 3 2 7" xfId="4794"/>
    <cellStyle name="Input 5 3 2 7 2" xfId="29472"/>
    <cellStyle name="Input 5 3 3" xfId="2300"/>
    <cellStyle name="Input 5 3 3 2" xfId="6900"/>
    <cellStyle name="Input 5 3 3 2 2" xfId="14074"/>
    <cellStyle name="Input 5 3 3 2 2 2" xfId="34405"/>
    <cellStyle name="Input 5 3 3 2 3" xfId="30854"/>
    <cellStyle name="Input 5 3 3 3" xfId="9083"/>
    <cellStyle name="Input 5 3 3 3 2" xfId="31943"/>
    <cellStyle name="Input 5 3 3 4" xfId="11107"/>
    <cellStyle name="Input 5 3 3 4 2" xfId="17436"/>
    <cellStyle name="Input 5 3 3 4 2 2" xfId="35697"/>
    <cellStyle name="Input 5 3 3 4 3" xfId="32944"/>
    <cellStyle name="Input 5 3 3 5" xfId="5336"/>
    <cellStyle name="Input 5 3 3 5 2" xfId="29834"/>
    <cellStyle name="Input 5 3 3 6" xfId="28456"/>
    <cellStyle name="Input 5 3 4" xfId="2209"/>
    <cellStyle name="Input 5 3 4 2" xfId="6809"/>
    <cellStyle name="Input 5 3 4 2 2" xfId="13983"/>
    <cellStyle name="Input 5 3 4 2 2 2" xfId="34343"/>
    <cellStyle name="Input 5 3 4 2 3" xfId="30792"/>
    <cellStyle name="Input 5 3 4 3" xfId="8992"/>
    <cellStyle name="Input 5 3 4 3 2" xfId="31881"/>
    <cellStyle name="Input 5 3 4 4" xfId="11053"/>
    <cellStyle name="Input 5 3 4 4 2" xfId="17382"/>
    <cellStyle name="Input 5 3 4 4 2 2" xfId="35672"/>
    <cellStyle name="Input 5 3 4 4 3" xfId="32919"/>
    <cellStyle name="Input 5 3 4 5" xfId="5265"/>
    <cellStyle name="Input 5 3 4 5 2" xfId="29800"/>
    <cellStyle name="Input 5 3 4 6" xfId="28432"/>
    <cellStyle name="Input 5 3 5" xfId="3015"/>
    <cellStyle name="Input 5 3 5 2" xfId="7602"/>
    <cellStyle name="Input 5 3 5 2 2" xfId="14766"/>
    <cellStyle name="Input 5 3 5 2 2 2" xfId="34721"/>
    <cellStyle name="Input 5 3 5 2 3" xfId="31173"/>
    <cellStyle name="Input 5 3 5 3" xfId="9781"/>
    <cellStyle name="Input 5 3 5 3 2" xfId="32261"/>
    <cellStyle name="Input 5 3 5 4" xfId="11718"/>
    <cellStyle name="Input 5 3 5 4 2" xfId="18043"/>
    <cellStyle name="Input 5 3 5 4 2 2" xfId="35930"/>
    <cellStyle name="Input 5 3 5 4 3" xfId="33177"/>
    <cellStyle name="Input 5 3 5 5" xfId="4869"/>
    <cellStyle name="Input 5 3 5 5 2" xfId="29544"/>
    <cellStyle name="Input 5 3 5 6" xfId="28689"/>
    <cellStyle name="Input 5 3 6" xfId="3521"/>
    <cellStyle name="Input 5 3 6 2" xfId="10276"/>
    <cellStyle name="Input 5 3 6 2 2" xfId="32482"/>
    <cellStyle name="Input 5 3 6 3" xfId="12206"/>
    <cellStyle name="Input 5 3 6 3 2" xfId="18529"/>
    <cellStyle name="Input 5 3 6 3 2 2" xfId="36146"/>
    <cellStyle name="Input 5 3 6 3 3" xfId="33393"/>
    <cellStyle name="Input 5 3 6 4" xfId="8097"/>
    <cellStyle name="Input 5 3 6 4 2" xfId="22094"/>
    <cellStyle name="Input 5 3 6 4 2 2" xfId="36710"/>
    <cellStyle name="Input 5 3 6 4 3" xfId="31390"/>
    <cellStyle name="Input 5 3 6 5" xfId="15253"/>
    <cellStyle name="Input 5 3 6 5 2" xfId="34938"/>
    <cellStyle name="Input 5 3 6 6" xfId="28905"/>
    <cellStyle name="Input 5 3 7" xfId="6313"/>
    <cellStyle name="Input 5 3 7 2" xfId="13534"/>
    <cellStyle name="Input 5 3 7 2 2" xfId="34033"/>
    <cellStyle name="Input 5 3 7 3" xfId="30475"/>
    <cellStyle name="Input 5 3 8" xfId="8564"/>
    <cellStyle name="Input 5 3 8 2" xfId="31585"/>
    <cellStyle name="Input 5 3 9" xfId="10691"/>
    <cellStyle name="Input 5 3 9 2" xfId="17023"/>
    <cellStyle name="Input 5 3 9 2 2" xfId="35435"/>
    <cellStyle name="Input 5 3 9 3" xfId="32682"/>
    <cellStyle name="Input 5 4" xfId="1508"/>
    <cellStyle name="Input 5 4 2" xfId="2262"/>
    <cellStyle name="Input 5 4 2 2" xfId="6862"/>
    <cellStyle name="Input 5 4 2 2 2" xfId="14036"/>
    <cellStyle name="Input 5 4 2 2 2 2" xfId="34383"/>
    <cellStyle name="Input 5 4 2 2 3" xfId="30832"/>
    <cellStyle name="Input 5 4 2 3" xfId="9045"/>
    <cellStyle name="Input 5 4 2 3 2" xfId="31921"/>
    <cellStyle name="Input 5 4 3" xfId="4845"/>
    <cellStyle name="Input 5 4 3 2" xfId="29521"/>
    <cellStyle name="Input 5 4 4" xfId="6268"/>
    <cellStyle name="Input 5 4 4 2" xfId="13499"/>
    <cellStyle name="Input 5 4 4 2 2" xfId="34009"/>
    <cellStyle name="Input 5 4 4 3" xfId="30443"/>
    <cellStyle name="Input 5 4 5" xfId="8538"/>
    <cellStyle name="Input 5 4 5 2" xfId="31562"/>
    <cellStyle name="Input 5 4 6" xfId="10673"/>
    <cellStyle name="Input 5 4 6 2" xfId="17005"/>
    <cellStyle name="Input 5 4 6 2 2" xfId="35417"/>
    <cellStyle name="Input 5 4 6 3" xfId="32664"/>
    <cellStyle name="Input 5 5" xfId="1391"/>
    <cellStyle name="Input 5 5 2" xfId="4790"/>
    <cellStyle name="Input 5 5 2 2" xfId="29469"/>
    <cellStyle name="Input 5 5 3" xfId="6174"/>
    <cellStyle name="Input 5 5 3 2" xfId="13410"/>
    <cellStyle name="Input 5 5 3 2 2" xfId="33946"/>
    <cellStyle name="Input 5 5 3 3" xfId="30376"/>
    <cellStyle name="Input 5 5 4" xfId="8443"/>
    <cellStyle name="Input 5 5 4 2" xfId="31496"/>
    <cellStyle name="Input 5 5 5" xfId="6436"/>
    <cellStyle name="Input 5 5 5 2" xfId="13616"/>
    <cellStyle name="Input 5 5 5 2 2" xfId="34101"/>
    <cellStyle name="Input 5 5 5 3" xfId="30550"/>
    <cellStyle name="Input 5 5 6" xfId="4506"/>
    <cellStyle name="Input 5 5 6 2" xfId="20518"/>
    <cellStyle name="Input 5 5 6 2 2" xfId="36408"/>
    <cellStyle name="Input 5 5 6 3" xfId="29294"/>
    <cellStyle name="Input 5 5 7" xfId="5454"/>
    <cellStyle name="Input 5 5 7 2" xfId="29921"/>
    <cellStyle name="Input 5 6" xfId="1979"/>
    <cellStyle name="Input 5 6 2" xfId="6579"/>
    <cellStyle name="Input 5 6 2 2" xfId="13757"/>
    <cellStyle name="Input 5 6 2 2 2" xfId="34223"/>
    <cellStyle name="Input 5 6 2 3" xfId="30672"/>
    <cellStyle name="Input 5 6 3" xfId="8762"/>
    <cellStyle name="Input 5 6 3 2" xfId="31761"/>
    <cellStyle name="Input 5 6 4" xfId="10876"/>
    <cellStyle name="Input 5 6 4 2" xfId="17208"/>
    <cellStyle name="Input 5 6 4 2 2" xfId="35602"/>
    <cellStyle name="Input 5 6 4 3" xfId="32849"/>
    <cellStyle name="Input 5 6 5" xfId="5084"/>
    <cellStyle name="Input 5 6 5 2" xfId="29725"/>
    <cellStyle name="Input 5 7" xfId="2195"/>
    <cellStyle name="Input 5 7 2" xfId="6795"/>
    <cellStyle name="Input 5 7 2 2" xfId="13969"/>
    <cellStyle name="Input 5 7 2 2 2" xfId="34331"/>
    <cellStyle name="Input 5 7 2 3" xfId="30780"/>
    <cellStyle name="Input 5 7 3" xfId="8978"/>
    <cellStyle name="Input 5 7 3 2" xfId="31869"/>
    <cellStyle name="Input 5 8" xfId="5782"/>
    <cellStyle name="Input 5 8 2" xfId="13063"/>
    <cellStyle name="Input 5 8 2 2" xfId="33744"/>
    <cellStyle name="Input 5 8 3" xfId="30142"/>
    <cellStyle name="Input 5 9" xfId="6289"/>
    <cellStyle name="Input 5 9 2" xfId="30458"/>
    <cellStyle name="Input 6" xfId="589"/>
    <cellStyle name="Input 6 2" xfId="1479"/>
    <cellStyle name="Input 6 2 2" xfId="1855"/>
    <cellStyle name="Input 6 2 2 10" xfId="3926"/>
    <cellStyle name="Input 6 2 2 10 2" xfId="29092"/>
    <cellStyle name="Input 6 2 2 2" xfId="1925"/>
    <cellStyle name="Input 6 2 2 2 2" xfId="3429"/>
    <cellStyle name="Input 6 2 2 2 2 2" xfId="10184"/>
    <cellStyle name="Input 6 2 2 2 2 2 2" xfId="32447"/>
    <cellStyle name="Input 6 2 2 2 2 3" xfId="12114"/>
    <cellStyle name="Input 6 2 2 2 2 3 2" xfId="18438"/>
    <cellStyle name="Input 6 2 2 2 2 3 2 2" xfId="36111"/>
    <cellStyle name="Input 6 2 2 2 2 3 3" xfId="33358"/>
    <cellStyle name="Input 6 2 2 2 2 4" xfId="8005"/>
    <cellStyle name="Input 6 2 2 2 2 4 2" xfId="22008"/>
    <cellStyle name="Input 6 2 2 2 2 4 2 2" xfId="36675"/>
    <cellStyle name="Input 6 2 2 2 2 4 3" xfId="31355"/>
    <cellStyle name="Input 6 2 2 2 2 5" xfId="15162"/>
    <cellStyle name="Input 6 2 2 2 2 5 2" xfId="34903"/>
    <cellStyle name="Input 6 2 2 2 2 6" xfId="28870"/>
    <cellStyle name="Input 6 2 2 2 3" xfId="3902"/>
    <cellStyle name="Input 6 2 2 2 3 2" xfId="10657"/>
    <cellStyle name="Input 6 2 2 2 3 2 2" xfId="32648"/>
    <cellStyle name="Input 6 2 2 2 3 3" xfId="12587"/>
    <cellStyle name="Input 6 2 2 2 3 3 2" xfId="18909"/>
    <cellStyle name="Input 6 2 2 2 3 3 2 2" xfId="36312"/>
    <cellStyle name="Input 6 2 2 2 3 3 3" xfId="33559"/>
    <cellStyle name="Input 6 2 2 2 3 4" xfId="15633"/>
    <cellStyle name="Input 6 2 2 2 3 4 2" xfId="35104"/>
    <cellStyle name="Input 6 2 2 2 3 5" xfId="29071"/>
    <cellStyle name="Input 6 2 2 2 4" xfId="6525"/>
    <cellStyle name="Input 6 2 2 2 4 2" xfId="13703"/>
    <cellStyle name="Input 6 2 2 2 4 2 2" xfId="34187"/>
    <cellStyle name="Input 6 2 2 2 4 3" xfId="30636"/>
    <cellStyle name="Input 6 2 2 2 5" xfId="8708"/>
    <cellStyle name="Input 6 2 2 2 5 2" xfId="31725"/>
    <cellStyle name="Input 6 2 2 2 6" xfId="10822"/>
    <cellStyle name="Input 6 2 2 2 6 2" xfId="17154"/>
    <cellStyle name="Input 6 2 2 2 6 2 2" xfId="35566"/>
    <cellStyle name="Input 6 2 2 2 6 3" xfId="32813"/>
    <cellStyle name="Input 6 2 2 2 7" xfId="5048"/>
    <cellStyle name="Input 6 2 2 2 7 2" xfId="29690"/>
    <cellStyle name="Input 6 2 2 3" xfId="2390"/>
    <cellStyle name="Input 6 2 2 3 2" xfId="6990"/>
    <cellStyle name="Input 6 2 2 3 2 2" xfId="14164"/>
    <cellStyle name="Input 6 2 2 3 2 2 2" xfId="34476"/>
    <cellStyle name="Input 6 2 2 3 2 3" xfId="30925"/>
    <cellStyle name="Input 6 2 2 3 3" xfId="9172"/>
    <cellStyle name="Input 6 2 2 3 3 2" xfId="32014"/>
    <cellStyle name="Input 6 2 2 3 4" xfId="11187"/>
    <cellStyle name="Input 6 2 2 3 4 2" xfId="17516"/>
    <cellStyle name="Input 6 2 2 3 4 2 2" xfId="35759"/>
    <cellStyle name="Input 6 2 2 3 4 3" xfId="33006"/>
    <cellStyle name="Input 6 2 2 3 5" xfId="5420"/>
    <cellStyle name="Input 6 2 2 3 5 2" xfId="29899"/>
    <cellStyle name="Input 6 2 2 3 6" xfId="28518"/>
    <cellStyle name="Input 6 2 2 4" xfId="2520"/>
    <cellStyle name="Input 6 2 2 4 2" xfId="7120"/>
    <cellStyle name="Input 6 2 2 4 2 2" xfId="14294"/>
    <cellStyle name="Input 6 2 2 4 2 2 2" xfId="34606"/>
    <cellStyle name="Input 6 2 2 4 2 3" xfId="31055"/>
    <cellStyle name="Input 6 2 2 4 3" xfId="9302"/>
    <cellStyle name="Input 6 2 2 4 3 2" xfId="32144"/>
    <cellStyle name="Input 6 2 2 4 4" xfId="11262"/>
    <cellStyle name="Input 6 2 2 4 4 2" xfId="17591"/>
    <cellStyle name="Input 6 2 2 4 4 2 2" xfId="35834"/>
    <cellStyle name="Input 6 2 2 4 4 3" xfId="33081"/>
    <cellStyle name="Input 6 2 2 4 5" xfId="5519"/>
    <cellStyle name="Input 6 2 2 4 5 2" xfId="29986"/>
    <cellStyle name="Input 6 2 2 4 6" xfId="28593"/>
    <cellStyle name="Input 6 2 2 5" xfId="3182"/>
    <cellStyle name="Input 6 2 2 5 2" xfId="7758"/>
    <cellStyle name="Input 6 2 2 5 2 2" xfId="14916"/>
    <cellStyle name="Input 6 2 2 5 2 2 2" xfId="34792"/>
    <cellStyle name="Input 6 2 2 5 2 3" xfId="31244"/>
    <cellStyle name="Input 6 2 2 5 3" xfId="9937"/>
    <cellStyle name="Input 6 2 2 5 3 2" xfId="32336"/>
    <cellStyle name="Input 6 2 2 5 4" xfId="11868"/>
    <cellStyle name="Input 6 2 2 5 4 2" xfId="18193"/>
    <cellStyle name="Input 6 2 2 5 4 2 2" xfId="36001"/>
    <cellStyle name="Input 6 2 2 5 4 3" xfId="33248"/>
    <cellStyle name="Input 6 2 2 5 5" xfId="4978"/>
    <cellStyle name="Input 6 2 2 5 5 2" xfId="29620"/>
    <cellStyle name="Input 6 2 2 5 6" xfId="28760"/>
    <cellStyle name="Input 6 2 2 6" xfId="3656"/>
    <cellStyle name="Input 6 2 2 6 2" xfId="10411"/>
    <cellStyle name="Input 6 2 2 6 2 2" xfId="32538"/>
    <cellStyle name="Input 6 2 2 6 3" xfId="12341"/>
    <cellStyle name="Input 6 2 2 6 3 2" xfId="18664"/>
    <cellStyle name="Input 6 2 2 6 3 2 2" xfId="36202"/>
    <cellStyle name="Input 6 2 2 6 3 3" xfId="33449"/>
    <cellStyle name="Input 6 2 2 6 4" xfId="8232"/>
    <cellStyle name="Input 6 2 2 6 4 2" xfId="22229"/>
    <cellStyle name="Input 6 2 2 6 4 2 2" xfId="36766"/>
    <cellStyle name="Input 6 2 2 6 4 3" xfId="31446"/>
    <cellStyle name="Input 6 2 2 6 5" xfId="15388"/>
    <cellStyle name="Input 6 2 2 6 5 2" xfId="34994"/>
    <cellStyle name="Input 6 2 2 6 6" xfId="28961"/>
    <cellStyle name="Input 6 2 2 7" xfId="6455"/>
    <cellStyle name="Input 6 2 2 7 2" xfId="13633"/>
    <cellStyle name="Input 6 2 2 7 2 2" xfId="34117"/>
    <cellStyle name="Input 6 2 2 7 3" xfId="30566"/>
    <cellStyle name="Input 6 2 2 8" xfId="8638"/>
    <cellStyle name="Input 6 2 2 8 2" xfId="31655"/>
    <cellStyle name="Input 6 2 2 9" xfId="10752"/>
    <cellStyle name="Input 6 2 2 9 2" xfId="17084"/>
    <cellStyle name="Input 6 2 2 9 2 2" xfId="35496"/>
    <cellStyle name="Input 6 2 2 9 3" xfId="32743"/>
    <cellStyle name="Input 6 2 3" xfId="1910"/>
    <cellStyle name="Input 6 2 3 2" xfId="2445"/>
    <cellStyle name="Input 6 2 3 2 2" xfId="7045"/>
    <cellStyle name="Input 6 2 3 2 2 2" xfId="14219"/>
    <cellStyle name="Input 6 2 3 2 2 2 2" xfId="34531"/>
    <cellStyle name="Input 6 2 3 2 2 3" xfId="30980"/>
    <cellStyle name="Input 6 2 3 2 3" xfId="9227"/>
    <cellStyle name="Input 6 2 3 2 3 2" xfId="32069"/>
    <cellStyle name="Input 6 2 3 3" xfId="5033"/>
    <cellStyle name="Input 6 2 3 3 2" xfId="29675"/>
    <cellStyle name="Input 6 2 3 4" xfId="6510"/>
    <cellStyle name="Input 6 2 3 4 2" xfId="13688"/>
    <cellStyle name="Input 6 2 3 4 2 2" xfId="34172"/>
    <cellStyle name="Input 6 2 3 4 3" xfId="30621"/>
    <cellStyle name="Input 6 2 3 5" xfId="8693"/>
    <cellStyle name="Input 6 2 3 5 2" xfId="31710"/>
    <cellStyle name="Input 6 2 3 6" xfId="10807"/>
    <cellStyle name="Input 6 2 3 6 2" xfId="17139"/>
    <cellStyle name="Input 6 2 3 6 2 2" xfId="35551"/>
    <cellStyle name="Input 6 2 3 6 3" xfId="32798"/>
    <cellStyle name="Input 6 2 4" xfId="917"/>
    <cellStyle name="Input 6 2 4 2" xfId="4705"/>
    <cellStyle name="Input 6 2 4 2 2" xfId="29401"/>
    <cellStyle name="Input 6 2 4 3" xfId="5960"/>
    <cellStyle name="Input 6 2 4 3 2" xfId="13221"/>
    <cellStyle name="Input 6 2 4 3 2 2" xfId="33823"/>
    <cellStyle name="Input 6 2 4 3 3" xfId="30235"/>
    <cellStyle name="Input 6 2 4 4" xfId="5672"/>
    <cellStyle name="Input 6 2 4 4 2" xfId="30086"/>
    <cellStyle name="Input 6 2 4 5" xfId="5624"/>
    <cellStyle name="Input 6 2 4 5 2" xfId="12966"/>
    <cellStyle name="Input 6 2 4 5 2 2" xfId="33697"/>
    <cellStyle name="Input 6 2 4 5 3" xfId="30060"/>
    <cellStyle name="Input 6 2 4 6" xfId="4541"/>
    <cellStyle name="Input 6 2 4 6 2" xfId="20549"/>
    <cellStyle name="Input 6 2 4 6 2 2" xfId="36432"/>
    <cellStyle name="Input 6 2 4 6 3" xfId="29317"/>
    <cellStyle name="Input 6 2 4 7" xfId="4253"/>
    <cellStyle name="Input 6 2 4 7 2" xfId="29214"/>
    <cellStyle name="Input 6 2 5" xfId="2243"/>
    <cellStyle name="Input 6 2 5 2" xfId="6843"/>
    <cellStyle name="Input 6 2 5 2 2" xfId="14017"/>
    <cellStyle name="Input 6 2 5 2 2 2" xfId="34366"/>
    <cellStyle name="Input 6 2 5 2 3" xfId="30815"/>
    <cellStyle name="Input 6 2 5 3" xfId="9026"/>
    <cellStyle name="Input 6 2 5 3 2" xfId="31904"/>
    <cellStyle name="Input 6 2 6" xfId="4829"/>
    <cellStyle name="Input 6 2 6 2" xfId="29505"/>
    <cellStyle name="Input 6 2 7" xfId="6250"/>
    <cellStyle name="Input 6 2 7 2" xfId="13482"/>
    <cellStyle name="Input 6 2 7 2 2" xfId="33992"/>
    <cellStyle name="Input 6 2 7 3" xfId="30425"/>
    <cellStyle name="Input 6 2 8" xfId="8519"/>
    <cellStyle name="Input 6 2 8 2" xfId="31543"/>
    <cellStyle name="Input 6 2 9" xfId="5611"/>
    <cellStyle name="Input 6 2 9 2" xfId="12953"/>
    <cellStyle name="Input 6 2 9 2 2" xfId="33687"/>
    <cellStyle name="Input 6 2 9 3" xfId="30050"/>
    <cellStyle name="Input 6 3" xfId="1805"/>
    <cellStyle name="Input 6 3 10" xfId="7309"/>
    <cellStyle name="Input 6 3 10 2" xfId="31095"/>
    <cellStyle name="Input 6 3 2" xfId="902"/>
    <cellStyle name="Input 6 3 2 2" xfId="3399"/>
    <cellStyle name="Input 6 3 2 2 2" xfId="10154"/>
    <cellStyle name="Input 6 3 2 2 2 2" xfId="32425"/>
    <cellStyle name="Input 6 3 2 2 3" xfId="12084"/>
    <cellStyle name="Input 6 3 2 2 3 2" xfId="18408"/>
    <cellStyle name="Input 6 3 2 2 3 2 2" xfId="36089"/>
    <cellStyle name="Input 6 3 2 2 3 3" xfId="33336"/>
    <cellStyle name="Input 6 3 2 2 4" xfId="7975"/>
    <cellStyle name="Input 6 3 2 2 4 2" xfId="21978"/>
    <cellStyle name="Input 6 3 2 2 4 2 2" xfId="36653"/>
    <cellStyle name="Input 6 3 2 2 4 3" xfId="31333"/>
    <cellStyle name="Input 6 3 2 2 5" xfId="15132"/>
    <cellStyle name="Input 6 3 2 2 5 2" xfId="34881"/>
    <cellStyle name="Input 6 3 2 2 6" xfId="28848"/>
    <cellStyle name="Input 6 3 2 3" xfId="3872"/>
    <cellStyle name="Input 6 3 2 3 2" xfId="10627"/>
    <cellStyle name="Input 6 3 2 3 2 2" xfId="32626"/>
    <cellStyle name="Input 6 3 2 3 3" xfId="12557"/>
    <cellStyle name="Input 6 3 2 3 3 2" xfId="18879"/>
    <cellStyle name="Input 6 3 2 3 3 2 2" xfId="36290"/>
    <cellStyle name="Input 6 3 2 3 3 3" xfId="33537"/>
    <cellStyle name="Input 6 3 2 3 4" xfId="15603"/>
    <cellStyle name="Input 6 3 2 3 4 2" xfId="35082"/>
    <cellStyle name="Input 6 3 2 3 5" xfId="29049"/>
    <cellStyle name="Input 6 3 2 4" xfId="5947"/>
    <cellStyle name="Input 6 3 2 4 2" xfId="13208"/>
    <cellStyle name="Input 6 3 2 4 2 2" xfId="33812"/>
    <cellStyle name="Input 6 3 2 4 3" xfId="30224"/>
    <cellStyle name="Input 6 3 2 5" xfId="5664"/>
    <cellStyle name="Input 6 3 2 5 2" xfId="30078"/>
    <cellStyle name="Input 6 3 2 6" xfId="5593"/>
    <cellStyle name="Input 6 3 2 6 2" xfId="12938"/>
    <cellStyle name="Input 6 3 2 6 2 2" xfId="33675"/>
    <cellStyle name="Input 6 3 2 6 3" xfId="30036"/>
    <cellStyle name="Input 6 3 2 7" xfId="4693"/>
    <cellStyle name="Input 6 3 2 7 2" xfId="29390"/>
    <cellStyle name="Input 6 3 3" xfId="2368"/>
    <cellStyle name="Input 6 3 3 2" xfId="6968"/>
    <cellStyle name="Input 6 3 3 2 2" xfId="14142"/>
    <cellStyle name="Input 6 3 3 2 2 2" xfId="34454"/>
    <cellStyle name="Input 6 3 3 2 3" xfId="30903"/>
    <cellStyle name="Input 6 3 3 3" xfId="9150"/>
    <cellStyle name="Input 6 3 3 3 2" xfId="31992"/>
    <cellStyle name="Input 6 3 3 4" xfId="11166"/>
    <cellStyle name="Input 6 3 3 4 2" xfId="17495"/>
    <cellStyle name="Input 6 3 3 4 2 2" xfId="35738"/>
    <cellStyle name="Input 6 3 3 4 3" xfId="32985"/>
    <cellStyle name="Input 6 3 3 5" xfId="5399"/>
    <cellStyle name="Input 6 3 3 5 2" xfId="29878"/>
    <cellStyle name="Input 6 3 3 6" xfId="28497"/>
    <cellStyle name="Input 6 3 4" xfId="2498"/>
    <cellStyle name="Input 6 3 4 2" xfId="7098"/>
    <cellStyle name="Input 6 3 4 2 2" xfId="14272"/>
    <cellStyle name="Input 6 3 4 2 2 2" xfId="34584"/>
    <cellStyle name="Input 6 3 4 2 3" xfId="31033"/>
    <cellStyle name="Input 6 3 4 3" xfId="9280"/>
    <cellStyle name="Input 6 3 4 3 2" xfId="32122"/>
    <cellStyle name="Input 6 3 4 4" xfId="11240"/>
    <cellStyle name="Input 6 3 4 4 2" xfId="17569"/>
    <cellStyle name="Input 6 3 4 4 2 2" xfId="35812"/>
    <cellStyle name="Input 6 3 4 4 3" xfId="33059"/>
    <cellStyle name="Input 6 3 4 5" xfId="5497"/>
    <cellStyle name="Input 6 3 4 5 2" xfId="29964"/>
    <cellStyle name="Input 6 3 4 6" xfId="28571"/>
    <cellStyle name="Input 6 3 5" xfId="3140"/>
    <cellStyle name="Input 6 3 5 2" xfId="7725"/>
    <cellStyle name="Input 6 3 5 2 2" xfId="14886"/>
    <cellStyle name="Input 6 3 5 2 2 2" xfId="34770"/>
    <cellStyle name="Input 6 3 5 2 3" xfId="31222"/>
    <cellStyle name="Input 6 3 5 3" xfId="9901"/>
    <cellStyle name="Input 6 3 5 3 2" xfId="32310"/>
    <cellStyle name="Input 6 3 5 4" xfId="11838"/>
    <cellStyle name="Input 6 3 5 4 2" xfId="18163"/>
    <cellStyle name="Input 6 3 5 4 2 2" xfId="35979"/>
    <cellStyle name="Input 6 3 5 4 3" xfId="33226"/>
    <cellStyle name="Input 6 3 5 5" xfId="4955"/>
    <cellStyle name="Input 6 3 5 5 2" xfId="29601"/>
    <cellStyle name="Input 6 3 5 6" xfId="28738"/>
    <cellStyle name="Input 6 3 6" xfId="3626"/>
    <cellStyle name="Input 6 3 6 2" xfId="10381"/>
    <cellStyle name="Input 6 3 6 2 2" xfId="32516"/>
    <cellStyle name="Input 6 3 6 3" xfId="12311"/>
    <cellStyle name="Input 6 3 6 3 2" xfId="18634"/>
    <cellStyle name="Input 6 3 6 3 2 2" xfId="36180"/>
    <cellStyle name="Input 6 3 6 3 3" xfId="33427"/>
    <cellStyle name="Input 6 3 6 4" xfId="8202"/>
    <cellStyle name="Input 6 3 6 4 2" xfId="22199"/>
    <cellStyle name="Input 6 3 6 4 2 2" xfId="36744"/>
    <cellStyle name="Input 6 3 6 4 3" xfId="31424"/>
    <cellStyle name="Input 6 3 6 5" xfId="15358"/>
    <cellStyle name="Input 6 3 6 5 2" xfId="34972"/>
    <cellStyle name="Input 6 3 6 6" xfId="28939"/>
    <cellStyle name="Input 6 3 7" xfId="6418"/>
    <cellStyle name="Input 6 3 7 2" xfId="13602"/>
    <cellStyle name="Input 6 3 7 2 2" xfId="34092"/>
    <cellStyle name="Input 6 3 7 3" xfId="30539"/>
    <cellStyle name="Input 6 3 8" xfId="8609"/>
    <cellStyle name="Input 6 3 8 2" xfId="31629"/>
    <cellStyle name="Input 6 3 9" xfId="10733"/>
    <cellStyle name="Input 6 3 9 2" xfId="17065"/>
    <cellStyle name="Input 6 3 9 2 2" xfId="35477"/>
    <cellStyle name="Input 6 3 9 3" xfId="32724"/>
    <cellStyle name="Input 6 4" xfId="1892"/>
    <cellStyle name="Input 6 4 2" xfId="2427"/>
    <cellStyle name="Input 6 4 2 2" xfId="7027"/>
    <cellStyle name="Input 6 4 2 2 2" xfId="14201"/>
    <cellStyle name="Input 6 4 2 2 2 2" xfId="34513"/>
    <cellStyle name="Input 6 4 2 2 3" xfId="30962"/>
    <cellStyle name="Input 6 4 2 3" xfId="9209"/>
    <cellStyle name="Input 6 4 2 3 2" xfId="32051"/>
    <cellStyle name="Input 6 4 3" xfId="5015"/>
    <cellStyle name="Input 6 4 3 2" xfId="29657"/>
    <cellStyle name="Input 6 4 4" xfId="6492"/>
    <cellStyle name="Input 6 4 4 2" xfId="13670"/>
    <cellStyle name="Input 6 4 4 2 2" xfId="34154"/>
    <cellStyle name="Input 6 4 4 3" xfId="30603"/>
    <cellStyle name="Input 6 4 5" xfId="8675"/>
    <cellStyle name="Input 6 4 5 2" xfId="31692"/>
    <cellStyle name="Input 6 4 6" xfId="10789"/>
    <cellStyle name="Input 6 4 6 2" xfId="17121"/>
    <cellStyle name="Input 6 4 6 2 2" xfId="35533"/>
    <cellStyle name="Input 6 4 6 3" xfId="32780"/>
    <cellStyle name="Input 6 5" xfId="1382"/>
    <cellStyle name="Input 6 5 2" xfId="2941"/>
    <cellStyle name="Input 6 5 2 2" xfId="7528"/>
    <cellStyle name="Input 6 5 2 2 2" xfId="14694"/>
    <cellStyle name="Input 6 5 2 2 2 2" xfId="34685"/>
    <cellStyle name="Input 6 5 2 2 3" xfId="31137"/>
    <cellStyle name="Input 6 5 2 3" xfId="9707"/>
    <cellStyle name="Input 6 5 2 3 2" xfId="32225"/>
    <cellStyle name="Input 6 5 3" xfId="6165"/>
    <cellStyle name="Input 6 5 3 2" xfId="13401"/>
    <cellStyle name="Input 6 5 3 2 2" xfId="33940"/>
    <cellStyle name="Input 6 5 3 3" xfId="30370"/>
    <cellStyle name="Input 6 5 4" xfId="8434"/>
    <cellStyle name="Input 6 5 4 2" xfId="31490"/>
    <cellStyle name="Input 6 5 5" xfId="5828"/>
    <cellStyle name="Input 6 5 5 2" xfId="13095"/>
    <cellStyle name="Input 6 5 5 2 2" xfId="33766"/>
    <cellStyle name="Input 6 5 5 3" xfId="30175"/>
    <cellStyle name="Input 6 5 6" xfId="4501"/>
    <cellStyle name="Input 6 5 6 2" xfId="20513"/>
    <cellStyle name="Input 6 5 6 2 2" xfId="36404"/>
    <cellStyle name="Input 6 5 6 3" xfId="29290"/>
    <cellStyle name="Input 6 5 7" xfId="5443"/>
    <cellStyle name="Input 6 5 7 2" xfId="29917"/>
    <cellStyle name="Input 6 6" xfId="1457"/>
    <cellStyle name="Input 6 6 2" xfId="6231"/>
    <cellStyle name="Input 6 6 2 2" xfId="13464"/>
    <cellStyle name="Input 6 6 2 2 2" xfId="33974"/>
    <cellStyle name="Input 6 6 2 3" xfId="30407"/>
    <cellStyle name="Input 6 6 3" xfId="8502"/>
    <cellStyle name="Input 6 6 3 2" xfId="31526"/>
    <cellStyle name="Input 6 6 4" xfId="6342"/>
    <cellStyle name="Input 6 6 4 2" xfId="13556"/>
    <cellStyle name="Input 6 6 4 2 2" xfId="34050"/>
    <cellStyle name="Input 6 6 4 3" xfId="30494"/>
    <cellStyle name="Input 6 6 5" xfId="4814"/>
    <cellStyle name="Input 6 6 5 2" xfId="29492"/>
    <cellStyle name="Input 6 7" xfId="2189"/>
    <cellStyle name="Input 6 7 2" xfId="6789"/>
    <cellStyle name="Input 6 7 2 2" xfId="13963"/>
    <cellStyle name="Input 6 7 2 2 2" xfId="34326"/>
    <cellStyle name="Input 6 7 2 3" xfId="30775"/>
    <cellStyle name="Input 6 7 3" xfId="8972"/>
    <cellStyle name="Input 6 7 3 2" xfId="31864"/>
    <cellStyle name="Input 6 8" xfId="5807"/>
    <cellStyle name="Input 6 8 2" xfId="13076"/>
    <cellStyle name="Input 6 8 2 2" xfId="33750"/>
    <cellStyle name="Input 6 8 3" xfId="30157"/>
    <cellStyle name="Input 6 9" xfId="5583"/>
    <cellStyle name="Input 6 9 2" xfId="30027"/>
    <cellStyle name="Input 7" xfId="611"/>
    <cellStyle name="Input 7 2" xfId="1484"/>
    <cellStyle name="Input 7 2 2" xfId="1860"/>
    <cellStyle name="Input 7 2 2 10" xfId="4116"/>
    <cellStyle name="Input 7 2 2 10 2" xfId="29180"/>
    <cellStyle name="Input 7 2 2 2" xfId="1930"/>
    <cellStyle name="Input 7 2 2 2 2" xfId="3434"/>
    <cellStyle name="Input 7 2 2 2 2 2" xfId="10189"/>
    <cellStyle name="Input 7 2 2 2 2 2 2" xfId="32452"/>
    <cellStyle name="Input 7 2 2 2 2 3" xfId="12119"/>
    <cellStyle name="Input 7 2 2 2 2 3 2" xfId="18443"/>
    <cellStyle name="Input 7 2 2 2 2 3 2 2" xfId="36116"/>
    <cellStyle name="Input 7 2 2 2 2 3 3" xfId="33363"/>
    <cellStyle name="Input 7 2 2 2 2 4" xfId="8010"/>
    <cellStyle name="Input 7 2 2 2 2 4 2" xfId="22013"/>
    <cellStyle name="Input 7 2 2 2 2 4 2 2" xfId="36680"/>
    <cellStyle name="Input 7 2 2 2 2 4 3" xfId="31360"/>
    <cellStyle name="Input 7 2 2 2 2 5" xfId="15167"/>
    <cellStyle name="Input 7 2 2 2 2 5 2" xfId="34908"/>
    <cellStyle name="Input 7 2 2 2 2 6" xfId="28875"/>
    <cellStyle name="Input 7 2 2 2 3" xfId="3907"/>
    <cellStyle name="Input 7 2 2 2 3 2" xfId="10662"/>
    <cellStyle name="Input 7 2 2 2 3 2 2" xfId="32653"/>
    <cellStyle name="Input 7 2 2 2 3 3" xfId="12592"/>
    <cellStyle name="Input 7 2 2 2 3 3 2" xfId="18914"/>
    <cellStyle name="Input 7 2 2 2 3 3 2 2" xfId="36317"/>
    <cellStyle name="Input 7 2 2 2 3 3 3" xfId="33564"/>
    <cellStyle name="Input 7 2 2 2 3 4" xfId="15638"/>
    <cellStyle name="Input 7 2 2 2 3 4 2" xfId="35109"/>
    <cellStyle name="Input 7 2 2 2 3 5" xfId="29076"/>
    <cellStyle name="Input 7 2 2 2 4" xfId="6530"/>
    <cellStyle name="Input 7 2 2 2 4 2" xfId="13708"/>
    <cellStyle name="Input 7 2 2 2 4 2 2" xfId="34190"/>
    <cellStyle name="Input 7 2 2 2 4 3" xfId="30639"/>
    <cellStyle name="Input 7 2 2 2 5" xfId="8713"/>
    <cellStyle name="Input 7 2 2 2 5 2" xfId="31728"/>
    <cellStyle name="Input 7 2 2 2 6" xfId="10827"/>
    <cellStyle name="Input 7 2 2 2 6 2" xfId="17159"/>
    <cellStyle name="Input 7 2 2 2 6 2 2" xfId="35569"/>
    <cellStyle name="Input 7 2 2 2 6 3" xfId="32816"/>
    <cellStyle name="Input 7 2 2 2 7" xfId="5051"/>
    <cellStyle name="Input 7 2 2 2 7 2" xfId="29693"/>
    <cellStyle name="Input 7 2 2 3" xfId="2395"/>
    <cellStyle name="Input 7 2 2 3 2" xfId="6995"/>
    <cellStyle name="Input 7 2 2 3 2 2" xfId="14169"/>
    <cellStyle name="Input 7 2 2 3 2 2 2" xfId="34481"/>
    <cellStyle name="Input 7 2 2 3 2 3" xfId="30930"/>
    <cellStyle name="Input 7 2 2 3 3" xfId="9177"/>
    <cellStyle name="Input 7 2 2 3 3 2" xfId="32019"/>
    <cellStyle name="Input 7 2 2 3 4" xfId="11192"/>
    <cellStyle name="Input 7 2 2 3 4 2" xfId="17521"/>
    <cellStyle name="Input 7 2 2 3 4 2 2" xfId="35764"/>
    <cellStyle name="Input 7 2 2 3 4 3" xfId="33011"/>
    <cellStyle name="Input 7 2 2 3 5" xfId="5425"/>
    <cellStyle name="Input 7 2 2 3 5 2" xfId="29904"/>
    <cellStyle name="Input 7 2 2 3 6" xfId="28523"/>
    <cellStyle name="Input 7 2 2 4" xfId="2525"/>
    <cellStyle name="Input 7 2 2 4 2" xfId="7125"/>
    <cellStyle name="Input 7 2 2 4 2 2" xfId="14299"/>
    <cellStyle name="Input 7 2 2 4 2 2 2" xfId="34611"/>
    <cellStyle name="Input 7 2 2 4 2 3" xfId="31060"/>
    <cellStyle name="Input 7 2 2 4 3" xfId="9307"/>
    <cellStyle name="Input 7 2 2 4 3 2" xfId="32149"/>
    <cellStyle name="Input 7 2 2 4 4" xfId="11267"/>
    <cellStyle name="Input 7 2 2 4 4 2" xfId="17596"/>
    <cellStyle name="Input 7 2 2 4 4 2 2" xfId="35839"/>
    <cellStyle name="Input 7 2 2 4 4 3" xfId="33086"/>
    <cellStyle name="Input 7 2 2 4 5" xfId="5524"/>
    <cellStyle name="Input 7 2 2 4 5 2" xfId="29991"/>
    <cellStyle name="Input 7 2 2 4 6" xfId="28598"/>
    <cellStyle name="Input 7 2 2 5" xfId="3187"/>
    <cellStyle name="Input 7 2 2 5 2" xfId="7763"/>
    <cellStyle name="Input 7 2 2 5 2 2" xfId="14921"/>
    <cellStyle name="Input 7 2 2 5 2 2 2" xfId="34797"/>
    <cellStyle name="Input 7 2 2 5 2 3" xfId="31249"/>
    <cellStyle name="Input 7 2 2 5 3" xfId="9942"/>
    <cellStyle name="Input 7 2 2 5 3 2" xfId="32341"/>
    <cellStyle name="Input 7 2 2 5 4" xfId="11873"/>
    <cellStyle name="Input 7 2 2 5 4 2" xfId="18198"/>
    <cellStyle name="Input 7 2 2 5 4 2 2" xfId="36006"/>
    <cellStyle name="Input 7 2 2 5 4 3" xfId="33253"/>
    <cellStyle name="Input 7 2 2 5 5" xfId="4983"/>
    <cellStyle name="Input 7 2 2 5 5 2" xfId="29625"/>
    <cellStyle name="Input 7 2 2 5 6" xfId="28765"/>
    <cellStyle name="Input 7 2 2 6" xfId="3661"/>
    <cellStyle name="Input 7 2 2 6 2" xfId="10416"/>
    <cellStyle name="Input 7 2 2 6 2 2" xfId="32543"/>
    <cellStyle name="Input 7 2 2 6 3" xfId="12346"/>
    <cellStyle name="Input 7 2 2 6 3 2" xfId="18669"/>
    <cellStyle name="Input 7 2 2 6 3 2 2" xfId="36207"/>
    <cellStyle name="Input 7 2 2 6 3 3" xfId="33454"/>
    <cellStyle name="Input 7 2 2 6 4" xfId="8237"/>
    <cellStyle name="Input 7 2 2 6 4 2" xfId="22234"/>
    <cellStyle name="Input 7 2 2 6 4 2 2" xfId="36771"/>
    <cellStyle name="Input 7 2 2 6 4 3" xfId="31451"/>
    <cellStyle name="Input 7 2 2 6 5" xfId="15393"/>
    <cellStyle name="Input 7 2 2 6 5 2" xfId="34999"/>
    <cellStyle name="Input 7 2 2 6 6" xfId="28966"/>
    <cellStyle name="Input 7 2 2 7" xfId="6460"/>
    <cellStyle name="Input 7 2 2 7 2" xfId="13638"/>
    <cellStyle name="Input 7 2 2 7 2 2" xfId="34122"/>
    <cellStyle name="Input 7 2 2 7 3" xfId="30571"/>
    <cellStyle name="Input 7 2 2 8" xfId="8643"/>
    <cellStyle name="Input 7 2 2 8 2" xfId="31660"/>
    <cellStyle name="Input 7 2 2 9" xfId="10757"/>
    <cellStyle name="Input 7 2 2 9 2" xfId="17089"/>
    <cellStyle name="Input 7 2 2 9 2 2" xfId="35501"/>
    <cellStyle name="Input 7 2 2 9 3" xfId="32748"/>
    <cellStyle name="Input 7 2 3" xfId="1915"/>
    <cellStyle name="Input 7 2 3 2" xfId="2450"/>
    <cellStyle name="Input 7 2 3 2 2" xfId="7050"/>
    <cellStyle name="Input 7 2 3 2 2 2" xfId="14224"/>
    <cellStyle name="Input 7 2 3 2 2 2 2" xfId="34536"/>
    <cellStyle name="Input 7 2 3 2 2 3" xfId="30985"/>
    <cellStyle name="Input 7 2 3 2 3" xfId="9232"/>
    <cellStyle name="Input 7 2 3 2 3 2" xfId="32074"/>
    <cellStyle name="Input 7 2 3 3" xfId="5038"/>
    <cellStyle name="Input 7 2 3 3 2" xfId="29680"/>
    <cellStyle name="Input 7 2 3 4" xfId="6515"/>
    <cellStyle name="Input 7 2 3 4 2" xfId="13693"/>
    <cellStyle name="Input 7 2 3 4 2 2" xfId="34177"/>
    <cellStyle name="Input 7 2 3 4 3" xfId="30626"/>
    <cellStyle name="Input 7 2 3 5" xfId="8698"/>
    <cellStyle name="Input 7 2 3 5 2" xfId="31715"/>
    <cellStyle name="Input 7 2 3 6" xfId="10812"/>
    <cellStyle name="Input 7 2 3 6 2" xfId="17144"/>
    <cellStyle name="Input 7 2 3 6 2 2" xfId="35556"/>
    <cellStyle name="Input 7 2 3 6 3" xfId="32803"/>
    <cellStyle name="Input 7 2 4" xfId="919"/>
    <cellStyle name="Input 7 2 4 2" xfId="4707"/>
    <cellStyle name="Input 7 2 4 2 2" xfId="29403"/>
    <cellStyle name="Input 7 2 4 3" xfId="5962"/>
    <cellStyle name="Input 7 2 4 3 2" xfId="13223"/>
    <cellStyle name="Input 7 2 4 3 2 2" xfId="33825"/>
    <cellStyle name="Input 7 2 4 3 3" xfId="30237"/>
    <cellStyle name="Input 7 2 4 4" xfId="5674"/>
    <cellStyle name="Input 7 2 4 4 2" xfId="30088"/>
    <cellStyle name="Input 7 2 4 5" xfId="5695"/>
    <cellStyle name="Input 7 2 4 5 2" xfId="13012"/>
    <cellStyle name="Input 7 2 4 5 2 2" xfId="33714"/>
    <cellStyle name="Input 7 2 4 5 3" xfId="30098"/>
    <cellStyle name="Input 7 2 4 6" xfId="4546"/>
    <cellStyle name="Input 7 2 4 6 2" xfId="20554"/>
    <cellStyle name="Input 7 2 4 6 2 2" xfId="36437"/>
    <cellStyle name="Input 7 2 4 6 3" xfId="29322"/>
    <cellStyle name="Input 7 2 4 7" xfId="5264"/>
    <cellStyle name="Input 7 2 4 7 2" xfId="29799"/>
    <cellStyle name="Input 7 2 5" xfId="2248"/>
    <cellStyle name="Input 7 2 5 2" xfId="6848"/>
    <cellStyle name="Input 7 2 5 2 2" xfId="14022"/>
    <cellStyle name="Input 7 2 5 2 2 2" xfId="34371"/>
    <cellStyle name="Input 7 2 5 2 3" xfId="30820"/>
    <cellStyle name="Input 7 2 5 3" xfId="9031"/>
    <cellStyle name="Input 7 2 5 3 2" xfId="31909"/>
    <cellStyle name="Input 7 2 6" xfId="4834"/>
    <cellStyle name="Input 7 2 6 2" xfId="29510"/>
    <cellStyle name="Input 7 2 7" xfId="6255"/>
    <cellStyle name="Input 7 2 7 2" xfId="13487"/>
    <cellStyle name="Input 7 2 7 2 2" xfId="33997"/>
    <cellStyle name="Input 7 2 7 3" xfId="30430"/>
    <cellStyle name="Input 7 2 8" xfId="8524"/>
    <cellStyle name="Input 7 2 8 2" xfId="31548"/>
    <cellStyle name="Input 7 2 9" xfId="6070"/>
    <cellStyle name="Input 7 2 9 2" xfId="13312"/>
    <cellStyle name="Input 7 2 9 2 2" xfId="33877"/>
    <cellStyle name="Input 7 2 9 3" xfId="30308"/>
    <cellStyle name="Input 7 3" xfId="1807"/>
    <cellStyle name="Input 7 3 10" xfId="4602"/>
    <cellStyle name="Input 7 3 10 2" xfId="29351"/>
    <cellStyle name="Input 7 3 2" xfId="1358"/>
    <cellStyle name="Input 7 3 2 2" xfId="3401"/>
    <cellStyle name="Input 7 3 2 2 2" xfId="10156"/>
    <cellStyle name="Input 7 3 2 2 2 2" xfId="32426"/>
    <cellStyle name="Input 7 3 2 2 3" xfId="12086"/>
    <cellStyle name="Input 7 3 2 2 3 2" xfId="18410"/>
    <cellStyle name="Input 7 3 2 2 3 2 2" xfId="36090"/>
    <cellStyle name="Input 7 3 2 2 3 3" xfId="33337"/>
    <cellStyle name="Input 7 3 2 2 4" xfId="7977"/>
    <cellStyle name="Input 7 3 2 2 4 2" xfId="21980"/>
    <cellStyle name="Input 7 3 2 2 4 2 2" xfId="36654"/>
    <cellStyle name="Input 7 3 2 2 4 3" xfId="31334"/>
    <cellStyle name="Input 7 3 2 2 5" xfId="15134"/>
    <cellStyle name="Input 7 3 2 2 5 2" xfId="34882"/>
    <cellStyle name="Input 7 3 2 2 6" xfId="28849"/>
    <cellStyle name="Input 7 3 2 3" xfId="3874"/>
    <cellStyle name="Input 7 3 2 3 2" xfId="10629"/>
    <cellStyle name="Input 7 3 2 3 2 2" xfId="32627"/>
    <cellStyle name="Input 7 3 2 3 3" xfId="12559"/>
    <cellStyle name="Input 7 3 2 3 3 2" xfId="18881"/>
    <cellStyle name="Input 7 3 2 3 3 2 2" xfId="36291"/>
    <cellStyle name="Input 7 3 2 3 3 3" xfId="33538"/>
    <cellStyle name="Input 7 3 2 3 4" xfId="15605"/>
    <cellStyle name="Input 7 3 2 3 4 2" xfId="35083"/>
    <cellStyle name="Input 7 3 2 3 5" xfId="29050"/>
    <cellStyle name="Input 7 3 2 4" xfId="6148"/>
    <cellStyle name="Input 7 3 2 4 2" xfId="13386"/>
    <cellStyle name="Input 7 3 2 4 2 2" xfId="33931"/>
    <cellStyle name="Input 7 3 2 4 3" xfId="30361"/>
    <cellStyle name="Input 7 3 2 5" xfId="8420"/>
    <cellStyle name="Input 7 3 2 5 2" xfId="31482"/>
    <cellStyle name="Input 7 3 2 6" xfId="6014"/>
    <cellStyle name="Input 7 3 2 6 2" xfId="13270"/>
    <cellStyle name="Input 7 3 2 6 2 2" xfId="33852"/>
    <cellStyle name="Input 7 3 2 6 3" xfId="30269"/>
    <cellStyle name="Input 7 3 2 7" xfId="4776"/>
    <cellStyle name="Input 7 3 2 7 2" xfId="29459"/>
    <cellStyle name="Input 7 3 3" xfId="2369"/>
    <cellStyle name="Input 7 3 3 2" xfId="6969"/>
    <cellStyle name="Input 7 3 3 2 2" xfId="14143"/>
    <cellStyle name="Input 7 3 3 2 2 2" xfId="34455"/>
    <cellStyle name="Input 7 3 3 2 3" xfId="30904"/>
    <cellStyle name="Input 7 3 3 3" xfId="9151"/>
    <cellStyle name="Input 7 3 3 3 2" xfId="31993"/>
    <cellStyle name="Input 7 3 3 4" xfId="11167"/>
    <cellStyle name="Input 7 3 3 4 2" xfId="17496"/>
    <cellStyle name="Input 7 3 3 4 2 2" xfId="35739"/>
    <cellStyle name="Input 7 3 3 4 3" xfId="32986"/>
    <cellStyle name="Input 7 3 3 5" xfId="5400"/>
    <cellStyle name="Input 7 3 3 5 2" xfId="29879"/>
    <cellStyle name="Input 7 3 3 6" xfId="28498"/>
    <cellStyle name="Input 7 3 4" xfId="2499"/>
    <cellStyle name="Input 7 3 4 2" xfId="7099"/>
    <cellStyle name="Input 7 3 4 2 2" xfId="14273"/>
    <cellStyle name="Input 7 3 4 2 2 2" xfId="34585"/>
    <cellStyle name="Input 7 3 4 2 3" xfId="31034"/>
    <cellStyle name="Input 7 3 4 3" xfId="9281"/>
    <cellStyle name="Input 7 3 4 3 2" xfId="32123"/>
    <cellStyle name="Input 7 3 4 4" xfId="11241"/>
    <cellStyle name="Input 7 3 4 4 2" xfId="17570"/>
    <cellStyle name="Input 7 3 4 4 2 2" xfId="35813"/>
    <cellStyle name="Input 7 3 4 4 3" xfId="33060"/>
    <cellStyle name="Input 7 3 4 5" xfId="5498"/>
    <cellStyle name="Input 7 3 4 5 2" xfId="29965"/>
    <cellStyle name="Input 7 3 4 6" xfId="28572"/>
    <cellStyle name="Input 7 3 5" xfId="3142"/>
    <cellStyle name="Input 7 3 5 2" xfId="7727"/>
    <cellStyle name="Input 7 3 5 2 2" xfId="14888"/>
    <cellStyle name="Input 7 3 5 2 2 2" xfId="34771"/>
    <cellStyle name="Input 7 3 5 2 3" xfId="31223"/>
    <cellStyle name="Input 7 3 5 3" xfId="9903"/>
    <cellStyle name="Input 7 3 5 3 2" xfId="32311"/>
    <cellStyle name="Input 7 3 5 4" xfId="11840"/>
    <cellStyle name="Input 7 3 5 4 2" xfId="18165"/>
    <cellStyle name="Input 7 3 5 4 2 2" xfId="35980"/>
    <cellStyle name="Input 7 3 5 4 3" xfId="33227"/>
    <cellStyle name="Input 7 3 5 5" xfId="4956"/>
    <cellStyle name="Input 7 3 5 5 2" xfId="29602"/>
    <cellStyle name="Input 7 3 5 6" xfId="28739"/>
    <cellStyle name="Input 7 3 6" xfId="3628"/>
    <cellStyle name="Input 7 3 6 2" xfId="10383"/>
    <cellStyle name="Input 7 3 6 2 2" xfId="32517"/>
    <cellStyle name="Input 7 3 6 3" xfId="12313"/>
    <cellStyle name="Input 7 3 6 3 2" xfId="18636"/>
    <cellStyle name="Input 7 3 6 3 2 2" xfId="36181"/>
    <cellStyle name="Input 7 3 6 3 3" xfId="33428"/>
    <cellStyle name="Input 7 3 6 4" xfId="8204"/>
    <cellStyle name="Input 7 3 6 4 2" xfId="22201"/>
    <cellStyle name="Input 7 3 6 4 2 2" xfId="36745"/>
    <cellStyle name="Input 7 3 6 4 3" xfId="31425"/>
    <cellStyle name="Input 7 3 6 5" xfId="15360"/>
    <cellStyle name="Input 7 3 6 5 2" xfId="34973"/>
    <cellStyle name="Input 7 3 6 6" xfId="28940"/>
    <cellStyle name="Input 7 3 7" xfId="6419"/>
    <cellStyle name="Input 7 3 7 2" xfId="13603"/>
    <cellStyle name="Input 7 3 7 2 2" xfId="34093"/>
    <cellStyle name="Input 7 3 7 3" xfId="30540"/>
    <cellStyle name="Input 7 3 8" xfId="8610"/>
    <cellStyle name="Input 7 3 8 2" xfId="31630"/>
    <cellStyle name="Input 7 3 9" xfId="10734"/>
    <cellStyle name="Input 7 3 9 2" xfId="17066"/>
    <cellStyle name="Input 7 3 9 2 2" xfId="35478"/>
    <cellStyle name="Input 7 3 9 3" xfId="32725"/>
    <cellStyle name="Input 7 4" xfId="1893"/>
    <cellStyle name="Input 7 4 2" xfId="2428"/>
    <cellStyle name="Input 7 4 2 2" xfId="7028"/>
    <cellStyle name="Input 7 4 2 2 2" xfId="14202"/>
    <cellStyle name="Input 7 4 2 2 2 2" xfId="34514"/>
    <cellStyle name="Input 7 4 2 2 3" xfId="30963"/>
    <cellStyle name="Input 7 4 2 3" xfId="9210"/>
    <cellStyle name="Input 7 4 2 3 2" xfId="32052"/>
    <cellStyle name="Input 7 4 3" xfId="5016"/>
    <cellStyle name="Input 7 4 3 2" xfId="29658"/>
    <cellStyle name="Input 7 4 4" xfId="6493"/>
    <cellStyle name="Input 7 4 4 2" xfId="13671"/>
    <cellStyle name="Input 7 4 4 2 2" xfId="34155"/>
    <cellStyle name="Input 7 4 4 3" xfId="30604"/>
    <cellStyle name="Input 7 4 5" xfId="8676"/>
    <cellStyle name="Input 7 4 5 2" xfId="31693"/>
    <cellStyle name="Input 7 4 6" xfId="10790"/>
    <cellStyle name="Input 7 4 6 2" xfId="17122"/>
    <cellStyle name="Input 7 4 6 2 2" xfId="35534"/>
    <cellStyle name="Input 7 4 6 3" xfId="32781"/>
    <cellStyle name="Input 7 5" xfId="1392"/>
    <cellStyle name="Input 7 5 2" xfId="2943"/>
    <cellStyle name="Input 7 5 2 2" xfId="7530"/>
    <cellStyle name="Input 7 5 2 2 2" xfId="14696"/>
    <cellStyle name="Input 7 5 2 2 2 2" xfId="34686"/>
    <cellStyle name="Input 7 5 2 2 3" xfId="31138"/>
    <cellStyle name="Input 7 5 2 3" xfId="9709"/>
    <cellStyle name="Input 7 5 2 3 2" xfId="32226"/>
    <cellStyle name="Input 7 5 3" xfId="6175"/>
    <cellStyle name="Input 7 5 3 2" xfId="13411"/>
    <cellStyle name="Input 7 5 3 2 2" xfId="33947"/>
    <cellStyle name="Input 7 5 3 3" xfId="30377"/>
    <cellStyle name="Input 7 5 4" xfId="8444"/>
    <cellStyle name="Input 7 5 4 2" xfId="31497"/>
    <cellStyle name="Input 7 5 5" xfId="5557"/>
    <cellStyle name="Input 7 5 5 2" xfId="12911"/>
    <cellStyle name="Input 7 5 5 2 2" xfId="33660"/>
    <cellStyle name="Input 7 5 5 3" xfId="30012"/>
    <cellStyle name="Input 7 5 6" xfId="4507"/>
    <cellStyle name="Input 7 5 6 2" xfId="20519"/>
    <cellStyle name="Input 7 5 6 2 2" xfId="36409"/>
    <cellStyle name="Input 7 5 6 3" xfId="29295"/>
    <cellStyle name="Input 7 5 7" xfId="4641"/>
    <cellStyle name="Input 7 5 7 2" xfId="29372"/>
    <cellStyle name="Input 7 6" xfId="2023"/>
    <cellStyle name="Input 7 6 2" xfId="6623"/>
    <cellStyle name="Input 7 6 2 2" xfId="13800"/>
    <cellStyle name="Input 7 6 2 2 2" xfId="34250"/>
    <cellStyle name="Input 7 6 2 3" xfId="30699"/>
    <cellStyle name="Input 7 6 3" xfId="8806"/>
    <cellStyle name="Input 7 6 3 2" xfId="31788"/>
    <cellStyle name="Input 7 6 4" xfId="10920"/>
    <cellStyle name="Input 7 6 4 2" xfId="17251"/>
    <cellStyle name="Input 7 6 4 2 2" xfId="35629"/>
    <cellStyle name="Input 7 6 4 3" xfId="32876"/>
    <cellStyle name="Input 7 6 5" xfId="5111"/>
    <cellStyle name="Input 7 6 5 2" xfId="29747"/>
    <cellStyle name="Input 7 7" xfId="2196"/>
    <cellStyle name="Input 7 7 2" xfId="6796"/>
    <cellStyle name="Input 7 7 2 2" xfId="13970"/>
    <cellStyle name="Input 7 7 2 2 2" xfId="34332"/>
    <cellStyle name="Input 7 7 2 3" xfId="30781"/>
    <cellStyle name="Input 7 7 3" xfId="8979"/>
    <cellStyle name="Input 7 7 3 2" xfId="31870"/>
    <cellStyle name="Input 7 8" xfId="5764"/>
    <cellStyle name="Input 7 8 2" xfId="13051"/>
    <cellStyle name="Input 7 8 2 2" xfId="33738"/>
    <cellStyle name="Input 7 8 3" xfId="30130"/>
    <cellStyle name="Input 7 9" xfId="6025"/>
    <cellStyle name="Input 7 9 2" xfId="30277"/>
    <cellStyle name="Input 8" xfId="713"/>
    <cellStyle name="Input 8 2" xfId="1485"/>
    <cellStyle name="Input 8 2 2" xfId="1861"/>
    <cellStyle name="Input 8 2 2 10" xfId="4091"/>
    <cellStyle name="Input 8 2 2 10 2" xfId="29164"/>
    <cellStyle name="Input 8 2 2 2" xfId="1931"/>
    <cellStyle name="Input 8 2 2 2 2" xfId="3435"/>
    <cellStyle name="Input 8 2 2 2 2 2" xfId="10190"/>
    <cellStyle name="Input 8 2 2 2 2 2 2" xfId="32453"/>
    <cellStyle name="Input 8 2 2 2 2 3" xfId="12120"/>
    <cellStyle name="Input 8 2 2 2 2 3 2" xfId="18444"/>
    <cellStyle name="Input 8 2 2 2 2 3 2 2" xfId="36117"/>
    <cellStyle name="Input 8 2 2 2 2 3 3" xfId="33364"/>
    <cellStyle name="Input 8 2 2 2 2 4" xfId="8011"/>
    <cellStyle name="Input 8 2 2 2 2 4 2" xfId="22014"/>
    <cellStyle name="Input 8 2 2 2 2 4 2 2" xfId="36681"/>
    <cellStyle name="Input 8 2 2 2 2 4 3" xfId="31361"/>
    <cellStyle name="Input 8 2 2 2 2 5" xfId="15168"/>
    <cellStyle name="Input 8 2 2 2 2 5 2" xfId="34909"/>
    <cellStyle name="Input 8 2 2 2 2 6" xfId="28876"/>
    <cellStyle name="Input 8 2 2 2 3" xfId="3908"/>
    <cellStyle name="Input 8 2 2 2 3 2" xfId="10663"/>
    <cellStyle name="Input 8 2 2 2 3 2 2" xfId="32654"/>
    <cellStyle name="Input 8 2 2 2 3 3" xfId="12593"/>
    <cellStyle name="Input 8 2 2 2 3 3 2" xfId="18915"/>
    <cellStyle name="Input 8 2 2 2 3 3 2 2" xfId="36318"/>
    <cellStyle name="Input 8 2 2 2 3 3 3" xfId="33565"/>
    <cellStyle name="Input 8 2 2 2 3 4" xfId="15639"/>
    <cellStyle name="Input 8 2 2 2 3 4 2" xfId="35110"/>
    <cellStyle name="Input 8 2 2 2 3 5" xfId="29077"/>
    <cellStyle name="Input 8 2 2 2 4" xfId="6531"/>
    <cellStyle name="Input 8 2 2 2 4 2" xfId="13709"/>
    <cellStyle name="Input 8 2 2 2 4 2 2" xfId="34191"/>
    <cellStyle name="Input 8 2 2 2 4 3" xfId="30640"/>
    <cellStyle name="Input 8 2 2 2 5" xfId="8714"/>
    <cellStyle name="Input 8 2 2 2 5 2" xfId="31729"/>
    <cellStyle name="Input 8 2 2 2 6" xfId="10828"/>
    <cellStyle name="Input 8 2 2 2 6 2" xfId="17160"/>
    <cellStyle name="Input 8 2 2 2 6 2 2" xfId="35570"/>
    <cellStyle name="Input 8 2 2 2 6 3" xfId="32817"/>
    <cellStyle name="Input 8 2 2 2 7" xfId="5052"/>
    <cellStyle name="Input 8 2 2 2 7 2" xfId="29694"/>
    <cellStyle name="Input 8 2 2 3" xfId="2396"/>
    <cellStyle name="Input 8 2 2 3 2" xfId="6996"/>
    <cellStyle name="Input 8 2 2 3 2 2" xfId="14170"/>
    <cellStyle name="Input 8 2 2 3 2 2 2" xfId="34482"/>
    <cellStyle name="Input 8 2 2 3 2 3" xfId="30931"/>
    <cellStyle name="Input 8 2 2 3 3" xfId="9178"/>
    <cellStyle name="Input 8 2 2 3 3 2" xfId="32020"/>
    <cellStyle name="Input 8 2 2 3 4" xfId="11193"/>
    <cellStyle name="Input 8 2 2 3 4 2" xfId="17522"/>
    <cellStyle name="Input 8 2 2 3 4 2 2" xfId="35765"/>
    <cellStyle name="Input 8 2 2 3 4 3" xfId="33012"/>
    <cellStyle name="Input 8 2 2 3 5" xfId="5426"/>
    <cellStyle name="Input 8 2 2 3 5 2" xfId="29905"/>
    <cellStyle name="Input 8 2 2 3 6" xfId="28524"/>
    <cellStyle name="Input 8 2 2 4" xfId="2526"/>
    <cellStyle name="Input 8 2 2 4 2" xfId="7126"/>
    <cellStyle name="Input 8 2 2 4 2 2" xfId="14300"/>
    <cellStyle name="Input 8 2 2 4 2 2 2" xfId="34612"/>
    <cellStyle name="Input 8 2 2 4 2 3" xfId="31061"/>
    <cellStyle name="Input 8 2 2 4 3" xfId="9308"/>
    <cellStyle name="Input 8 2 2 4 3 2" xfId="32150"/>
    <cellStyle name="Input 8 2 2 4 4" xfId="11268"/>
    <cellStyle name="Input 8 2 2 4 4 2" xfId="17597"/>
    <cellStyle name="Input 8 2 2 4 4 2 2" xfId="35840"/>
    <cellStyle name="Input 8 2 2 4 4 3" xfId="33087"/>
    <cellStyle name="Input 8 2 2 4 5" xfId="5525"/>
    <cellStyle name="Input 8 2 2 4 5 2" xfId="29992"/>
    <cellStyle name="Input 8 2 2 4 6" xfId="28599"/>
    <cellStyle name="Input 8 2 2 5" xfId="3188"/>
    <cellStyle name="Input 8 2 2 5 2" xfId="7764"/>
    <cellStyle name="Input 8 2 2 5 2 2" xfId="14922"/>
    <cellStyle name="Input 8 2 2 5 2 2 2" xfId="34798"/>
    <cellStyle name="Input 8 2 2 5 2 3" xfId="31250"/>
    <cellStyle name="Input 8 2 2 5 3" xfId="9943"/>
    <cellStyle name="Input 8 2 2 5 3 2" xfId="32342"/>
    <cellStyle name="Input 8 2 2 5 4" xfId="11874"/>
    <cellStyle name="Input 8 2 2 5 4 2" xfId="18199"/>
    <cellStyle name="Input 8 2 2 5 4 2 2" xfId="36007"/>
    <cellStyle name="Input 8 2 2 5 4 3" xfId="33254"/>
    <cellStyle name="Input 8 2 2 5 5" xfId="4984"/>
    <cellStyle name="Input 8 2 2 5 5 2" xfId="29626"/>
    <cellStyle name="Input 8 2 2 5 6" xfId="28766"/>
    <cellStyle name="Input 8 2 2 6" xfId="3662"/>
    <cellStyle name="Input 8 2 2 6 2" xfId="10417"/>
    <cellStyle name="Input 8 2 2 6 2 2" xfId="32544"/>
    <cellStyle name="Input 8 2 2 6 3" xfId="12347"/>
    <cellStyle name="Input 8 2 2 6 3 2" xfId="18670"/>
    <cellStyle name="Input 8 2 2 6 3 2 2" xfId="36208"/>
    <cellStyle name="Input 8 2 2 6 3 3" xfId="33455"/>
    <cellStyle name="Input 8 2 2 6 4" xfId="8238"/>
    <cellStyle name="Input 8 2 2 6 4 2" xfId="22235"/>
    <cellStyle name="Input 8 2 2 6 4 2 2" xfId="36772"/>
    <cellStyle name="Input 8 2 2 6 4 3" xfId="31452"/>
    <cellStyle name="Input 8 2 2 6 5" xfId="15394"/>
    <cellStyle name="Input 8 2 2 6 5 2" xfId="35000"/>
    <cellStyle name="Input 8 2 2 6 6" xfId="28967"/>
    <cellStyle name="Input 8 2 2 7" xfId="6461"/>
    <cellStyle name="Input 8 2 2 7 2" xfId="13639"/>
    <cellStyle name="Input 8 2 2 7 2 2" xfId="34123"/>
    <cellStyle name="Input 8 2 2 7 3" xfId="30572"/>
    <cellStyle name="Input 8 2 2 8" xfId="8644"/>
    <cellStyle name="Input 8 2 2 8 2" xfId="31661"/>
    <cellStyle name="Input 8 2 2 9" xfId="10758"/>
    <cellStyle name="Input 8 2 2 9 2" xfId="17090"/>
    <cellStyle name="Input 8 2 2 9 2 2" xfId="35502"/>
    <cellStyle name="Input 8 2 2 9 3" xfId="32749"/>
    <cellStyle name="Input 8 2 3" xfId="1916"/>
    <cellStyle name="Input 8 2 3 2" xfId="2451"/>
    <cellStyle name="Input 8 2 3 2 2" xfId="7051"/>
    <cellStyle name="Input 8 2 3 2 2 2" xfId="14225"/>
    <cellStyle name="Input 8 2 3 2 2 2 2" xfId="34537"/>
    <cellStyle name="Input 8 2 3 2 2 3" xfId="30986"/>
    <cellStyle name="Input 8 2 3 2 3" xfId="9233"/>
    <cellStyle name="Input 8 2 3 2 3 2" xfId="32075"/>
    <cellStyle name="Input 8 2 3 3" xfId="5039"/>
    <cellStyle name="Input 8 2 3 3 2" xfId="29681"/>
    <cellStyle name="Input 8 2 3 4" xfId="6516"/>
    <cellStyle name="Input 8 2 3 4 2" xfId="13694"/>
    <cellStyle name="Input 8 2 3 4 2 2" xfId="34178"/>
    <cellStyle name="Input 8 2 3 4 3" xfId="30627"/>
    <cellStyle name="Input 8 2 3 5" xfId="8699"/>
    <cellStyle name="Input 8 2 3 5 2" xfId="31716"/>
    <cellStyle name="Input 8 2 3 6" xfId="10813"/>
    <cellStyle name="Input 8 2 3 6 2" xfId="17145"/>
    <cellStyle name="Input 8 2 3 6 2 2" xfId="35557"/>
    <cellStyle name="Input 8 2 3 6 3" xfId="32804"/>
    <cellStyle name="Input 8 2 4" xfId="1146"/>
    <cellStyle name="Input 8 2 4 2" xfId="4730"/>
    <cellStyle name="Input 8 2 4 2 2" xfId="29419"/>
    <cellStyle name="Input 8 2 4 3" xfId="6046"/>
    <cellStyle name="Input 8 2 4 3 2" xfId="13294"/>
    <cellStyle name="Input 8 2 4 3 2 2" xfId="33865"/>
    <cellStyle name="Input 8 2 4 3 3" xfId="30290"/>
    <cellStyle name="Input 8 2 4 4" xfId="6064"/>
    <cellStyle name="Input 8 2 4 4 2" xfId="30303"/>
    <cellStyle name="Input 8 2 4 5" xfId="5757"/>
    <cellStyle name="Input 8 2 4 5 2" xfId="13045"/>
    <cellStyle name="Input 8 2 4 5 2 2" xfId="33736"/>
    <cellStyle name="Input 8 2 4 5 3" xfId="30127"/>
    <cellStyle name="Input 8 2 4 6" xfId="4547"/>
    <cellStyle name="Input 8 2 4 6 2" xfId="20555"/>
    <cellStyle name="Input 8 2 4 6 2 2" xfId="36438"/>
    <cellStyle name="Input 8 2 4 6 3" xfId="29323"/>
    <cellStyle name="Input 8 2 4 7" xfId="4808"/>
    <cellStyle name="Input 8 2 4 7 2" xfId="29486"/>
    <cellStyle name="Input 8 2 5" xfId="2249"/>
    <cellStyle name="Input 8 2 5 2" xfId="6849"/>
    <cellStyle name="Input 8 2 5 2 2" xfId="14023"/>
    <cellStyle name="Input 8 2 5 2 2 2" xfId="34372"/>
    <cellStyle name="Input 8 2 5 2 3" xfId="30821"/>
    <cellStyle name="Input 8 2 5 3" xfId="9032"/>
    <cellStyle name="Input 8 2 5 3 2" xfId="31910"/>
    <cellStyle name="Input 8 2 6" xfId="4835"/>
    <cellStyle name="Input 8 2 6 2" xfId="29511"/>
    <cellStyle name="Input 8 2 7" xfId="6256"/>
    <cellStyle name="Input 8 2 7 2" xfId="13488"/>
    <cellStyle name="Input 8 2 7 2 2" xfId="33998"/>
    <cellStyle name="Input 8 2 7 3" xfId="30431"/>
    <cellStyle name="Input 8 2 8" xfId="8525"/>
    <cellStyle name="Input 8 2 8 2" xfId="31549"/>
    <cellStyle name="Input 8 2 9" xfId="5684"/>
    <cellStyle name="Input 8 2 9 2" xfId="13005"/>
    <cellStyle name="Input 8 2 9 2 2" xfId="33711"/>
    <cellStyle name="Input 8 2 9 3" xfId="30093"/>
    <cellStyle name="Input 8 3" xfId="1809"/>
    <cellStyle name="Input 8 3 10" xfId="4133"/>
    <cellStyle name="Input 8 3 10 2" xfId="29186"/>
    <cellStyle name="Input 8 3 2" xfId="1395"/>
    <cellStyle name="Input 8 3 2 2" xfId="3402"/>
    <cellStyle name="Input 8 3 2 2 2" xfId="10157"/>
    <cellStyle name="Input 8 3 2 2 2 2" xfId="32427"/>
    <cellStyle name="Input 8 3 2 2 3" xfId="12087"/>
    <cellStyle name="Input 8 3 2 2 3 2" xfId="18411"/>
    <cellStyle name="Input 8 3 2 2 3 2 2" xfId="36091"/>
    <cellStyle name="Input 8 3 2 2 3 3" xfId="33338"/>
    <cellStyle name="Input 8 3 2 2 4" xfId="7978"/>
    <cellStyle name="Input 8 3 2 2 4 2" xfId="21981"/>
    <cellStyle name="Input 8 3 2 2 4 2 2" xfId="36655"/>
    <cellStyle name="Input 8 3 2 2 4 3" xfId="31335"/>
    <cellStyle name="Input 8 3 2 2 5" xfId="15135"/>
    <cellStyle name="Input 8 3 2 2 5 2" xfId="34883"/>
    <cellStyle name="Input 8 3 2 2 6" xfId="28850"/>
    <cellStyle name="Input 8 3 2 3" xfId="3875"/>
    <cellStyle name="Input 8 3 2 3 2" xfId="10630"/>
    <cellStyle name="Input 8 3 2 3 2 2" xfId="32628"/>
    <cellStyle name="Input 8 3 2 3 3" xfId="12560"/>
    <cellStyle name="Input 8 3 2 3 3 2" xfId="18882"/>
    <cellStyle name="Input 8 3 2 3 3 2 2" xfId="36292"/>
    <cellStyle name="Input 8 3 2 3 3 3" xfId="33539"/>
    <cellStyle name="Input 8 3 2 3 4" xfId="15606"/>
    <cellStyle name="Input 8 3 2 3 4 2" xfId="35084"/>
    <cellStyle name="Input 8 3 2 3 5" xfId="29051"/>
    <cellStyle name="Input 8 3 2 4" xfId="6178"/>
    <cellStyle name="Input 8 3 2 4 2" xfId="13414"/>
    <cellStyle name="Input 8 3 2 4 2 2" xfId="33949"/>
    <cellStyle name="Input 8 3 2 4 3" xfId="30379"/>
    <cellStyle name="Input 8 3 2 5" xfId="8447"/>
    <cellStyle name="Input 8 3 2 5 2" xfId="31499"/>
    <cellStyle name="Input 8 3 2 6" xfId="5706"/>
    <cellStyle name="Input 8 3 2 6 2" xfId="13022"/>
    <cellStyle name="Input 8 3 2 6 2 2" xfId="33721"/>
    <cellStyle name="Input 8 3 2 6 3" xfId="30106"/>
    <cellStyle name="Input 8 3 2 7" xfId="4793"/>
    <cellStyle name="Input 8 3 2 7 2" xfId="29471"/>
    <cellStyle name="Input 8 3 3" xfId="2370"/>
    <cellStyle name="Input 8 3 3 2" xfId="6970"/>
    <cellStyle name="Input 8 3 3 2 2" xfId="14144"/>
    <cellStyle name="Input 8 3 3 2 2 2" xfId="34456"/>
    <cellStyle name="Input 8 3 3 2 3" xfId="30905"/>
    <cellStyle name="Input 8 3 3 3" xfId="9152"/>
    <cellStyle name="Input 8 3 3 3 2" xfId="31994"/>
    <cellStyle name="Input 8 3 3 4" xfId="11168"/>
    <cellStyle name="Input 8 3 3 4 2" xfId="17497"/>
    <cellStyle name="Input 8 3 3 4 2 2" xfId="35740"/>
    <cellStyle name="Input 8 3 3 4 3" xfId="32987"/>
    <cellStyle name="Input 8 3 3 5" xfId="5401"/>
    <cellStyle name="Input 8 3 3 5 2" xfId="29880"/>
    <cellStyle name="Input 8 3 3 6" xfId="28499"/>
    <cellStyle name="Input 8 3 4" xfId="2500"/>
    <cellStyle name="Input 8 3 4 2" xfId="7100"/>
    <cellStyle name="Input 8 3 4 2 2" xfId="14274"/>
    <cellStyle name="Input 8 3 4 2 2 2" xfId="34586"/>
    <cellStyle name="Input 8 3 4 2 3" xfId="31035"/>
    <cellStyle name="Input 8 3 4 3" xfId="9282"/>
    <cellStyle name="Input 8 3 4 3 2" xfId="32124"/>
    <cellStyle name="Input 8 3 4 4" xfId="11242"/>
    <cellStyle name="Input 8 3 4 4 2" xfId="17571"/>
    <cellStyle name="Input 8 3 4 4 2 2" xfId="35814"/>
    <cellStyle name="Input 8 3 4 4 3" xfId="33061"/>
    <cellStyle name="Input 8 3 4 5" xfId="5499"/>
    <cellStyle name="Input 8 3 4 5 2" xfId="29966"/>
    <cellStyle name="Input 8 3 4 6" xfId="28573"/>
    <cellStyle name="Input 8 3 5" xfId="3143"/>
    <cellStyle name="Input 8 3 5 2" xfId="7728"/>
    <cellStyle name="Input 8 3 5 2 2" xfId="14889"/>
    <cellStyle name="Input 8 3 5 2 2 2" xfId="34772"/>
    <cellStyle name="Input 8 3 5 2 3" xfId="31224"/>
    <cellStyle name="Input 8 3 5 3" xfId="9904"/>
    <cellStyle name="Input 8 3 5 3 2" xfId="32312"/>
    <cellStyle name="Input 8 3 5 4" xfId="11841"/>
    <cellStyle name="Input 8 3 5 4 2" xfId="18166"/>
    <cellStyle name="Input 8 3 5 4 2 2" xfId="35981"/>
    <cellStyle name="Input 8 3 5 4 3" xfId="33228"/>
    <cellStyle name="Input 8 3 5 5" xfId="4958"/>
    <cellStyle name="Input 8 3 5 5 2" xfId="29603"/>
    <cellStyle name="Input 8 3 5 6" xfId="28740"/>
    <cellStyle name="Input 8 3 6" xfId="3629"/>
    <cellStyle name="Input 8 3 6 2" xfId="10384"/>
    <cellStyle name="Input 8 3 6 2 2" xfId="32518"/>
    <cellStyle name="Input 8 3 6 3" xfId="12314"/>
    <cellStyle name="Input 8 3 6 3 2" xfId="18637"/>
    <cellStyle name="Input 8 3 6 3 2 2" xfId="36182"/>
    <cellStyle name="Input 8 3 6 3 3" xfId="33429"/>
    <cellStyle name="Input 8 3 6 4" xfId="8205"/>
    <cellStyle name="Input 8 3 6 4 2" xfId="22202"/>
    <cellStyle name="Input 8 3 6 4 2 2" xfId="36746"/>
    <cellStyle name="Input 8 3 6 4 3" xfId="31426"/>
    <cellStyle name="Input 8 3 6 5" xfId="15361"/>
    <cellStyle name="Input 8 3 6 5 2" xfId="34974"/>
    <cellStyle name="Input 8 3 6 6" xfId="28941"/>
    <cellStyle name="Input 8 3 7" xfId="6421"/>
    <cellStyle name="Input 8 3 7 2" xfId="13604"/>
    <cellStyle name="Input 8 3 7 2 2" xfId="34094"/>
    <cellStyle name="Input 8 3 7 3" xfId="30541"/>
    <cellStyle name="Input 8 3 8" xfId="8611"/>
    <cellStyle name="Input 8 3 8 2" xfId="31631"/>
    <cellStyle name="Input 8 3 9" xfId="10735"/>
    <cellStyle name="Input 8 3 9 2" xfId="17067"/>
    <cellStyle name="Input 8 3 9 2 2" xfId="35479"/>
    <cellStyle name="Input 8 3 9 3" xfId="32726"/>
    <cellStyle name="Input 8 4" xfId="1894"/>
    <cellStyle name="Input 8 4 2" xfId="2429"/>
    <cellStyle name="Input 8 4 2 2" xfId="7029"/>
    <cellStyle name="Input 8 4 2 2 2" xfId="14203"/>
    <cellStyle name="Input 8 4 2 2 2 2" xfId="34515"/>
    <cellStyle name="Input 8 4 2 2 3" xfId="30964"/>
    <cellStyle name="Input 8 4 2 3" xfId="9211"/>
    <cellStyle name="Input 8 4 2 3 2" xfId="32053"/>
    <cellStyle name="Input 8 4 3" xfId="5017"/>
    <cellStyle name="Input 8 4 3 2" xfId="29659"/>
    <cellStyle name="Input 8 4 4" xfId="6494"/>
    <cellStyle name="Input 8 4 4 2" xfId="13672"/>
    <cellStyle name="Input 8 4 4 2 2" xfId="34156"/>
    <cellStyle name="Input 8 4 4 3" xfId="30605"/>
    <cellStyle name="Input 8 4 5" xfId="8677"/>
    <cellStyle name="Input 8 4 5 2" xfId="31694"/>
    <cellStyle name="Input 8 4 6" xfId="10791"/>
    <cellStyle name="Input 8 4 6 2" xfId="17123"/>
    <cellStyle name="Input 8 4 6 2 2" xfId="35535"/>
    <cellStyle name="Input 8 4 6 3" xfId="32782"/>
    <cellStyle name="Input 8 5" xfId="1416"/>
    <cellStyle name="Input 8 5 2" xfId="2946"/>
    <cellStyle name="Input 8 5 2 2" xfId="7533"/>
    <cellStyle name="Input 8 5 2 2 2" xfId="14698"/>
    <cellStyle name="Input 8 5 2 2 2 2" xfId="34687"/>
    <cellStyle name="Input 8 5 2 2 3" xfId="31139"/>
    <cellStyle name="Input 8 5 2 3" xfId="9712"/>
    <cellStyle name="Input 8 5 2 3 2" xfId="32227"/>
    <cellStyle name="Input 8 5 3" xfId="6199"/>
    <cellStyle name="Input 8 5 3 2" xfId="13435"/>
    <cellStyle name="Input 8 5 3 2 2" xfId="33961"/>
    <cellStyle name="Input 8 5 3 3" xfId="30391"/>
    <cellStyle name="Input 8 5 4" xfId="8468"/>
    <cellStyle name="Input 8 5 4 2" xfId="31511"/>
    <cellStyle name="Input 8 5 5" xfId="5597"/>
    <cellStyle name="Input 8 5 5 2" xfId="12942"/>
    <cellStyle name="Input 8 5 5 2 2" xfId="33677"/>
    <cellStyle name="Input 8 5 5 3" xfId="30038"/>
    <cellStyle name="Input 8 5 6" xfId="4510"/>
    <cellStyle name="Input 8 5 6 2" xfId="20521"/>
    <cellStyle name="Input 8 5 6 2 2" xfId="36411"/>
    <cellStyle name="Input 8 5 6 3" xfId="29296"/>
    <cellStyle name="Input 8 5 7" xfId="4277"/>
    <cellStyle name="Input 8 5 7 2" xfId="29220"/>
    <cellStyle name="Input 8 6" xfId="1924"/>
    <cellStyle name="Input 8 6 2" xfId="6524"/>
    <cellStyle name="Input 8 6 2 2" xfId="13702"/>
    <cellStyle name="Input 8 6 2 2 2" xfId="34186"/>
    <cellStyle name="Input 8 6 2 3" xfId="30635"/>
    <cellStyle name="Input 8 6 3" xfId="8707"/>
    <cellStyle name="Input 8 6 3 2" xfId="31724"/>
    <cellStyle name="Input 8 6 4" xfId="10821"/>
    <cellStyle name="Input 8 6 4 2" xfId="17153"/>
    <cellStyle name="Input 8 6 4 2 2" xfId="35565"/>
    <cellStyle name="Input 8 6 4 3" xfId="32812"/>
    <cellStyle name="Input 8 6 5" xfId="5047"/>
    <cellStyle name="Input 8 6 5 2" xfId="29689"/>
    <cellStyle name="Input 8 7" xfId="2205"/>
    <cellStyle name="Input 8 7 2" xfId="6805"/>
    <cellStyle name="Input 8 7 2 2" xfId="13979"/>
    <cellStyle name="Input 8 7 2 2 2" xfId="34340"/>
    <cellStyle name="Input 8 7 2 3" xfId="30789"/>
    <cellStyle name="Input 8 7 3" xfId="8988"/>
    <cellStyle name="Input 8 7 3 2" xfId="31878"/>
    <cellStyle name="Input 8 8" xfId="5789"/>
    <cellStyle name="Input 8 8 2" xfId="13068"/>
    <cellStyle name="Input 8 8 2 2" xfId="33746"/>
    <cellStyle name="Input 8 8 3" xfId="30146"/>
    <cellStyle name="Input 8 9" xfId="6018"/>
    <cellStyle name="Input 8 9 2" xfId="30271"/>
    <cellStyle name="Input 9" xfId="716"/>
    <cellStyle name="Input 9 2" xfId="1486"/>
    <cellStyle name="Input 9 2 2" xfId="1862"/>
    <cellStyle name="Input 9 2 2 10" xfId="4022"/>
    <cellStyle name="Input 9 2 2 10 2" xfId="29125"/>
    <cellStyle name="Input 9 2 2 2" xfId="946"/>
    <cellStyle name="Input 9 2 2 2 2" xfId="3436"/>
    <cellStyle name="Input 9 2 2 2 2 2" xfId="10191"/>
    <cellStyle name="Input 9 2 2 2 2 2 2" xfId="32454"/>
    <cellStyle name="Input 9 2 2 2 2 3" xfId="12121"/>
    <cellStyle name="Input 9 2 2 2 2 3 2" xfId="18445"/>
    <cellStyle name="Input 9 2 2 2 2 3 2 2" xfId="36118"/>
    <cellStyle name="Input 9 2 2 2 2 3 3" xfId="33365"/>
    <cellStyle name="Input 9 2 2 2 2 4" xfId="8012"/>
    <cellStyle name="Input 9 2 2 2 2 4 2" xfId="22015"/>
    <cellStyle name="Input 9 2 2 2 2 4 2 2" xfId="36682"/>
    <cellStyle name="Input 9 2 2 2 2 4 3" xfId="31362"/>
    <cellStyle name="Input 9 2 2 2 2 5" xfId="15169"/>
    <cellStyle name="Input 9 2 2 2 2 5 2" xfId="34910"/>
    <cellStyle name="Input 9 2 2 2 2 6" xfId="28877"/>
    <cellStyle name="Input 9 2 2 2 3" xfId="3909"/>
    <cellStyle name="Input 9 2 2 2 3 2" xfId="10664"/>
    <cellStyle name="Input 9 2 2 2 3 2 2" xfId="32655"/>
    <cellStyle name="Input 9 2 2 2 3 3" xfId="12594"/>
    <cellStyle name="Input 9 2 2 2 3 3 2" xfId="18916"/>
    <cellStyle name="Input 9 2 2 2 3 3 2 2" xfId="36319"/>
    <cellStyle name="Input 9 2 2 2 3 3 3" xfId="33566"/>
    <cellStyle name="Input 9 2 2 2 3 4" xfId="15640"/>
    <cellStyle name="Input 9 2 2 2 3 4 2" xfId="35111"/>
    <cellStyle name="Input 9 2 2 2 3 5" xfId="29078"/>
    <cellStyle name="Input 9 2 2 2 4" xfId="5988"/>
    <cellStyle name="Input 9 2 2 2 4 2" xfId="13249"/>
    <cellStyle name="Input 9 2 2 2 4 2 2" xfId="33836"/>
    <cellStyle name="Input 9 2 2 2 4 3" xfId="30248"/>
    <cellStyle name="Input 9 2 2 2 5" xfId="5719"/>
    <cellStyle name="Input 9 2 2 2 5 2" xfId="30114"/>
    <cellStyle name="Input 9 2 2 2 6" xfId="5601"/>
    <cellStyle name="Input 9 2 2 2 6 2" xfId="12945"/>
    <cellStyle name="Input 9 2 2 2 6 2 2" xfId="33680"/>
    <cellStyle name="Input 9 2 2 2 6 3" xfId="30041"/>
    <cellStyle name="Input 9 2 2 2 7" xfId="4715"/>
    <cellStyle name="Input 9 2 2 2 7 2" xfId="29411"/>
    <cellStyle name="Input 9 2 2 3" xfId="2397"/>
    <cellStyle name="Input 9 2 2 3 2" xfId="6997"/>
    <cellStyle name="Input 9 2 2 3 2 2" xfId="14171"/>
    <cellStyle name="Input 9 2 2 3 2 2 2" xfId="34483"/>
    <cellStyle name="Input 9 2 2 3 2 3" xfId="30932"/>
    <cellStyle name="Input 9 2 2 3 3" xfId="9179"/>
    <cellStyle name="Input 9 2 2 3 3 2" xfId="32021"/>
    <cellStyle name="Input 9 2 2 3 4" xfId="11194"/>
    <cellStyle name="Input 9 2 2 3 4 2" xfId="17523"/>
    <cellStyle name="Input 9 2 2 3 4 2 2" xfId="35766"/>
    <cellStyle name="Input 9 2 2 3 4 3" xfId="33013"/>
    <cellStyle name="Input 9 2 2 3 5" xfId="5427"/>
    <cellStyle name="Input 9 2 2 3 5 2" xfId="29906"/>
    <cellStyle name="Input 9 2 2 3 6" xfId="28525"/>
    <cellStyle name="Input 9 2 2 4" xfId="2527"/>
    <cellStyle name="Input 9 2 2 4 2" xfId="7127"/>
    <cellStyle name="Input 9 2 2 4 2 2" xfId="14301"/>
    <cellStyle name="Input 9 2 2 4 2 2 2" xfId="34613"/>
    <cellStyle name="Input 9 2 2 4 2 3" xfId="31062"/>
    <cellStyle name="Input 9 2 2 4 3" xfId="9309"/>
    <cellStyle name="Input 9 2 2 4 3 2" xfId="32151"/>
    <cellStyle name="Input 9 2 2 4 4" xfId="11269"/>
    <cellStyle name="Input 9 2 2 4 4 2" xfId="17598"/>
    <cellStyle name="Input 9 2 2 4 4 2 2" xfId="35841"/>
    <cellStyle name="Input 9 2 2 4 4 3" xfId="33088"/>
    <cellStyle name="Input 9 2 2 4 5" xfId="5526"/>
    <cellStyle name="Input 9 2 2 4 5 2" xfId="29993"/>
    <cellStyle name="Input 9 2 2 4 6" xfId="28600"/>
    <cellStyle name="Input 9 2 2 5" xfId="3189"/>
    <cellStyle name="Input 9 2 2 5 2" xfId="7765"/>
    <cellStyle name="Input 9 2 2 5 2 2" xfId="14923"/>
    <cellStyle name="Input 9 2 2 5 2 2 2" xfId="34799"/>
    <cellStyle name="Input 9 2 2 5 2 3" xfId="31251"/>
    <cellStyle name="Input 9 2 2 5 3" xfId="9944"/>
    <cellStyle name="Input 9 2 2 5 3 2" xfId="32343"/>
    <cellStyle name="Input 9 2 2 5 4" xfId="11875"/>
    <cellStyle name="Input 9 2 2 5 4 2" xfId="18200"/>
    <cellStyle name="Input 9 2 2 5 4 2 2" xfId="36008"/>
    <cellStyle name="Input 9 2 2 5 4 3" xfId="33255"/>
    <cellStyle name="Input 9 2 2 5 5" xfId="4985"/>
    <cellStyle name="Input 9 2 2 5 5 2" xfId="29627"/>
    <cellStyle name="Input 9 2 2 5 6" xfId="28767"/>
    <cellStyle name="Input 9 2 2 6" xfId="3663"/>
    <cellStyle name="Input 9 2 2 6 2" xfId="10418"/>
    <cellStyle name="Input 9 2 2 6 2 2" xfId="32545"/>
    <cellStyle name="Input 9 2 2 6 3" xfId="12348"/>
    <cellStyle name="Input 9 2 2 6 3 2" xfId="18671"/>
    <cellStyle name="Input 9 2 2 6 3 2 2" xfId="36209"/>
    <cellStyle name="Input 9 2 2 6 3 3" xfId="33456"/>
    <cellStyle name="Input 9 2 2 6 4" xfId="8239"/>
    <cellStyle name="Input 9 2 2 6 4 2" xfId="22236"/>
    <cellStyle name="Input 9 2 2 6 4 2 2" xfId="36773"/>
    <cellStyle name="Input 9 2 2 6 4 3" xfId="31453"/>
    <cellStyle name="Input 9 2 2 6 5" xfId="15395"/>
    <cellStyle name="Input 9 2 2 6 5 2" xfId="35001"/>
    <cellStyle name="Input 9 2 2 6 6" xfId="28968"/>
    <cellStyle name="Input 9 2 2 7" xfId="6462"/>
    <cellStyle name="Input 9 2 2 7 2" xfId="13640"/>
    <cellStyle name="Input 9 2 2 7 2 2" xfId="34124"/>
    <cellStyle name="Input 9 2 2 7 3" xfId="30573"/>
    <cellStyle name="Input 9 2 2 8" xfId="8645"/>
    <cellStyle name="Input 9 2 2 8 2" xfId="31662"/>
    <cellStyle name="Input 9 2 2 9" xfId="10759"/>
    <cellStyle name="Input 9 2 2 9 2" xfId="17091"/>
    <cellStyle name="Input 9 2 2 9 2 2" xfId="35503"/>
    <cellStyle name="Input 9 2 2 9 3" xfId="32750"/>
    <cellStyle name="Input 9 2 3" xfId="1917"/>
    <cellStyle name="Input 9 2 3 2" xfId="2452"/>
    <cellStyle name="Input 9 2 3 2 2" xfId="7052"/>
    <cellStyle name="Input 9 2 3 2 2 2" xfId="14226"/>
    <cellStyle name="Input 9 2 3 2 2 2 2" xfId="34538"/>
    <cellStyle name="Input 9 2 3 2 2 3" xfId="30987"/>
    <cellStyle name="Input 9 2 3 2 3" xfId="9234"/>
    <cellStyle name="Input 9 2 3 2 3 2" xfId="32076"/>
    <cellStyle name="Input 9 2 3 3" xfId="5040"/>
    <cellStyle name="Input 9 2 3 3 2" xfId="29682"/>
    <cellStyle name="Input 9 2 3 4" xfId="6517"/>
    <cellStyle name="Input 9 2 3 4 2" xfId="13695"/>
    <cellStyle name="Input 9 2 3 4 2 2" xfId="34179"/>
    <cellStyle name="Input 9 2 3 4 3" xfId="30628"/>
    <cellStyle name="Input 9 2 3 5" xfId="8700"/>
    <cellStyle name="Input 9 2 3 5 2" xfId="31717"/>
    <cellStyle name="Input 9 2 3 6" xfId="10814"/>
    <cellStyle name="Input 9 2 3 6 2" xfId="17146"/>
    <cellStyle name="Input 9 2 3 6 2 2" xfId="35558"/>
    <cellStyle name="Input 9 2 3 6 3" xfId="32805"/>
    <cellStyle name="Input 9 2 4" xfId="1463"/>
    <cellStyle name="Input 9 2 4 2" xfId="4816"/>
    <cellStyle name="Input 9 2 4 2 2" xfId="29493"/>
    <cellStyle name="Input 9 2 4 3" xfId="6234"/>
    <cellStyle name="Input 9 2 4 3 2" xfId="13466"/>
    <cellStyle name="Input 9 2 4 3 2 2" xfId="33976"/>
    <cellStyle name="Input 9 2 4 3 3" xfId="30409"/>
    <cellStyle name="Input 9 2 4 4" xfId="8504"/>
    <cellStyle name="Input 9 2 4 4 2" xfId="31528"/>
    <cellStyle name="Input 9 2 4 5" xfId="6345"/>
    <cellStyle name="Input 9 2 4 5 2" xfId="13559"/>
    <cellStyle name="Input 9 2 4 5 2 2" xfId="34052"/>
    <cellStyle name="Input 9 2 4 5 3" xfId="30496"/>
    <cellStyle name="Input 9 2 4 6" xfId="4548"/>
    <cellStyle name="Input 9 2 4 6 2" xfId="20556"/>
    <cellStyle name="Input 9 2 4 6 2 2" xfId="36439"/>
    <cellStyle name="Input 9 2 4 6 3" xfId="29324"/>
    <cellStyle name="Input 9 2 4 7" xfId="5442"/>
    <cellStyle name="Input 9 2 4 7 2" xfId="29916"/>
    <cellStyle name="Input 9 2 5" xfId="2250"/>
    <cellStyle name="Input 9 2 5 2" xfId="6850"/>
    <cellStyle name="Input 9 2 5 2 2" xfId="14024"/>
    <cellStyle name="Input 9 2 5 2 2 2" xfId="34373"/>
    <cellStyle name="Input 9 2 5 2 3" xfId="30822"/>
    <cellStyle name="Input 9 2 5 3" xfId="9033"/>
    <cellStyle name="Input 9 2 5 3 2" xfId="31911"/>
    <cellStyle name="Input 9 2 6" xfId="4836"/>
    <cellStyle name="Input 9 2 6 2" xfId="29512"/>
    <cellStyle name="Input 9 2 7" xfId="6257"/>
    <cellStyle name="Input 9 2 7 2" xfId="13489"/>
    <cellStyle name="Input 9 2 7 2 2" xfId="33999"/>
    <cellStyle name="Input 9 2 7 3" xfId="30432"/>
    <cellStyle name="Input 9 2 8" xfId="8526"/>
    <cellStyle name="Input 9 2 8 2" xfId="31550"/>
    <cellStyle name="Input 9 2 9" xfId="5613"/>
    <cellStyle name="Input 9 2 9 2" xfId="12955"/>
    <cellStyle name="Input 9 2 9 2 2" xfId="33689"/>
    <cellStyle name="Input 9 2 9 3" xfId="30052"/>
    <cellStyle name="Input 9 3" xfId="1811"/>
    <cellStyle name="Input 9 3 10" xfId="7308"/>
    <cellStyle name="Input 9 3 10 2" xfId="31094"/>
    <cellStyle name="Input 9 3 2" xfId="905"/>
    <cellStyle name="Input 9 3 2 2" xfId="3403"/>
    <cellStyle name="Input 9 3 2 2 2" xfId="10158"/>
    <cellStyle name="Input 9 3 2 2 2 2" xfId="32428"/>
    <cellStyle name="Input 9 3 2 2 3" xfId="12088"/>
    <cellStyle name="Input 9 3 2 2 3 2" xfId="18412"/>
    <cellStyle name="Input 9 3 2 2 3 2 2" xfId="36092"/>
    <cellStyle name="Input 9 3 2 2 3 3" xfId="33339"/>
    <cellStyle name="Input 9 3 2 2 4" xfId="7979"/>
    <cellStyle name="Input 9 3 2 2 4 2" xfId="21982"/>
    <cellStyle name="Input 9 3 2 2 4 2 2" xfId="36656"/>
    <cellStyle name="Input 9 3 2 2 4 3" xfId="31336"/>
    <cellStyle name="Input 9 3 2 2 5" xfId="15136"/>
    <cellStyle name="Input 9 3 2 2 5 2" xfId="34884"/>
    <cellStyle name="Input 9 3 2 2 6" xfId="28851"/>
    <cellStyle name="Input 9 3 2 3" xfId="3876"/>
    <cellStyle name="Input 9 3 2 3 2" xfId="10631"/>
    <cellStyle name="Input 9 3 2 3 2 2" xfId="32629"/>
    <cellStyle name="Input 9 3 2 3 3" xfId="12561"/>
    <cellStyle name="Input 9 3 2 3 3 2" xfId="18883"/>
    <cellStyle name="Input 9 3 2 3 3 2 2" xfId="36293"/>
    <cellStyle name="Input 9 3 2 3 3 3" xfId="33540"/>
    <cellStyle name="Input 9 3 2 3 4" xfId="15607"/>
    <cellStyle name="Input 9 3 2 3 4 2" xfId="35085"/>
    <cellStyle name="Input 9 3 2 3 5" xfId="29052"/>
    <cellStyle name="Input 9 3 2 4" xfId="5950"/>
    <cellStyle name="Input 9 3 2 4 2" xfId="13211"/>
    <cellStyle name="Input 9 3 2 4 2 2" xfId="33814"/>
    <cellStyle name="Input 9 3 2 4 3" xfId="30226"/>
    <cellStyle name="Input 9 3 2 5" xfId="5665"/>
    <cellStyle name="Input 9 3 2 5 2" xfId="30079"/>
    <cellStyle name="Input 9 3 2 6" xfId="6434"/>
    <cellStyle name="Input 9 3 2 6 2" xfId="13614"/>
    <cellStyle name="Input 9 3 2 6 2 2" xfId="34100"/>
    <cellStyle name="Input 9 3 2 6 3" xfId="30549"/>
    <cellStyle name="Input 9 3 2 7" xfId="4695"/>
    <cellStyle name="Input 9 3 2 7 2" xfId="29392"/>
    <cellStyle name="Input 9 3 3" xfId="2371"/>
    <cellStyle name="Input 9 3 3 2" xfId="6971"/>
    <cellStyle name="Input 9 3 3 2 2" xfId="14145"/>
    <cellStyle name="Input 9 3 3 2 2 2" xfId="34457"/>
    <cellStyle name="Input 9 3 3 2 3" xfId="30906"/>
    <cellStyle name="Input 9 3 3 3" xfId="9153"/>
    <cellStyle name="Input 9 3 3 3 2" xfId="31995"/>
    <cellStyle name="Input 9 3 3 4" xfId="11169"/>
    <cellStyle name="Input 9 3 3 4 2" xfId="17498"/>
    <cellStyle name="Input 9 3 3 4 2 2" xfId="35741"/>
    <cellStyle name="Input 9 3 3 4 3" xfId="32988"/>
    <cellStyle name="Input 9 3 3 5" xfId="5402"/>
    <cellStyle name="Input 9 3 3 5 2" xfId="29881"/>
    <cellStyle name="Input 9 3 3 6" xfId="28500"/>
    <cellStyle name="Input 9 3 4" xfId="2501"/>
    <cellStyle name="Input 9 3 4 2" xfId="7101"/>
    <cellStyle name="Input 9 3 4 2 2" xfId="14275"/>
    <cellStyle name="Input 9 3 4 2 2 2" xfId="34587"/>
    <cellStyle name="Input 9 3 4 2 3" xfId="31036"/>
    <cellStyle name="Input 9 3 4 3" xfId="9283"/>
    <cellStyle name="Input 9 3 4 3 2" xfId="32125"/>
    <cellStyle name="Input 9 3 4 4" xfId="11243"/>
    <cellStyle name="Input 9 3 4 4 2" xfId="17572"/>
    <cellStyle name="Input 9 3 4 4 2 2" xfId="35815"/>
    <cellStyle name="Input 9 3 4 4 3" xfId="33062"/>
    <cellStyle name="Input 9 3 4 5" xfId="5500"/>
    <cellStyle name="Input 9 3 4 5 2" xfId="29967"/>
    <cellStyle name="Input 9 3 4 6" xfId="28574"/>
    <cellStyle name="Input 9 3 5" xfId="3144"/>
    <cellStyle name="Input 9 3 5 2" xfId="7729"/>
    <cellStyle name="Input 9 3 5 2 2" xfId="14890"/>
    <cellStyle name="Input 9 3 5 2 2 2" xfId="34773"/>
    <cellStyle name="Input 9 3 5 2 3" xfId="31225"/>
    <cellStyle name="Input 9 3 5 3" xfId="9905"/>
    <cellStyle name="Input 9 3 5 3 2" xfId="32313"/>
    <cellStyle name="Input 9 3 5 4" xfId="11842"/>
    <cellStyle name="Input 9 3 5 4 2" xfId="18167"/>
    <cellStyle name="Input 9 3 5 4 2 2" xfId="35982"/>
    <cellStyle name="Input 9 3 5 4 3" xfId="33229"/>
    <cellStyle name="Input 9 3 5 5" xfId="4959"/>
    <cellStyle name="Input 9 3 5 5 2" xfId="29604"/>
    <cellStyle name="Input 9 3 5 6" xfId="28741"/>
    <cellStyle name="Input 9 3 6" xfId="3630"/>
    <cellStyle name="Input 9 3 6 2" xfId="10385"/>
    <cellStyle name="Input 9 3 6 2 2" xfId="32519"/>
    <cellStyle name="Input 9 3 6 3" xfId="12315"/>
    <cellStyle name="Input 9 3 6 3 2" xfId="18638"/>
    <cellStyle name="Input 9 3 6 3 2 2" xfId="36183"/>
    <cellStyle name="Input 9 3 6 3 3" xfId="33430"/>
    <cellStyle name="Input 9 3 6 4" xfId="8206"/>
    <cellStyle name="Input 9 3 6 4 2" xfId="22203"/>
    <cellStyle name="Input 9 3 6 4 2 2" xfId="36747"/>
    <cellStyle name="Input 9 3 6 4 3" xfId="31427"/>
    <cellStyle name="Input 9 3 6 5" xfId="15362"/>
    <cellStyle name="Input 9 3 6 5 2" xfId="34975"/>
    <cellStyle name="Input 9 3 6 6" xfId="28942"/>
    <cellStyle name="Input 9 3 7" xfId="6422"/>
    <cellStyle name="Input 9 3 7 2" xfId="13605"/>
    <cellStyle name="Input 9 3 7 2 2" xfId="34095"/>
    <cellStyle name="Input 9 3 7 3" xfId="30542"/>
    <cellStyle name="Input 9 3 8" xfId="8612"/>
    <cellStyle name="Input 9 3 8 2" xfId="31632"/>
    <cellStyle name="Input 9 3 9" xfId="10736"/>
    <cellStyle name="Input 9 3 9 2" xfId="17068"/>
    <cellStyle name="Input 9 3 9 2 2" xfId="35480"/>
    <cellStyle name="Input 9 3 9 3" xfId="32727"/>
    <cellStyle name="Input 9 4" xfId="1895"/>
    <cellStyle name="Input 9 4 2" xfId="2430"/>
    <cellStyle name="Input 9 4 2 2" xfId="7030"/>
    <cellStyle name="Input 9 4 2 2 2" xfId="14204"/>
    <cellStyle name="Input 9 4 2 2 2 2" xfId="34516"/>
    <cellStyle name="Input 9 4 2 2 3" xfId="30965"/>
    <cellStyle name="Input 9 4 2 3" xfId="9212"/>
    <cellStyle name="Input 9 4 2 3 2" xfId="32054"/>
    <cellStyle name="Input 9 4 3" xfId="5018"/>
    <cellStyle name="Input 9 4 3 2" xfId="29660"/>
    <cellStyle name="Input 9 4 4" xfId="6495"/>
    <cellStyle name="Input 9 4 4 2" xfId="13673"/>
    <cellStyle name="Input 9 4 4 2 2" xfId="34157"/>
    <cellStyle name="Input 9 4 4 3" xfId="30606"/>
    <cellStyle name="Input 9 4 5" xfId="8678"/>
    <cellStyle name="Input 9 4 5 2" xfId="31695"/>
    <cellStyle name="Input 9 4 6" xfId="10792"/>
    <cellStyle name="Input 9 4 6 2" xfId="17124"/>
    <cellStyle name="Input 9 4 6 2 2" xfId="35536"/>
    <cellStyle name="Input 9 4 6 3" xfId="32783"/>
    <cellStyle name="Input 9 5" xfId="1418"/>
    <cellStyle name="Input 9 5 2" xfId="2947"/>
    <cellStyle name="Input 9 5 2 2" xfId="7534"/>
    <cellStyle name="Input 9 5 2 2 2" xfId="14699"/>
    <cellStyle name="Input 9 5 2 2 2 2" xfId="34688"/>
    <cellStyle name="Input 9 5 2 2 3" xfId="31140"/>
    <cellStyle name="Input 9 5 2 3" xfId="9713"/>
    <cellStyle name="Input 9 5 2 3 2" xfId="32228"/>
    <cellStyle name="Input 9 5 3" xfId="6201"/>
    <cellStyle name="Input 9 5 3 2" xfId="13437"/>
    <cellStyle name="Input 9 5 3 2 2" xfId="33963"/>
    <cellStyle name="Input 9 5 3 3" xfId="30393"/>
    <cellStyle name="Input 9 5 4" xfId="8470"/>
    <cellStyle name="Input 9 5 4 2" xfId="31513"/>
    <cellStyle name="Input 9 5 5" xfId="6048"/>
    <cellStyle name="Input 9 5 5 2" xfId="13296"/>
    <cellStyle name="Input 9 5 5 2 2" xfId="33867"/>
    <cellStyle name="Input 9 5 5 3" xfId="30292"/>
    <cellStyle name="Input 9 5 6" xfId="4511"/>
    <cellStyle name="Input 9 5 6 2" xfId="20522"/>
    <cellStyle name="Input 9 5 6 2 2" xfId="36412"/>
    <cellStyle name="Input 9 5 6 3" xfId="29297"/>
    <cellStyle name="Input 9 5 7" xfId="4265"/>
    <cellStyle name="Input 9 5 7 2" xfId="29216"/>
    <cellStyle name="Input 9 6" xfId="1372"/>
    <cellStyle name="Input 9 6 2" xfId="6156"/>
    <cellStyle name="Input 9 6 2 2" xfId="13394"/>
    <cellStyle name="Input 9 6 2 2 2" xfId="33935"/>
    <cellStyle name="Input 9 6 2 3" xfId="30365"/>
    <cellStyle name="Input 9 6 3" xfId="8428"/>
    <cellStyle name="Input 9 6 3 2" xfId="31486"/>
    <cellStyle name="Input 9 6 4" xfId="8476"/>
    <cellStyle name="Input 9 6 4 2" xfId="15671"/>
    <cellStyle name="Input 9 6 4 2 2" xfId="35119"/>
    <cellStyle name="Input 9 6 4 3" xfId="31515"/>
    <cellStyle name="Input 9 6 5" xfId="4780"/>
    <cellStyle name="Input 9 6 5 2" xfId="29463"/>
    <cellStyle name="Input 9 7" xfId="2206"/>
    <cellStyle name="Input 9 7 2" xfId="6806"/>
    <cellStyle name="Input 9 7 2 2" xfId="13980"/>
    <cellStyle name="Input 9 7 2 2 2" xfId="34341"/>
    <cellStyle name="Input 9 7 2 3" xfId="30790"/>
    <cellStyle name="Input 9 7 3" xfId="8989"/>
    <cellStyle name="Input 9 7 3 2" xfId="31879"/>
    <cellStyle name="Input 9 8" xfId="5790"/>
    <cellStyle name="Input 9 8 2" xfId="13069"/>
    <cellStyle name="Input 9 8 2 2" xfId="33747"/>
    <cellStyle name="Input 9 8 3" xfId="30147"/>
    <cellStyle name="Input 9 9" xfId="5827"/>
    <cellStyle name="Input 9 9 2" xfId="30174"/>
    <cellStyle name="Input_6.05(31500+0.5)" xfId="608"/>
    <cellStyle name="Link Currency (0)" xfId="199"/>
    <cellStyle name="Link Currency (2)" xfId="200"/>
    <cellStyle name="Link Units (0)" xfId="201"/>
    <cellStyle name="Link Units (1)" xfId="202"/>
    <cellStyle name="Link Units (1) 2" xfId="203"/>
    <cellStyle name="Link Units (1) 2 2" xfId="784"/>
    <cellStyle name="Link Units (1) 2 2 2" xfId="1447"/>
    <cellStyle name="Link Units (1) 2 2 3" xfId="1042"/>
    <cellStyle name="Link Units (1) 2 3" xfId="1054"/>
    <cellStyle name="Link Units (1) 2 4" xfId="1026"/>
    <cellStyle name="Link Units (1) 3" xfId="204"/>
    <cellStyle name="Link Units (1) 3 2" xfId="785"/>
    <cellStyle name="Link Units (2)" xfId="205"/>
    <cellStyle name="Linked Cell" xfId="206"/>
    <cellStyle name="Linked Cell 2" xfId="786"/>
    <cellStyle name="Neutral" xfId="207"/>
    <cellStyle name="Neutral 2" xfId="787"/>
    <cellStyle name="Normal - Style1" xfId="208"/>
    <cellStyle name="Normal - Style1 2" xfId="209"/>
    <cellStyle name="Normal - Style1 2 2" xfId="475"/>
    <cellStyle name="Normal - Style1 3" xfId="721"/>
    <cellStyle name="Normal - Style1 3 2" xfId="1814"/>
    <cellStyle name="Normal - Style1 3 3" xfId="1615"/>
    <cellStyle name="Normal - Style1 4" xfId="18936"/>
    <cellStyle name="Normal 5" xfId="579"/>
    <cellStyle name="Normal 6" xfId="530"/>
    <cellStyle name="Normal_# 41-Market &amp;Trends" xfId="210"/>
    <cellStyle name="Normal1" xfId="211"/>
    <cellStyle name="normбlnм_laroux" xfId="212"/>
    <cellStyle name="Note" xfId="213"/>
    <cellStyle name="Note 2" xfId="788"/>
    <cellStyle name="Note 2 2" xfId="1834"/>
    <cellStyle name="Note 2 2 2" xfId="1281"/>
    <cellStyle name="Note 2 2 2 2" xfId="3410"/>
    <cellStyle name="Note 2 2 2 2 2" xfId="10165"/>
    <cellStyle name="Note 2 2 2 2 2 2" xfId="16673"/>
    <cellStyle name="Note 2 2 2 2 2 2 2" xfId="35360"/>
    <cellStyle name="Note 2 2 2 2 2 3" xfId="32433"/>
    <cellStyle name="Note 2 2 2 2 3" xfId="12095"/>
    <cellStyle name="Note 2 2 2 2 3 2" xfId="18419"/>
    <cellStyle name="Note 2 2 2 2 3 2 2" xfId="36097"/>
    <cellStyle name="Note 2 2 2 2 3 3" xfId="33344"/>
    <cellStyle name="Note 2 2 2 2 4" xfId="7986"/>
    <cellStyle name="Note 2 2 2 2 4 2" xfId="21989"/>
    <cellStyle name="Note 2 2 2 2 4 2 2" xfId="36661"/>
    <cellStyle name="Note 2 2 2 2 4 3" xfId="31341"/>
    <cellStyle name="Note 2 2 2 2 5" xfId="15143"/>
    <cellStyle name="Note 2 2 2 2 5 2" xfId="34889"/>
    <cellStyle name="Note 2 2 2 2 6" xfId="28856"/>
    <cellStyle name="Note 2 2 2 3" xfId="3883"/>
    <cellStyle name="Note 2 2 2 3 2" xfId="10638"/>
    <cellStyle name="Note 2 2 2 3 2 2" xfId="16996"/>
    <cellStyle name="Note 2 2 2 3 2 2 2" xfId="35413"/>
    <cellStyle name="Note 2 2 2 3 2 3" xfId="32634"/>
    <cellStyle name="Note 2 2 2 3 3" xfId="12568"/>
    <cellStyle name="Note 2 2 2 3 3 2" xfId="18890"/>
    <cellStyle name="Note 2 2 2 3 3 2 2" xfId="36298"/>
    <cellStyle name="Note 2 2 2 3 3 3" xfId="33545"/>
    <cellStyle name="Note 2 2 2 3 4" xfId="15614"/>
    <cellStyle name="Note 2 2 2 3 4 2" xfId="35090"/>
    <cellStyle name="Note 2 2 2 3 5" xfId="29057"/>
    <cellStyle name="Note 2 2 2 4" xfId="6086"/>
    <cellStyle name="Note 2 2 2 4 2" xfId="13327"/>
    <cellStyle name="Note 2 2 2 4 2 2" xfId="33892"/>
    <cellStyle name="Note 2 2 2 4 3" xfId="30322"/>
    <cellStyle name="Note 2 2 2 5" xfId="5542"/>
    <cellStyle name="Note 2 2 2 5 2" xfId="12903"/>
    <cellStyle name="Note 2 2 2 5 2 2" xfId="33657"/>
    <cellStyle name="Note 2 2 2 5 3" xfId="30002"/>
    <cellStyle name="Note 2 2 2 6" xfId="6072"/>
    <cellStyle name="Note 2 2 2 6 2" xfId="13314"/>
    <cellStyle name="Note 2 2 2 6 2 2" xfId="33879"/>
    <cellStyle name="Note 2 2 2 6 3" xfId="30310"/>
    <cellStyle name="Note 2 2 2 7" xfId="4194"/>
    <cellStyle name="Note 2 2 2 7 2" xfId="29199"/>
    <cellStyle name="Note 2 2 2 8" xfId="28200"/>
    <cellStyle name="Note 2 2 3" xfId="2506"/>
    <cellStyle name="Note 2 2 3 2" xfId="7106"/>
    <cellStyle name="Note 2 2 3 2 2" xfId="14280"/>
    <cellStyle name="Note 2 2 3 2 2 2" xfId="34592"/>
    <cellStyle name="Note 2 2 3 2 3" xfId="31041"/>
    <cellStyle name="Note 2 2 3 3" xfId="9288"/>
    <cellStyle name="Note 2 2 3 3 2" xfId="15966"/>
    <cellStyle name="Note 2 2 3 3 2 2" xfId="35222"/>
    <cellStyle name="Note 2 2 3 3 3" xfId="32130"/>
    <cellStyle name="Note 2 2 3 4" xfId="11248"/>
    <cellStyle name="Note 2 2 3 4 2" xfId="17577"/>
    <cellStyle name="Note 2 2 3 4 2 2" xfId="35820"/>
    <cellStyle name="Note 2 2 3 4 3" xfId="33067"/>
    <cellStyle name="Note 2 2 3 5" xfId="5505"/>
    <cellStyle name="Note 2 2 3 5 2" xfId="20862"/>
    <cellStyle name="Note 2 2 3 5 2 2" xfId="36515"/>
    <cellStyle name="Note 2 2 3 5 3" xfId="29972"/>
    <cellStyle name="Note 2 2 3 6" xfId="12898"/>
    <cellStyle name="Note 2 2 3 6 2" xfId="33656"/>
    <cellStyle name="Note 2 2 3 7" xfId="28579"/>
    <cellStyle name="Note 2 2 4" xfId="3163"/>
    <cellStyle name="Note 2 2 4 2" xfId="9918"/>
    <cellStyle name="Note 2 2 4 2 2" xfId="16502"/>
    <cellStyle name="Note 2 2 4 2 2 2" xfId="35324"/>
    <cellStyle name="Note 2 2 4 2 3" xfId="32322"/>
    <cellStyle name="Note 2 2 4 3" xfId="11849"/>
    <cellStyle name="Note 2 2 4 3 2" xfId="18174"/>
    <cellStyle name="Note 2 2 4 3 2 2" xfId="35987"/>
    <cellStyle name="Note 2 2 4 3 3" xfId="33234"/>
    <cellStyle name="Note 2 2 4 4" xfId="7739"/>
    <cellStyle name="Note 2 2 4 4 2" xfId="21771"/>
    <cellStyle name="Note 2 2 4 4 2 2" xfId="36578"/>
    <cellStyle name="Note 2 2 4 4 3" xfId="31230"/>
    <cellStyle name="Note 2 2 4 5" xfId="14897"/>
    <cellStyle name="Note 2 2 4 5 2" xfId="34778"/>
    <cellStyle name="Note 2 2 4 6" xfId="28746"/>
    <cellStyle name="Note 2 2 5" xfId="3637"/>
    <cellStyle name="Note 2 2 5 2" xfId="10392"/>
    <cellStyle name="Note 2 2 5 2 2" xfId="16825"/>
    <cellStyle name="Note 2 2 5 2 2 2" xfId="35377"/>
    <cellStyle name="Note 2 2 5 2 3" xfId="32524"/>
    <cellStyle name="Note 2 2 5 3" xfId="12322"/>
    <cellStyle name="Note 2 2 5 3 2" xfId="18645"/>
    <cellStyle name="Note 2 2 5 3 2 2" xfId="36188"/>
    <cellStyle name="Note 2 2 5 3 3" xfId="33435"/>
    <cellStyle name="Note 2 2 5 4" xfId="8213"/>
    <cellStyle name="Note 2 2 5 4 2" xfId="22210"/>
    <cellStyle name="Note 2 2 5 4 2 2" xfId="36752"/>
    <cellStyle name="Note 2 2 5 4 3" xfId="31432"/>
    <cellStyle name="Note 2 2 5 5" xfId="15369"/>
    <cellStyle name="Note 2 2 5 5 2" xfId="34980"/>
    <cellStyle name="Note 2 2 5 6" xfId="28947"/>
    <cellStyle name="Note 2 2 6" xfId="4557"/>
    <cellStyle name="Note 2 2 6 2" xfId="29332"/>
    <cellStyle name="Note 2 2 7" xfId="28377"/>
    <cellStyle name="Note 2 3" xfId="2117"/>
    <cellStyle name="Note 2 3 2" xfId="2955"/>
    <cellStyle name="Note 2 3 2 2" xfId="7542"/>
    <cellStyle name="Note 2 3 2 2 2" xfId="14707"/>
    <cellStyle name="Note 2 3 2 2 2 2" xfId="34693"/>
    <cellStyle name="Note 2 3 2 2 3" xfId="31145"/>
    <cellStyle name="Note 2 3 2 3" xfId="9721"/>
    <cellStyle name="Note 2 3 2 3 2" xfId="16357"/>
    <cellStyle name="Note 2 3 2 3 2 2" xfId="35286"/>
    <cellStyle name="Note 2 3 2 3 3" xfId="32233"/>
    <cellStyle name="Note 2 3 2 4" xfId="11661"/>
    <cellStyle name="Note 2 3 2 4 2" xfId="17987"/>
    <cellStyle name="Note 2 3 2 4 2 2" xfId="35905"/>
    <cellStyle name="Note 2 3 2 4 3" xfId="33152"/>
    <cellStyle name="Note 2 3 2 5" xfId="5195"/>
    <cellStyle name="Note 2 3 2 5 2" xfId="20720"/>
    <cellStyle name="Note 2 3 2 5 2 2" xfId="36480"/>
    <cellStyle name="Note 2 3 2 5 3" xfId="29770"/>
    <cellStyle name="Note 2 3 2 6" xfId="12765"/>
    <cellStyle name="Note 2 3 2 6 2" xfId="33602"/>
    <cellStyle name="Note 2 3 2 7" xfId="28664"/>
    <cellStyle name="Note 2 3 3" xfId="3477"/>
    <cellStyle name="Note 2 3 3 2" xfId="10232"/>
    <cellStyle name="Note 2 3 3 2 2" xfId="16714"/>
    <cellStyle name="Note 2 3 3 2 2 2" xfId="35365"/>
    <cellStyle name="Note 2 3 3 2 3" xfId="32463"/>
    <cellStyle name="Note 2 3 3 3" xfId="12162"/>
    <cellStyle name="Note 2 3 3 3 2" xfId="18485"/>
    <cellStyle name="Note 2 3 3 3 2 2" xfId="36127"/>
    <cellStyle name="Note 2 3 3 3 3" xfId="33374"/>
    <cellStyle name="Note 2 3 3 4" xfId="8053"/>
    <cellStyle name="Note 2 3 3 4 2" xfId="22050"/>
    <cellStyle name="Note 2 3 3 4 2 2" xfId="36691"/>
    <cellStyle name="Note 2 3 3 4 3" xfId="31371"/>
    <cellStyle name="Note 2 3 3 5" xfId="15209"/>
    <cellStyle name="Note 2 3 3 5 2" xfId="34919"/>
    <cellStyle name="Note 2 3 3 6" xfId="28886"/>
    <cellStyle name="Note 2 3 4" xfId="6717"/>
    <cellStyle name="Note 2 3 4 2" xfId="13893"/>
    <cellStyle name="Note 2 3 4 2 2" xfId="34285"/>
    <cellStyle name="Note 2 3 4 3" xfId="30734"/>
    <cellStyle name="Note 2 3 5" xfId="8900"/>
    <cellStyle name="Note 2 3 5 2" xfId="15833"/>
    <cellStyle name="Note 2 3 5 2 2" xfId="35168"/>
    <cellStyle name="Note 2 3 5 3" xfId="31823"/>
    <cellStyle name="Note 2 3 6" xfId="10998"/>
    <cellStyle name="Note 2 3 6 2" xfId="17328"/>
    <cellStyle name="Note 2 3 6 2 2" xfId="35649"/>
    <cellStyle name="Note 2 3 6 3" xfId="32896"/>
    <cellStyle name="Note 2 3 7" xfId="4519"/>
    <cellStyle name="Note 2 3 7 2" xfId="20529"/>
    <cellStyle name="Note 2 3 7 2 2" xfId="36417"/>
    <cellStyle name="Note 2 3 7 3" xfId="29302"/>
    <cellStyle name="Note 2 3 8" xfId="5456"/>
    <cellStyle name="Note 2 3 8 2" xfId="29923"/>
    <cellStyle name="Note 2 3 9" xfId="28409"/>
    <cellStyle name="Note 2 4" xfId="2698"/>
    <cellStyle name="Note 2 4 2" xfId="9479"/>
    <cellStyle name="Note 2 4 2 2" xfId="16130"/>
    <cellStyle name="Note 2 4 2 2 2" xfId="35245"/>
    <cellStyle name="Note 2 4 2 3" xfId="32179"/>
    <cellStyle name="Note 2 4 3" xfId="11439"/>
    <cellStyle name="Note 2 4 3 2" xfId="17767"/>
    <cellStyle name="Note 2 4 3 2 2" xfId="35869"/>
    <cellStyle name="Note 2 4 3 3" xfId="33116"/>
    <cellStyle name="Note 2 4 4" xfId="7298"/>
    <cellStyle name="Note 2 4 4 2" xfId="21457"/>
    <cellStyle name="Note 2 4 4 2 2" xfId="36540"/>
    <cellStyle name="Note 2 4 4 3" xfId="31091"/>
    <cellStyle name="Note 2 4 5" xfId="14471"/>
    <cellStyle name="Note 2 4 5 2" xfId="34642"/>
    <cellStyle name="Note 2 4 6" xfId="28628"/>
    <cellStyle name="Note 2 5" xfId="28135"/>
    <cellStyle name="Note 3" xfId="1616"/>
    <cellStyle name="Note 3 2" xfId="2019"/>
    <cellStyle name="Note 3 2 2" xfId="3016"/>
    <cellStyle name="Note 3 2 2 2" xfId="9782"/>
    <cellStyle name="Note 3 2 2 2 2" xfId="16404"/>
    <cellStyle name="Note 3 2 2 2 2 2" xfId="35302"/>
    <cellStyle name="Note 3 2 2 2 3" xfId="32262"/>
    <cellStyle name="Note 3 2 2 3" xfId="11719"/>
    <cellStyle name="Note 3 2 2 3 2" xfId="18044"/>
    <cellStyle name="Note 3 2 2 3 2 2" xfId="35931"/>
    <cellStyle name="Note 3 2 2 3 3" xfId="33178"/>
    <cellStyle name="Note 3 2 2 4" xfId="7603"/>
    <cellStyle name="Note 3 2 2 4 2" xfId="21690"/>
    <cellStyle name="Note 3 2 2 4 2 2" xfId="36574"/>
    <cellStyle name="Note 3 2 2 4 3" xfId="31174"/>
    <cellStyle name="Note 3 2 2 5" xfId="14767"/>
    <cellStyle name="Note 3 2 2 5 2" xfId="34722"/>
    <cellStyle name="Note 3 2 2 6" xfId="28690"/>
    <cellStyle name="Note 3 2 3" xfId="6619"/>
    <cellStyle name="Note 3 2 3 2" xfId="13796"/>
    <cellStyle name="Note 3 2 3 2 2" xfId="34246"/>
    <cellStyle name="Note 3 2 3 3" xfId="30695"/>
    <cellStyle name="Note 3 2 4" xfId="8802"/>
    <cellStyle name="Note 3 2 4 2" xfId="15759"/>
    <cellStyle name="Note 3 2 4 2 2" xfId="35152"/>
    <cellStyle name="Note 3 2 4 3" xfId="31784"/>
    <cellStyle name="Note 3 2 5" xfId="10916"/>
    <cellStyle name="Note 3 2 5 2" xfId="17247"/>
    <cellStyle name="Note 3 2 5 2 2" xfId="35625"/>
    <cellStyle name="Note 3 2 5 3" xfId="32872"/>
    <cellStyle name="Note 3 2 6" xfId="5107"/>
    <cellStyle name="Note 3 2 6 2" xfId="20649"/>
    <cellStyle name="Note 3 2 6 2 2" xfId="36469"/>
    <cellStyle name="Note 3 2 6 3" xfId="29743"/>
    <cellStyle name="Note 3 2 7" xfId="12691"/>
    <cellStyle name="Note 3 2 7 2" xfId="33586"/>
    <cellStyle name="Note 3 2 8" xfId="28390"/>
    <cellStyle name="Note 3 3" xfId="2126"/>
    <cellStyle name="Note 3 3 2" xfId="3278"/>
    <cellStyle name="Note 3 3 2 2" xfId="10033"/>
    <cellStyle name="Note 3 3 2 2 2" xfId="16579"/>
    <cellStyle name="Note 3 3 2 2 2 2" xfId="35341"/>
    <cellStyle name="Note 3 3 2 2 3" xfId="32377"/>
    <cellStyle name="Note 3 3 2 3" xfId="11963"/>
    <cellStyle name="Note 3 3 2 3 2" xfId="18288"/>
    <cellStyle name="Note 3 3 2 3 2 2" xfId="36041"/>
    <cellStyle name="Note 3 3 2 3 3" xfId="33288"/>
    <cellStyle name="Note 3 3 2 4" xfId="7854"/>
    <cellStyle name="Note 3 3 2 4 2" xfId="21858"/>
    <cellStyle name="Note 3 3 2 4 2 2" xfId="36605"/>
    <cellStyle name="Note 3 3 2 4 3" xfId="31285"/>
    <cellStyle name="Note 3 3 2 5" xfId="15012"/>
    <cellStyle name="Note 3 3 2 5 2" xfId="34833"/>
    <cellStyle name="Note 3 3 2 6" xfId="28800"/>
    <cellStyle name="Note 3 3 3" xfId="3751"/>
    <cellStyle name="Note 3 3 3 2" xfId="10506"/>
    <cellStyle name="Note 3 3 3 2 2" xfId="16902"/>
    <cellStyle name="Note 3 3 3 2 2 2" xfId="35394"/>
    <cellStyle name="Note 3 3 3 2 3" xfId="32578"/>
    <cellStyle name="Note 3 3 3 3" xfId="12436"/>
    <cellStyle name="Note 3 3 3 3 2" xfId="18759"/>
    <cellStyle name="Note 3 3 3 3 2 2" xfId="36242"/>
    <cellStyle name="Note 3 3 3 3 3" xfId="33489"/>
    <cellStyle name="Note 3 3 3 4" xfId="15483"/>
    <cellStyle name="Note 3 3 3 4 2" xfId="35034"/>
    <cellStyle name="Note 3 3 3 5" xfId="29001"/>
    <cellStyle name="Note 3 3 4" xfId="6726"/>
    <cellStyle name="Note 3 3 4 2" xfId="13902"/>
    <cellStyle name="Note 3 3 4 2 2" xfId="34287"/>
    <cellStyle name="Note 3 3 4 3" xfId="30736"/>
    <cellStyle name="Note 3 3 5" xfId="8909"/>
    <cellStyle name="Note 3 3 5 2" xfId="15841"/>
    <cellStyle name="Note 3 3 5 2 2" xfId="35169"/>
    <cellStyle name="Note 3 3 5 3" xfId="31825"/>
    <cellStyle name="Note 3 3 6" xfId="11007"/>
    <cellStyle name="Note 3 3 6 2" xfId="17337"/>
    <cellStyle name="Note 3 3 6 2 2" xfId="35651"/>
    <cellStyle name="Note 3 3 6 3" xfId="32898"/>
    <cellStyle name="Note 3 3 7" xfId="12773"/>
    <cellStyle name="Note 3 3 7 2" xfId="33603"/>
    <cellStyle name="Note 3 3 8" xfId="28411"/>
    <cellStyle name="Note 3 4" xfId="2724"/>
    <cellStyle name="Note 3 4 2" xfId="7316"/>
    <cellStyle name="Note 3 4 2 2" xfId="14484"/>
    <cellStyle name="Note 3 4 2 2 2" xfId="34646"/>
    <cellStyle name="Note 3 4 2 3" xfId="31098"/>
    <cellStyle name="Note 3 4 3" xfId="9498"/>
    <cellStyle name="Note 3 4 3 2" xfId="16149"/>
    <cellStyle name="Note 3 4 3 2 2" xfId="35253"/>
    <cellStyle name="Note 3 4 3 3" xfId="32186"/>
    <cellStyle name="Note 3 4 4" xfId="11453"/>
    <cellStyle name="Note 3 4 4 2" xfId="17780"/>
    <cellStyle name="Note 3 4 4 2 2" xfId="35873"/>
    <cellStyle name="Note 3 4 4 3" xfId="33120"/>
    <cellStyle name="Note 3 4 5" xfId="4870"/>
    <cellStyle name="Note 3 4 5 2" xfId="20632"/>
    <cellStyle name="Note 3 4 5 2 2" xfId="36453"/>
    <cellStyle name="Note 3 4 5 3" xfId="29545"/>
    <cellStyle name="Note 3 4 6" xfId="28632"/>
    <cellStyle name="Note 3 5" xfId="2825"/>
    <cellStyle name="Note 3 5 2" xfId="9592"/>
    <cellStyle name="Note 3 5 2 2" xfId="16241"/>
    <cellStyle name="Note 3 5 2 2 2" xfId="35265"/>
    <cellStyle name="Note 3 5 2 3" xfId="32200"/>
    <cellStyle name="Note 3 5 3" xfId="11545"/>
    <cellStyle name="Note 3 5 3 2" xfId="17872"/>
    <cellStyle name="Note 3 5 3 2 2" xfId="35885"/>
    <cellStyle name="Note 3 5 3 3" xfId="33132"/>
    <cellStyle name="Note 3 5 4" xfId="7412"/>
    <cellStyle name="Note 3 5 4 2" xfId="21550"/>
    <cellStyle name="Note 3 5 4 2 2" xfId="36550"/>
    <cellStyle name="Note 3 5 4 3" xfId="31112"/>
    <cellStyle name="Note 3 5 5" xfId="14579"/>
    <cellStyle name="Note 3 5 5 2" xfId="34660"/>
    <cellStyle name="Note 3 5 6" xfId="28644"/>
    <cellStyle name="Note 3 6" xfId="4067"/>
    <cellStyle name="Note 3 6 2" xfId="29148"/>
    <cellStyle name="Note 3 7" xfId="28284"/>
    <cellStyle name="Note 4" xfId="2221"/>
    <cellStyle name="Note 4 2" xfId="5277"/>
    <cellStyle name="Note 4 2 2" xfId="12822"/>
    <cellStyle name="Note 4 2 2 2" xfId="33624"/>
    <cellStyle name="Note 4 2 3" xfId="29808"/>
    <cellStyle name="Note 4 3" xfId="6821"/>
    <cellStyle name="Note 4 3 2" xfId="13995"/>
    <cellStyle name="Note 4 3 2 2" xfId="34351"/>
    <cellStyle name="Note 4 3 3" xfId="30800"/>
    <cellStyle name="Note 4 4" xfId="9004"/>
    <cellStyle name="Note 4 4 2" xfId="15891"/>
    <cellStyle name="Note 4 4 2 2" xfId="35190"/>
    <cellStyle name="Note 4 4 3" xfId="31889"/>
    <cellStyle name="Note 4 5" xfId="11065"/>
    <cellStyle name="Note 4 5 2" xfId="17394"/>
    <cellStyle name="Note 4 5 2 2" xfId="35680"/>
    <cellStyle name="Note 4 5 3" xfId="32927"/>
    <cellStyle name="Note 4 6" xfId="4435"/>
    <cellStyle name="Note 4 6 2" xfId="20471"/>
    <cellStyle name="Note 4 6 2 2" xfId="36385"/>
    <cellStyle name="Note 4 6 3" xfId="29270"/>
    <cellStyle name="Note 4 7" xfId="8246"/>
    <cellStyle name="Note 4 7 2" xfId="31459"/>
    <cellStyle name="Note 4 8" xfId="28440"/>
    <cellStyle name="Note 5" xfId="2561"/>
    <cellStyle name="Note 5 2" xfId="9343"/>
    <cellStyle name="Note 5 2 2" xfId="15994"/>
    <cellStyle name="Note 5 2 2 2" xfId="35226"/>
    <cellStyle name="Note 5 2 3" xfId="32160"/>
    <cellStyle name="Note 5 3" xfId="11303"/>
    <cellStyle name="Note 5 3 2" xfId="17631"/>
    <cellStyle name="Note 5 3 2 2" xfId="35850"/>
    <cellStyle name="Note 5 3 3" xfId="33097"/>
    <cellStyle name="Note 5 4" xfId="7161"/>
    <cellStyle name="Note 5 4 2" xfId="21326"/>
    <cellStyle name="Note 5 4 2 2" xfId="36521"/>
    <cellStyle name="Note 5 4 3" xfId="31071"/>
    <cellStyle name="Note 5 5" xfId="14334"/>
    <cellStyle name="Note 5 5 2" xfId="34622"/>
    <cellStyle name="Note 5 6" xfId="28609"/>
    <cellStyle name="Note 6" xfId="18937"/>
    <cellStyle name="Note 6 2" xfId="36328"/>
    <cellStyle name="Note 7" xfId="28030"/>
    <cellStyle name="numbers" xfId="214"/>
    <cellStyle name="numbers 2" xfId="215"/>
    <cellStyle name="numbers 2 2" xfId="477"/>
    <cellStyle name="numbers 2 3" xfId="1053"/>
    <cellStyle name="numbers 2 4" xfId="1035"/>
    <cellStyle name="numbers 3" xfId="476"/>
    <cellStyle name="Option" xfId="607"/>
    <cellStyle name="Output" xfId="216"/>
    <cellStyle name="Output 2" xfId="789"/>
    <cellStyle name="Output 2 2" xfId="1835"/>
    <cellStyle name="Output 2 2 2" xfId="1340"/>
    <cellStyle name="Output 2 2 2 2" xfId="3411"/>
    <cellStyle name="Output 2 2 2 2 2" xfId="10166"/>
    <cellStyle name="Output 2 2 2 2 2 2" xfId="16674"/>
    <cellStyle name="Output 2 2 2 2 2 2 2" xfId="26696"/>
    <cellStyle name="Output 2 2 2 2 2 3" xfId="23154"/>
    <cellStyle name="Output 2 2 2 2 3" xfId="12096"/>
    <cellStyle name="Output 2 2 2 2 3 2" xfId="18420"/>
    <cellStyle name="Output 2 2 2 2 3 2 2" xfId="27707"/>
    <cellStyle name="Output 2 2 2 2 3 3" xfId="24125"/>
    <cellStyle name="Output 2 2 2 2 4" xfId="7987"/>
    <cellStyle name="Output 2 2 2 2 4 2" xfId="21990"/>
    <cellStyle name="Output 2 2 2 2 5" xfId="15144"/>
    <cellStyle name="Output 2 2 2 2 5 2" xfId="25627"/>
    <cellStyle name="Output 2 2 2 2 6" xfId="19831"/>
    <cellStyle name="Output 2 2 2 3" xfId="3884"/>
    <cellStyle name="Output 2 2 2 3 2" xfId="10639"/>
    <cellStyle name="Output 2 2 2 3 2 2" xfId="16997"/>
    <cellStyle name="Output 2 2 2 3 2 2 2" xfId="26968"/>
    <cellStyle name="Output 2 2 2 3 2 3" xfId="23420"/>
    <cellStyle name="Output 2 2 2 3 3" xfId="12569"/>
    <cellStyle name="Output 2 2 2 3 3 2" xfId="18891"/>
    <cellStyle name="Output 2 2 2 3 3 2 2" xfId="27977"/>
    <cellStyle name="Output 2 2 2 3 3 3" xfId="24389"/>
    <cellStyle name="Output 2 2 2 3 4" xfId="8398"/>
    <cellStyle name="Output 2 2 2 3 4 2" xfId="22384"/>
    <cellStyle name="Output 2 2 2 3 5" xfId="15615"/>
    <cellStyle name="Output 2 2 2 3 5 2" xfId="25897"/>
    <cellStyle name="Output 2 2 2 3 6" xfId="20095"/>
    <cellStyle name="Output 2 2 2 4" xfId="6132"/>
    <cellStyle name="Output 2 2 2 4 2" xfId="13370"/>
    <cellStyle name="Output 2 2 2 4 2 2" xfId="24823"/>
    <cellStyle name="Output 2 2 2 4 3" xfId="21073"/>
    <cellStyle name="Output 2 2 2 5" xfId="5552"/>
    <cellStyle name="Output 2 2 2 5 2" xfId="12909"/>
    <cellStyle name="Output 2 2 2 5 2 2" xfId="24620"/>
    <cellStyle name="Output 2 2 2 5 3" xfId="20871"/>
    <cellStyle name="Output 2 2 2 6" xfId="5535"/>
    <cellStyle name="Output 2 2 2 6 2" xfId="12900"/>
    <cellStyle name="Output 2 2 2 6 2 2" xfId="24613"/>
    <cellStyle name="Output 2 2 2 6 3" xfId="20864"/>
    <cellStyle name="Output 2 2 2 7" xfId="12607"/>
    <cellStyle name="Output 2 2 2 7 2" xfId="24401"/>
    <cellStyle name="Output 2 2 2 8" xfId="19084"/>
    <cellStyle name="Output 2 2 3" xfId="3164"/>
    <cellStyle name="Output 2 2 3 2" xfId="9919"/>
    <cellStyle name="Output 2 2 3 2 2" xfId="16503"/>
    <cellStyle name="Output 2 2 3 2 2 2" xfId="26560"/>
    <cellStyle name="Output 2 2 3 2 3" xfId="23018"/>
    <cellStyle name="Output 2 2 3 3" xfId="11850"/>
    <cellStyle name="Output 2 2 3 3 2" xfId="18175"/>
    <cellStyle name="Output 2 2 3 3 2 2" xfId="27572"/>
    <cellStyle name="Output 2 2 3 3 3" xfId="23990"/>
    <cellStyle name="Output 2 2 3 4" xfId="7740"/>
    <cellStyle name="Output 2 2 3 4 2" xfId="21772"/>
    <cellStyle name="Output 2 2 3 5" xfId="14898"/>
    <cellStyle name="Output 2 2 3 5 2" xfId="25492"/>
    <cellStyle name="Output 2 2 3 6" xfId="19696"/>
    <cellStyle name="Output 2 2 4" xfId="3638"/>
    <cellStyle name="Output 2 2 4 2" xfId="10393"/>
    <cellStyle name="Output 2 2 4 2 2" xfId="16826"/>
    <cellStyle name="Output 2 2 4 2 2 2" xfId="26832"/>
    <cellStyle name="Output 2 2 4 2 3" xfId="23284"/>
    <cellStyle name="Output 2 2 4 3" xfId="12323"/>
    <cellStyle name="Output 2 2 4 3 2" xfId="18646"/>
    <cellStyle name="Output 2 2 4 3 2 2" xfId="27842"/>
    <cellStyle name="Output 2 2 4 3 3" xfId="24254"/>
    <cellStyle name="Output 2 2 4 4" xfId="8214"/>
    <cellStyle name="Output 2 2 4 4 2" xfId="22211"/>
    <cellStyle name="Output 2 2 4 5" xfId="15370"/>
    <cellStyle name="Output 2 2 4 5 2" xfId="25762"/>
    <cellStyle name="Output 2 2 4 6" xfId="19960"/>
    <cellStyle name="Output 2 2 5" xfId="4110"/>
    <cellStyle name="Output 2 2 5 2" xfId="20205"/>
    <cellStyle name="Output 2 2 6" xfId="19251"/>
    <cellStyle name="Output 2 2 7" xfId="28378"/>
    <cellStyle name="Output 2 3" xfId="2103"/>
    <cellStyle name="Output 2 3 2" xfId="2956"/>
    <cellStyle name="Output 2 3 2 2" xfId="7543"/>
    <cellStyle name="Output 2 3 2 2 2" xfId="14708"/>
    <cellStyle name="Output 2 3 2 2 2 2" xfId="25387"/>
    <cellStyle name="Output 2 3 2 2 3" xfId="21652"/>
    <cellStyle name="Output 2 3 2 3" xfId="9722"/>
    <cellStyle name="Output 2 3 2 3 2" xfId="16358"/>
    <cellStyle name="Output 2 3 2 3 2 2" xfId="26452"/>
    <cellStyle name="Output 2 3 2 3 3" xfId="22911"/>
    <cellStyle name="Output 2 3 2 4" xfId="11662"/>
    <cellStyle name="Output 2 3 2 4 2" xfId="17988"/>
    <cellStyle name="Output 2 3 2 4 2 2" xfId="27467"/>
    <cellStyle name="Output 2 3 2 4 3" xfId="23886"/>
    <cellStyle name="Output 2 3 2 5" xfId="5183"/>
    <cellStyle name="Output 2 3 2 5 2" xfId="20710"/>
    <cellStyle name="Output 2 3 2 6" xfId="12755"/>
    <cellStyle name="Output 2 3 2 6 2" xfId="24521"/>
    <cellStyle name="Output 2 3 2 7" xfId="19592"/>
    <cellStyle name="Output 2 3 3" xfId="3478"/>
    <cellStyle name="Output 2 3 3 2" xfId="10233"/>
    <cellStyle name="Output 2 3 3 2 2" xfId="16715"/>
    <cellStyle name="Output 2 3 3 2 2 2" xfId="26733"/>
    <cellStyle name="Output 2 3 3 2 3" xfId="23185"/>
    <cellStyle name="Output 2 3 3 3" xfId="12163"/>
    <cellStyle name="Output 2 3 3 3 2" xfId="18486"/>
    <cellStyle name="Output 2 3 3 3 2 2" xfId="27743"/>
    <cellStyle name="Output 2 3 3 3 3" xfId="24155"/>
    <cellStyle name="Output 2 3 3 4" xfId="8054"/>
    <cellStyle name="Output 2 3 3 4 2" xfId="22051"/>
    <cellStyle name="Output 2 3 3 5" xfId="15210"/>
    <cellStyle name="Output 2 3 3 5 2" xfId="25663"/>
    <cellStyle name="Output 2 3 3 6" xfId="19861"/>
    <cellStyle name="Output 2 3 4" xfId="6703"/>
    <cellStyle name="Output 2 3 4 2" xfId="13879"/>
    <cellStyle name="Output 2 3 4 2 2" xfId="24971"/>
    <cellStyle name="Output 2 3 4 3" xfId="21216"/>
    <cellStyle name="Output 2 3 5" xfId="8886"/>
    <cellStyle name="Output 2 3 5 2" xfId="15823"/>
    <cellStyle name="Output 2 3 5 2 2" xfId="26031"/>
    <cellStyle name="Output 2 3 5 3" xfId="22518"/>
    <cellStyle name="Output 2 3 6" xfId="10987"/>
    <cellStyle name="Output 2 3 6 2" xfId="17317"/>
    <cellStyle name="Output 2 3 6 2 2" xfId="27054"/>
    <cellStyle name="Output 2 3 6 3" xfId="23501"/>
    <cellStyle name="Output 2 3 7" xfId="4520"/>
    <cellStyle name="Output 2 3 7 2" xfId="20530"/>
    <cellStyle name="Output 2 3 8" xfId="4643"/>
    <cellStyle name="Output 2 3 8 2" xfId="20608"/>
    <cellStyle name="Output 2 4" xfId="2699"/>
    <cellStyle name="Output 2 4 2" xfId="9480"/>
    <cellStyle name="Output 2 4 2 2" xfId="16131"/>
    <cellStyle name="Output 2 4 2 2 2" xfId="26264"/>
    <cellStyle name="Output 2 4 2 3" xfId="22740"/>
    <cellStyle name="Output 2 4 3" xfId="11440"/>
    <cellStyle name="Output 2 4 3 2" xfId="17768"/>
    <cellStyle name="Output 2 4 3 2 2" xfId="27283"/>
    <cellStyle name="Output 2 4 3 3" xfId="23719"/>
    <cellStyle name="Output 2 4 4" xfId="7299"/>
    <cellStyle name="Output 2 4 4 2" xfId="21458"/>
    <cellStyle name="Output 2 4 5" xfId="14472"/>
    <cellStyle name="Output 2 4 5 2" xfId="25202"/>
    <cellStyle name="Output 2 4 6" xfId="19424"/>
    <cellStyle name="Output 2 5" xfId="28136"/>
    <cellStyle name="Output 3" xfId="1617"/>
    <cellStyle name="Output 3 2" xfId="1971"/>
    <cellStyle name="Output 3 2 2" xfId="3279"/>
    <cellStyle name="Output 3 2 2 2" xfId="10034"/>
    <cellStyle name="Output 3 2 2 2 2" xfId="16580"/>
    <cellStyle name="Output 3 2 2 2 2 2" xfId="26620"/>
    <cellStyle name="Output 3 2 2 2 3" xfId="23078"/>
    <cellStyle name="Output 3 2 2 3" xfId="11964"/>
    <cellStyle name="Output 3 2 2 3 2" xfId="18289"/>
    <cellStyle name="Output 3 2 2 3 2 2" xfId="27632"/>
    <cellStyle name="Output 3 2 2 3 3" xfId="24050"/>
    <cellStyle name="Output 3 2 2 4" xfId="7855"/>
    <cellStyle name="Output 3 2 2 4 2" xfId="21859"/>
    <cellStyle name="Output 3 2 2 5" xfId="15013"/>
    <cellStyle name="Output 3 2 2 5 2" xfId="25552"/>
    <cellStyle name="Output 3 2 2 6" xfId="19756"/>
    <cellStyle name="Output 3 2 3" xfId="3752"/>
    <cellStyle name="Output 3 2 3 2" xfId="10507"/>
    <cellStyle name="Output 3 2 3 2 2" xfId="16903"/>
    <cellStyle name="Output 3 2 3 2 2 2" xfId="26892"/>
    <cellStyle name="Output 3 2 3 2 3" xfId="23344"/>
    <cellStyle name="Output 3 2 3 3" xfId="12437"/>
    <cellStyle name="Output 3 2 3 3 2" xfId="18760"/>
    <cellStyle name="Output 3 2 3 3 2 2" xfId="27902"/>
    <cellStyle name="Output 3 2 3 3 3" xfId="24314"/>
    <cellStyle name="Output 3 2 3 4" xfId="8306"/>
    <cellStyle name="Output 3 2 3 4 2" xfId="22300"/>
    <cellStyle name="Output 3 2 3 5" xfId="15484"/>
    <cellStyle name="Output 3 2 3 5 2" xfId="25822"/>
    <cellStyle name="Output 3 2 3 6" xfId="20020"/>
    <cellStyle name="Output 3 2 4" xfId="6571"/>
    <cellStyle name="Output 3 2 4 2" xfId="13749"/>
    <cellStyle name="Output 3 2 4 2 2" xfId="24906"/>
    <cellStyle name="Output 3 2 4 3" xfId="21156"/>
    <cellStyle name="Output 3 2 5" xfId="8754"/>
    <cellStyle name="Output 3 2 5 2" xfId="15736"/>
    <cellStyle name="Output 3 2 5 2 2" xfId="25964"/>
    <cellStyle name="Output 3 2 5 3" xfId="22456"/>
    <cellStyle name="Output 3 2 6" xfId="10868"/>
    <cellStyle name="Output 3 2 6 2" xfId="17200"/>
    <cellStyle name="Output 3 2 6 2 2" xfId="26990"/>
    <cellStyle name="Output 3 2 6 3" xfId="23442"/>
    <cellStyle name="Output 3 2 7" xfId="12668"/>
    <cellStyle name="Output 3 2 7 2" xfId="24454"/>
    <cellStyle name="Output 3 2 8" xfId="19273"/>
    <cellStyle name="Output 3 3" xfId="2725"/>
    <cellStyle name="Output 3 3 2" xfId="9499"/>
    <cellStyle name="Output 3 3 2 2" xfId="16150"/>
    <cellStyle name="Output 3 3 2 2 2" xfId="26276"/>
    <cellStyle name="Output 3 3 2 3" xfId="22751"/>
    <cellStyle name="Output 3 3 3" xfId="11454"/>
    <cellStyle name="Output 3 3 3 2" xfId="17781"/>
    <cellStyle name="Output 3 3 3 2 2" xfId="27292"/>
    <cellStyle name="Output 3 3 3 3" xfId="23727"/>
    <cellStyle name="Output 3 3 4" xfId="7317"/>
    <cellStyle name="Output 3 3 4 2" xfId="21470"/>
    <cellStyle name="Output 3 3 5" xfId="14485"/>
    <cellStyle name="Output 3 3 5 2" xfId="25211"/>
    <cellStyle name="Output 3 3 6" xfId="19432"/>
    <cellStyle name="Output 3 4" xfId="2557"/>
    <cellStyle name="Output 3 4 2" xfId="9339"/>
    <cellStyle name="Output 3 4 2 2" xfId="15991"/>
    <cellStyle name="Output 3 4 2 2 2" xfId="26145"/>
    <cellStyle name="Output 3 4 2 3" xfId="22626"/>
    <cellStyle name="Output 3 4 3" xfId="11299"/>
    <cellStyle name="Output 3 4 3 2" xfId="17628"/>
    <cellStyle name="Output 3 4 3 2 2" xfId="27165"/>
    <cellStyle name="Output 3 4 3 3" xfId="23606"/>
    <cellStyle name="Output 3 4 4" xfId="7157"/>
    <cellStyle name="Output 3 4 4 2" xfId="21324"/>
    <cellStyle name="Output 3 4 5" xfId="14331"/>
    <cellStyle name="Output 3 4 5 2" xfId="25084"/>
    <cellStyle name="Output 3 4 6" xfId="19310"/>
    <cellStyle name="Output 3 5" xfId="4723"/>
    <cellStyle name="Output 3 5 2" xfId="20617"/>
    <cellStyle name="Output 3 6" xfId="19176"/>
    <cellStyle name="Output 3 7" xfId="28285"/>
    <cellStyle name="Output 4" xfId="2097"/>
    <cellStyle name="Output 4 2" xfId="5177"/>
    <cellStyle name="Output 4 2 2" xfId="12750"/>
    <cellStyle name="Output 4 2 2 2" xfId="24518"/>
    <cellStyle name="Output 4 2 3" xfId="20706"/>
    <cellStyle name="Output 4 3" xfId="6697"/>
    <cellStyle name="Output 4 3 2" xfId="13873"/>
    <cellStyle name="Output 4 3 2 2" xfId="24968"/>
    <cellStyle name="Output 4 3 3" xfId="21213"/>
    <cellStyle name="Output 4 4" xfId="8880"/>
    <cellStyle name="Output 4 4 2" xfId="15818"/>
    <cellStyle name="Output 4 4 2 2" xfId="26028"/>
    <cellStyle name="Output 4 4 3" xfId="22515"/>
    <cellStyle name="Output 4 5" xfId="10982"/>
    <cellStyle name="Output 4 5 2" xfId="17312"/>
    <cellStyle name="Output 4 5 2 2" xfId="27051"/>
    <cellStyle name="Output 4 5 3" xfId="23498"/>
    <cellStyle name="Output 4 6" xfId="4436"/>
    <cellStyle name="Output 4 6 2" xfId="20472"/>
    <cellStyle name="Output 4 7" xfId="4566"/>
    <cellStyle name="Output 4 7 2" xfId="20567"/>
    <cellStyle name="Output 5" xfId="2562"/>
    <cellStyle name="Output 5 2" xfId="9344"/>
    <cellStyle name="Output 5 2 2" xfId="15995"/>
    <cellStyle name="Output 5 2 2 2" xfId="26147"/>
    <cellStyle name="Output 5 2 3" xfId="22628"/>
    <cellStyle name="Output 5 3" xfId="11304"/>
    <cellStyle name="Output 5 3 2" xfId="17632"/>
    <cellStyle name="Output 5 3 2 2" xfId="27166"/>
    <cellStyle name="Output 5 3 3" xfId="23607"/>
    <cellStyle name="Output 5 4" xfId="7162"/>
    <cellStyle name="Output 5 4 2" xfId="21327"/>
    <cellStyle name="Output 5 5" xfId="14335"/>
    <cellStyle name="Output 5 5 2" xfId="25085"/>
    <cellStyle name="Output 5 6" xfId="19311"/>
    <cellStyle name="Output 6" xfId="18938"/>
    <cellStyle name="Output 7" xfId="28031"/>
    <cellStyle name="paint" xfId="217"/>
    <cellStyle name="Percent (0)" xfId="218"/>
    <cellStyle name="Percent (0) 2" xfId="219"/>
    <cellStyle name="Percent (0) 2 2" xfId="479"/>
    <cellStyle name="Percent (0) 2 3" xfId="1051"/>
    <cellStyle name="Percent (0) 2 4" xfId="1036"/>
    <cellStyle name="Percent (0) 3" xfId="478"/>
    <cellStyle name="Percent [0]" xfId="220"/>
    <cellStyle name="Percent [0] 2" xfId="221"/>
    <cellStyle name="Percent [0] 2 2" xfId="790"/>
    <cellStyle name="Percent [0] 2 2 2" xfId="1449"/>
    <cellStyle name="Percent [0] 2 2 3" xfId="1047"/>
    <cellStyle name="Percent [0] 2 3" xfId="1050"/>
    <cellStyle name="Percent [0] 2 4" xfId="1038"/>
    <cellStyle name="Percent [0] 3" xfId="222"/>
    <cellStyle name="Percent [0] 3 2" xfId="791"/>
    <cellStyle name="Percent [00]" xfId="223"/>
    <cellStyle name="Percent [2]" xfId="224"/>
    <cellStyle name="Percent [2] 2" xfId="225"/>
    <cellStyle name="Percent [2] 2 2" xfId="481"/>
    <cellStyle name="Percent [2] 2 3" xfId="1048"/>
    <cellStyle name="Percent [2] 2 4" xfId="1039"/>
    <cellStyle name="Percent [2] 3" xfId="480"/>
    <cellStyle name="Percent_#6 Temps &amp; Contractors" xfId="226"/>
    <cellStyle name="piw#" xfId="227"/>
    <cellStyle name="piw%" xfId="228"/>
    <cellStyle name="PrePop Currency (0)" xfId="229"/>
    <cellStyle name="PrePop Currency (2)" xfId="230"/>
    <cellStyle name="PrePop Units (0)" xfId="231"/>
    <cellStyle name="PrePop Units (1)" xfId="232"/>
    <cellStyle name="PrePop Units (1) 2" xfId="233"/>
    <cellStyle name="PrePop Units (1) 2 2" xfId="792"/>
    <cellStyle name="PrePop Units (1) 2 2 2" xfId="1451"/>
    <cellStyle name="PrePop Units (1) 2 2 3" xfId="1052"/>
    <cellStyle name="PrePop Units (1) 2 3" xfId="1044"/>
    <cellStyle name="PrePop Units (1) 2 4" xfId="1043"/>
    <cellStyle name="PrePop Units (1) 3" xfId="234"/>
    <cellStyle name="PrePop Units (1) 3 2" xfId="793"/>
    <cellStyle name="PrePop Units (2)" xfId="235"/>
    <cellStyle name="Price_Body" xfId="236"/>
    <cellStyle name="Rubles" xfId="237"/>
    <cellStyle name="SAPBEXaggData" xfId="12"/>
    <cellStyle name="SAPBEXaggData 2" xfId="1516"/>
    <cellStyle name="SAPBEXaggData 2 2" xfId="878"/>
    <cellStyle name="SAPBEXaggData 2 2 2" xfId="3202"/>
    <cellStyle name="SAPBEXaggData 2 2 2 2" xfId="9957"/>
    <cellStyle name="SAPBEXaggData 2 2 2 2 2" xfId="16510"/>
    <cellStyle name="SAPBEXaggData 2 2 2 2 2 2" xfId="26565"/>
    <cellStyle name="SAPBEXaggData 2 2 2 2 3" xfId="23023"/>
    <cellStyle name="SAPBEXaggData 2 2 2 3" xfId="11887"/>
    <cellStyle name="SAPBEXaggData 2 2 2 3 2" xfId="18212"/>
    <cellStyle name="SAPBEXaggData 2 2 2 3 2 2" xfId="27577"/>
    <cellStyle name="SAPBEXaggData 2 2 2 3 3" xfId="23995"/>
    <cellStyle name="SAPBEXaggData 2 2 2 4" xfId="7778"/>
    <cellStyle name="SAPBEXaggData 2 2 2 4 2" xfId="21782"/>
    <cellStyle name="SAPBEXaggData 2 2 2 5" xfId="14936"/>
    <cellStyle name="SAPBEXaggData 2 2 2 5 2" xfId="25497"/>
    <cellStyle name="SAPBEXaggData 2 2 2 6" xfId="19701"/>
    <cellStyle name="SAPBEXaggData 2 2 3" xfId="3675"/>
    <cellStyle name="SAPBEXaggData 2 2 3 2" xfId="10430"/>
    <cellStyle name="SAPBEXaggData 2 2 3 2 2" xfId="16833"/>
    <cellStyle name="SAPBEXaggData 2 2 3 2 2 2" xfId="26837"/>
    <cellStyle name="SAPBEXaggData 2 2 3 2 3" xfId="23289"/>
    <cellStyle name="SAPBEXaggData 2 2 3 3" xfId="12360"/>
    <cellStyle name="SAPBEXaggData 2 2 3 3 2" xfId="18683"/>
    <cellStyle name="SAPBEXaggData 2 2 3 3 2 2" xfId="27847"/>
    <cellStyle name="SAPBEXaggData 2 2 3 3 3" xfId="24259"/>
    <cellStyle name="SAPBEXaggData 2 2 3 4" xfId="8247"/>
    <cellStyle name="SAPBEXaggData 2 2 3 4 2" xfId="22243"/>
    <cellStyle name="SAPBEXaggData 2 2 3 5" xfId="15407"/>
    <cellStyle name="SAPBEXaggData 2 2 3 5 2" xfId="25767"/>
    <cellStyle name="SAPBEXaggData 2 2 3 6" xfId="19965"/>
    <cellStyle name="SAPBEXaggData 2 2 4" xfId="5923"/>
    <cellStyle name="SAPBEXaggData 2 2 4 2" xfId="13184"/>
    <cellStyle name="SAPBEXaggData 2 2 4 2 2" xfId="24753"/>
    <cellStyle name="SAPBEXaggData 2 2 4 3" xfId="21004"/>
    <cellStyle name="SAPBEXaggData 2 2 5" xfId="5651"/>
    <cellStyle name="SAPBEXaggData 2 2 5 2" xfId="12987"/>
    <cellStyle name="SAPBEXaggData 2 2 5 2 2" xfId="24652"/>
    <cellStyle name="SAPBEXaggData 2 2 5 3" xfId="20904"/>
    <cellStyle name="SAPBEXaggData 2 2 6" xfId="5565"/>
    <cellStyle name="SAPBEXaggData 2 2 6 2" xfId="12917"/>
    <cellStyle name="SAPBEXaggData 2 2 6 2 2" xfId="24624"/>
    <cellStyle name="SAPBEXaggData 2 2 6 3" xfId="20875"/>
    <cellStyle name="SAPBEXaggData 2 2 7" xfId="4186"/>
    <cellStyle name="SAPBEXaggData 2 2 7 2" xfId="20253"/>
    <cellStyle name="SAPBEXaggData 2 2 8" xfId="19035"/>
    <cellStyle name="SAPBEXaggData 2 3" xfId="2726"/>
    <cellStyle name="SAPBEXaggData 2 3 2" xfId="9500"/>
    <cellStyle name="SAPBEXaggData 2 3 2 2" xfId="16151"/>
    <cellStyle name="SAPBEXaggData 2 3 2 2 2" xfId="26277"/>
    <cellStyle name="SAPBEXaggData 2 3 2 3" xfId="22752"/>
    <cellStyle name="SAPBEXaggData 2 3 3" xfId="11455"/>
    <cellStyle name="SAPBEXaggData 2 3 3 2" xfId="17782"/>
    <cellStyle name="SAPBEXaggData 2 3 3 2 2" xfId="27293"/>
    <cellStyle name="SAPBEXaggData 2 3 3 3" xfId="23728"/>
    <cellStyle name="SAPBEXaggData 2 3 4" xfId="7318"/>
    <cellStyle name="SAPBEXaggData 2 3 4 2" xfId="21471"/>
    <cellStyle name="SAPBEXaggData 2 3 5" xfId="14486"/>
    <cellStyle name="SAPBEXaggData 2 3 5 2" xfId="25212"/>
    <cellStyle name="SAPBEXaggData 2 3 6" xfId="19433"/>
    <cellStyle name="SAPBEXaggData 2 4" xfId="2883"/>
    <cellStyle name="SAPBEXaggData 2 4 2" xfId="9650"/>
    <cellStyle name="SAPBEXaggData 2 4 2 2" xfId="16296"/>
    <cellStyle name="SAPBEXaggData 2 4 2 2 2" xfId="26404"/>
    <cellStyle name="SAPBEXaggData 2 4 2 3" xfId="22870"/>
    <cellStyle name="SAPBEXaggData 2 4 3" xfId="11600"/>
    <cellStyle name="SAPBEXaggData 2 4 3 2" xfId="17927"/>
    <cellStyle name="SAPBEXaggData 2 4 3 2 2" xfId="27420"/>
    <cellStyle name="SAPBEXaggData 2 4 3 3" xfId="23846"/>
    <cellStyle name="SAPBEXaggData 2 4 4" xfId="7470"/>
    <cellStyle name="SAPBEXaggData 2 4 4 2" xfId="21602"/>
    <cellStyle name="SAPBEXaggData 2 4 5" xfId="14637"/>
    <cellStyle name="SAPBEXaggData 2 4 5 2" xfId="25340"/>
    <cellStyle name="SAPBEXaggData 2 4 6" xfId="19552"/>
    <cellStyle name="SAPBEXaggData 2 5" xfId="4257"/>
    <cellStyle name="SAPBEXaggData 2 5 2" xfId="20308"/>
    <cellStyle name="SAPBEXaggData 2 6" xfId="19120"/>
    <cellStyle name="SAPBEXaggData 2 7" xfId="28215"/>
    <cellStyle name="SAPBEXaggData 3" xfId="2125"/>
    <cellStyle name="SAPBEXaggData 3 2" xfId="5203"/>
    <cellStyle name="SAPBEXaggData 3 2 2" xfId="12772"/>
    <cellStyle name="SAPBEXaggData 3 2 2 2" xfId="24537"/>
    <cellStyle name="SAPBEXaggData 3 2 3" xfId="20727"/>
    <cellStyle name="SAPBEXaggData 3 3" xfId="6725"/>
    <cellStyle name="SAPBEXaggData 3 3 2" xfId="13901"/>
    <cellStyle name="SAPBEXaggData 3 3 2 2" xfId="24987"/>
    <cellStyle name="SAPBEXaggData 3 3 3" xfId="21232"/>
    <cellStyle name="SAPBEXaggData 3 4" xfId="8908"/>
    <cellStyle name="SAPBEXaggData 3 4 2" xfId="15840"/>
    <cellStyle name="SAPBEXaggData 3 4 2 2" xfId="26047"/>
    <cellStyle name="SAPBEXaggData 3 4 3" xfId="22534"/>
    <cellStyle name="SAPBEXaggData 3 5" xfId="11006"/>
    <cellStyle name="SAPBEXaggData 3 5 2" xfId="17336"/>
    <cellStyle name="SAPBEXaggData 3 5 2 2" xfId="27070"/>
    <cellStyle name="SAPBEXaggData 3 5 3" xfId="23517"/>
    <cellStyle name="SAPBEXaggData 3 6" xfId="4284"/>
    <cellStyle name="SAPBEXaggData 3 6 2" xfId="20328"/>
    <cellStyle name="SAPBEXaggData 3 7" xfId="4007"/>
    <cellStyle name="SAPBEXaggData 3 7 2" xfId="20159"/>
    <cellStyle name="SAPBEXaggData 4" xfId="2534"/>
    <cellStyle name="SAPBEXaggData 4 2" xfId="9316"/>
    <cellStyle name="SAPBEXaggData 4 2 2" xfId="15968"/>
    <cellStyle name="SAPBEXaggData 4 2 2 2" xfId="26123"/>
    <cellStyle name="SAPBEXaggData 4 2 3" xfId="22606"/>
    <cellStyle name="SAPBEXaggData 4 3" xfId="11276"/>
    <cellStyle name="SAPBEXaggData 4 3 2" xfId="17605"/>
    <cellStyle name="SAPBEXaggData 4 3 2 2" xfId="27143"/>
    <cellStyle name="SAPBEXaggData 4 3 3" xfId="23586"/>
    <cellStyle name="SAPBEXaggData 4 4" xfId="7134"/>
    <cellStyle name="SAPBEXaggData 4 4 2" xfId="21303"/>
    <cellStyle name="SAPBEXaggData 4 5" xfId="14308"/>
    <cellStyle name="SAPBEXaggData 4 5 2" xfId="25062"/>
    <cellStyle name="SAPBEXaggData 4 6" xfId="19290"/>
    <cellStyle name="SAPBEXaggData 5" xfId="18927"/>
    <cellStyle name="SAPBEXaggData 6" xfId="28024"/>
    <cellStyle name="SAPBEXaggDataEmph" xfId="238"/>
    <cellStyle name="SAPBEXaggDataEmph 2" xfId="1517"/>
    <cellStyle name="SAPBEXaggDataEmph 2 2" xfId="924"/>
    <cellStyle name="SAPBEXaggDataEmph 2 2 2" xfId="3203"/>
    <cellStyle name="SAPBEXaggDataEmph 2 2 2 2" xfId="9958"/>
    <cellStyle name="SAPBEXaggDataEmph 2 2 2 2 2" xfId="16511"/>
    <cellStyle name="SAPBEXaggDataEmph 2 2 2 2 2 2" xfId="26566"/>
    <cellStyle name="SAPBEXaggDataEmph 2 2 2 2 3" xfId="23024"/>
    <cellStyle name="SAPBEXaggDataEmph 2 2 2 3" xfId="11888"/>
    <cellStyle name="SAPBEXaggDataEmph 2 2 2 3 2" xfId="18213"/>
    <cellStyle name="SAPBEXaggDataEmph 2 2 2 3 2 2" xfId="27578"/>
    <cellStyle name="SAPBEXaggDataEmph 2 2 2 3 3" xfId="23996"/>
    <cellStyle name="SAPBEXaggDataEmph 2 2 2 4" xfId="7779"/>
    <cellStyle name="SAPBEXaggDataEmph 2 2 2 4 2" xfId="21783"/>
    <cellStyle name="SAPBEXaggDataEmph 2 2 2 5" xfId="14937"/>
    <cellStyle name="SAPBEXaggDataEmph 2 2 2 5 2" xfId="25498"/>
    <cellStyle name="SAPBEXaggDataEmph 2 2 2 6" xfId="19702"/>
    <cellStyle name="SAPBEXaggDataEmph 2 2 3" xfId="3676"/>
    <cellStyle name="SAPBEXaggDataEmph 2 2 3 2" xfId="10431"/>
    <cellStyle name="SAPBEXaggDataEmph 2 2 3 2 2" xfId="16834"/>
    <cellStyle name="SAPBEXaggDataEmph 2 2 3 2 2 2" xfId="26838"/>
    <cellStyle name="SAPBEXaggDataEmph 2 2 3 2 3" xfId="23290"/>
    <cellStyle name="SAPBEXaggDataEmph 2 2 3 3" xfId="12361"/>
    <cellStyle name="SAPBEXaggDataEmph 2 2 3 3 2" xfId="18684"/>
    <cellStyle name="SAPBEXaggDataEmph 2 2 3 3 2 2" xfId="27848"/>
    <cellStyle name="SAPBEXaggDataEmph 2 2 3 3 3" xfId="24260"/>
    <cellStyle name="SAPBEXaggDataEmph 2 2 3 4" xfId="8248"/>
    <cellStyle name="SAPBEXaggDataEmph 2 2 3 4 2" xfId="22244"/>
    <cellStyle name="SAPBEXaggDataEmph 2 2 3 5" xfId="15408"/>
    <cellStyle name="SAPBEXaggDataEmph 2 2 3 5 2" xfId="25768"/>
    <cellStyle name="SAPBEXaggDataEmph 2 2 3 6" xfId="19966"/>
    <cellStyle name="SAPBEXaggDataEmph 2 2 4" xfId="5967"/>
    <cellStyle name="SAPBEXaggDataEmph 2 2 4 2" xfId="13228"/>
    <cellStyle name="SAPBEXaggDataEmph 2 2 4 2 2" xfId="24770"/>
    <cellStyle name="SAPBEXaggDataEmph 2 2 4 3" xfId="21021"/>
    <cellStyle name="SAPBEXaggDataEmph 2 2 5" xfId="5845"/>
    <cellStyle name="SAPBEXaggDataEmph 2 2 5 2" xfId="13110"/>
    <cellStyle name="SAPBEXaggDataEmph 2 2 5 2 2" xfId="24709"/>
    <cellStyle name="SAPBEXaggDataEmph 2 2 5 3" xfId="20960"/>
    <cellStyle name="SAPBEXaggDataEmph 2 2 6" xfId="6323"/>
    <cellStyle name="SAPBEXaggDataEmph 2 2 6 2" xfId="13542"/>
    <cellStyle name="SAPBEXaggDataEmph 2 2 6 2 2" xfId="24877"/>
    <cellStyle name="SAPBEXaggDataEmph 2 2 6 3" xfId="21127"/>
    <cellStyle name="SAPBEXaggDataEmph 2 2 7" xfId="4183"/>
    <cellStyle name="SAPBEXaggDataEmph 2 2 7 2" xfId="20250"/>
    <cellStyle name="SAPBEXaggDataEmph 2 2 8" xfId="19052"/>
    <cellStyle name="SAPBEXaggDataEmph 2 3" xfId="2727"/>
    <cellStyle name="SAPBEXaggDataEmph 2 3 2" xfId="9501"/>
    <cellStyle name="SAPBEXaggDataEmph 2 3 2 2" xfId="16152"/>
    <cellStyle name="SAPBEXaggDataEmph 2 3 2 2 2" xfId="26278"/>
    <cellStyle name="SAPBEXaggDataEmph 2 3 2 3" xfId="22753"/>
    <cellStyle name="SAPBEXaggDataEmph 2 3 3" xfId="11456"/>
    <cellStyle name="SAPBEXaggDataEmph 2 3 3 2" xfId="17783"/>
    <cellStyle name="SAPBEXaggDataEmph 2 3 3 2 2" xfId="27294"/>
    <cellStyle name="SAPBEXaggDataEmph 2 3 3 3" xfId="23729"/>
    <cellStyle name="SAPBEXaggDataEmph 2 3 4" xfId="7319"/>
    <cellStyle name="SAPBEXaggDataEmph 2 3 4 2" xfId="21472"/>
    <cellStyle name="SAPBEXaggDataEmph 2 3 5" xfId="14487"/>
    <cellStyle name="SAPBEXaggDataEmph 2 3 5 2" xfId="25213"/>
    <cellStyle name="SAPBEXaggDataEmph 2 3 6" xfId="19434"/>
    <cellStyle name="SAPBEXaggDataEmph 2 4" xfId="2859"/>
    <cellStyle name="SAPBEXaggDataEmph 2 4 2" xfId="9626"/>
    <cellStyle name="SAPBEXaggDataEmph 2 4 2 2" xfId="16274"/>
    <cellStyle name="SAPBEXaggDataEmph 2 4 2 2 2" xfId="26387"/>
    <cellStyle name="SAPBEXaggDataEmph 2 4 2 3" xfId="22855"/>
    <cellStyle name="SAPBEXaggDataEmph 2 4 3" xfId="11578"/>
    <cellStyle name="SAPBEXaggDataEmph 2 4 3 2" xfId="17905"/>
    <cellStyle name="SAPBEXaggDataEmph 2 4 3 2 2" xfId="27403"/>
    <cellStyle name="SAPBEXaggDataEmph 2 4 3 3" xfId="23831"/>
    <cellStyle name="SAPBEXaggDataEmph 2 4 4" xfId="7446"/>
    <cellStyle name="SAPBEXaggDataEmph 2 4 4 2" xfId="21583"/>
    <cellStyle name="SAPBEXaggDataEmph 2 4 5" xfId="14613"/>
    <cellStyle name="SAPBEXaggDataEmph 2 4 5 2" xfId="25323"/>
    <cellStyle name="SAPBEXaggDataEmph 2 4 6" xfId="19537"/>
    <cellStyle name="SAPBEXaggDataEmph 2 5" xfId="4155"/>
    <cellStyle name="SAPBEXaggDataEmph 2 5 2" xfId="20230"/>
    <cellStyle name="SAPBEXaggDataEmph 2 6" xfId="19121"/>
    <cellStyle name="SAPBEXaggDataEmph 2 7" xfId="28216"/>
    <cellStyle name="SAPBEXaggDataEmph 3" xfId="2321"/>
    <cellStyle name="SAPBEXaggDataEmph 3 2" xfId="5355"/>
    <cellStyle name="SAPBEXaggDataEmph 3 2 2" xfId="12862"/>
    <cellStyle name="SAPBEXaggDataEmph 3 2 2 2" xfId="24599"/>
    <cellStyle name="SAPBEXaggDataEmph 3 2 3" xfId="20818"/>
    <cellStyle name="SAPBEXaggDataEmph 3 3" xfId="6921"/>
    <cellStyle name="SAPBEXaggDataEmph 3 3 2" xfId="14095"/>
    <cellStyle name="SAPBEXaggDataEmph 3 3 2 2" xfId="25048"/>
    <cellStyle name="SAPBEXaggDataEmph 3 3 3" xfId="21290"/>
    <cellStyle name="SAPBEXaggDataEmph 3 4" xfId="9104"/>
    <cellStyle name="SAPBEXaggDataEmph 3 4 2" xfId="15931"/>
    <cellStyle name="SAPBEXaggDataEmph 3 4 2 2" xfId="26110"/>
    <cellStyle name="SAPBEXaggDataEmph 3 4 3" xfId="22594"/>
    <cellStyle name="SAPBEXaggDataEmph 3 5" xfId="11125"/>
    <cellStyle name="SAPBEXaggDataEmph 3 5 2" xfId="17454"/>
    <cellStyle name="SAPBEXaggDataEmph 3 5 2 2" xfId="27130"/>
    <cellStyle name="SAPBEXaggDataEmph 3 5 3" xfId="23574"/>
    <cellStyle name="SAPBEXaggDataEmph 3 6" xfId="4285"/>
    <cellStyle name="SAPBEXaggDataEmph 3 6 2" xfId="20329"/>
    <cellStyle name="SAPBEXaggDataEmph 3 7" xfId="4006"/>
    <cellStyle name="SAPBEXaggDataEmph 3 7 2" xfId="20158"/>
    <cellStyle name="SAPBEXaggDataEmph 4" xfId="2563"/>
    <cellStyle name="SAPBEXaggDataEmph 4 2" xfId="9345"/>
    <cellStyle name="SAPBEXaggDataEmph 4 2 2" xfId="15996"/>
    <cellStyle name="SAPBEXaggDataEmph 4 2 2 2" xfId="26148"/>
    <cellStyle name="SAPBEXaggDataEmph 4 2 3" xfId="22629"/>
    <cellStyle name="SAPBEXaggDataEmph 4 3" xfId="11305"/>
    <cellStyle name="SAPBEXaggDataEmph 4 3 2" xfId="17633"/>
    <cellStyle name="SAPBEXaggDataEmph 4 3 2 2" xfId="27167"/>
    <cellStyle name="SAPBEXaggDataEmph 4 3 3" xfId="23608"/>
    <cellStyle name="SAPBEXaggDataEmph 4 4" xfId="7163"/>
    <cellStyle name="SAPBEXaggDataEmph 4 4 2" xfId="21328"/>
    <cellStyle name="SAPBEXaggDataEmph 4 5" xfId="14336"/>
    <cellStyle name="SAPBEXaggDataEmph 4 5 2" xfId="25086"/>
    <cellStyle name="SAPBEXaggDataEmph 4 6" xfId="19312"/>
    <cellStyle name="SAPBEXaggDataEmph 5" xfId="18939"/>
    <cellStyle name="SAPBEXaggDataEmph 6" xfId="28032"/>
    <cellStyle name="SAPBEXaggItem" xfId="239"/>
    <cellStyle name="SAPBEXaggItem 2" xfId="1518"/>
    <cellStyle name="SAPBEXaggItem 2 2" xfId="1300"/>
    <cellStyle name="SAPBEXaggItem 2 2 2" xfId="3204"/>
    <cellStyle name="SAPBEXaggItem 2 2 2 2" xfId="9959"/>
    <cellStyle name="SAPBEXaggItem 2 2 2 2 2" xfId="16512"/>
    <cellStyle name="SAPBEXaggItem 2 2 2 2 2 2" xfId="26567"/>
    <cellStyle name="SAPBEXaggItem 2 2 2 2 3" xfId="23025"/>
    <cellStyle name="SAPBEXaggItem 2 2 2 3" xfId="11889"/>
    <cellStyle name="SAPBEXaggItem 2 2 2 3 2" xfId="18214"/>
    <cellStyle name="SAPBEXaggItem 2 2 2 3 2 2" xfId="27579"/>
    <cellStyle name="SAPBEXaggItem 2 2 2 3 3" xfId="23997"/>
    <cellStyle name="SAPBEXaggItem 2 2 2 4" xfId="7780"/>
    <cellStyle name="SAPBEXaggItem 2 2 2 4 2" xfId="21784"/>
    <cellStyle name="SAPBEXaggItem 2 2 2 5" xfId="14938"/>
    <cellStyle name="SAPBEXaggItem 2 2 2 5 2" xfId="25499"/>
    <cellStyle name="SAPBEXaggItem 2 2 2 6" xfId="19703"/>
    <cellStyle name="SAPBEXaggItem 2 2 3" xfId="3677"/>
    <cellStyle name="SAPBEXaggItem 2 2 3 2" xfId="10432"/>
    <cellStyle name="SAPBEXaggItem 2 2 3 2 2" xfId="16835"/>
    <cellStyle name="SAPBEXaggItem 2 2 3 2 2 2" xfId="26839"/>
    <cellStyle name="SAPBEXaggItem 2 2 3 2 3" xfId="23291"/>
    <cellStyle name="SAPBEXaggItem 2 2 3 3" xfId="12362"/>
    <cellStyle name="SAPBEXaggItem 2 2 3 3 2" xfId="18685"/>
    <cellStyle name="SAPBEXaggItem 2 2 3 3 2 2" xfId="27849"/>
    <cellStyle name="SAPBEXaggItem 2 2 3 3 3" xfId="24261"/>
    <cellStyle name="SAPBEXaggItem 2 2 3 4" xfId="8249"/>
    <cellStyle name="SAPBEXaggItem 2 2 3 4 2" xfId="22245"/>
    <cellStyle name="SAPBEXaggItem 2 2 3 5" xfId="15409"/>
    <cellStyle name="SAPBEXaggItem 2 2 3 5 2" xfId="25769"/>
    <cellStyle name="SAPBEXaggItem 2 2 3 6" xfId="19967"/>
    <cellStyle name="SAPBEXaggItem 2 2 4" xfId="6098"/>
    <cellStyle name="SAPBEXaggItem 2 2 4 2" xfId="13338"/>
    <cellStyle name="SAPBEXaggItem 2 2 4 2 2" xfId="24814"/>
    <cellStyle name="SAPBEXaggItem 2 2 4 3" xfId="21065"/>
    <cellStyle name="SAPBEXaggItem 2 2 5" xfId="5548"/>
    <cellStyle name="SAPBEXaggItem 2 2 5 2" xfId="12907"/>
    <cellStyle name="SAPBEXaggItem 2 2 5 2 2" xfId="24618"/>
    <cellStyle name="SAPBEXaggItem 2 2 5 3" xfId="20869"/>
    <cellStyle name="SAPBEXaggItem 2 2 6" xfId="9912"/>
    <cellStyle name="SAPBEXaggItem 2 2 6 2" xfId="16496"/>
    <cellStyle name="SAPBEXaggItem 2 2 6 2 2" xfId="26559"/>
    <cellStyle name="SAPBEXaggItem 2 2 6 3" xfId="23017"/>
    <cellStyle name="SAPBEXaggItem 2 2 7" xfId="4213"/>
    <cellStyle name="SAPBEXaggItem 2 2 7 2" xfId="20276"/>
    <cellStyle name="SAPBEXaggItem 2 2 8" xfId="19076"/>
    <cellStyle name="SAPBEXaggItem 2 3" xfId="2728"/>
    <cellStyle name="SAPBEXaggItem 2 3 2" xfId="9502"/>
    <cellStyle name="SAPBEXaggItem 2 3 2 2" xfId="16153"/>
    <cellStyle name="SAPBEXaggItem 2 3 2 2 2" xfId="26279"/>
    <cellStyle name="SAPBEXaggItem 2 3 2 3" xfId="22754"/>
    <cellStyle name="SAPBEXaggItem 2 3 3" xfId="11457"/>
    <cellStyle name="SAPBEXaggItem 2 3 3 2" xfId="17784"/>
    <cellStyle name="SAPBEXaggItem 2 3 3 2 2" xfId="27295"/>
    <cellStyle name="SAPBEXaggItem 2 3 3 3" xfId="23730"/>
    <cellStyle name="SAPBEXaggItem 2 3 4" xfId="7320"/>
    <cellStyle name="SAPBEXaggItem 2 3 4 2" xfId="21473"/>
    <cellStyle name="SAPBEXaggItem 2 3 5" xfId="14488"/>
    <cellStyle name="SAPBEXaggItem 2 3 5 2" xfId="25214"/>
    <cellStyle name="SAPBEXaggItem 2 3 6" xfId="19435"/>
    <cellStyle name="SAPBEXaggItem 2 4" xfId="2721"/>
    <cellStyle name="SAPBEXaggItem 2 4 2" xfId="9495"/>
    <cellStyle name="SAPBEXaggItem 2 4 2 2" xfId="16146"/>
    <cellStyle name="SAPBEXaggItem 2 4 2 2 2" xfId="26274"/>
    <cellStyle name="SAPBEXaggItem 2 4 2 3" xfId="22749"/>
    <cellStyle name="SAPBEXaggItem 2 4 3" xfId="11450"/>
    <cellStyle name="SAPBEXaggItem 2 4 3 2" xfId="17778"/>
    <cellStyle name="SAPBEXaggItem 2 4 3 2 2" xfId="27291"/>
    <cellStyle name="SAPBEXaggItem 2 4 3 3" xfId="23726"/>
    <cellStyle name="SAPBEXaggItem 2 4 4" xfId="7313"/>
    <cellStyle name="SAPBEXaggItem 2 4 4 2" xfId="21468"/>
    <cellStyle name="SAPBEXaggItem 2 4 5" xfId="14482"/>
    <cellStyle name="SAPBEXaggItem 2 4 5 2" xfId="25210"/>
    <cellStyle name="SAPBEXaggItem 2 4 6" xfId="19431"/>
    <cellStyle name="SAPBEXaggItem 2 5" xfId="4256"/>
    <cellStyle name="SAPBEXaggItem 2 5 2" xfId="20307"/>
    <cellStyle name="SAPBEXaggItem 2 6" xfId="19122"/>
    <cellStyle name="SAPBEXaggItem 2 7" xfId="28217"/>
    <cellStyle name="SAPBEXaggItem 3" xfId="2229"/>
    <cellStyle name="SAPBEXaggItem 3 2" xfId="5285"/>
    <cellStyle name="SAPBEXaggItem 3 2 2" xfId="12830"/>
    <cellStyle name="SAPBEXaggItem 3 2 2 2" xfId="24574"/>
    <cellStyle name="SAPBEXaggItem 3 2 3" xfId="20782"/>
    <cellStyle name="SAPBEXaggItem 3 3" xfId="6829"/>
    <cellStyle name="SAPBEXaggItem 3 3 2" xfId="14003"/>
    <cellStyle name="SAPBEXaggItem 3 3 2 2" xfId="25023"/>
    <cellStyle name="SAPBEXaggItem 3 3 3" xfId="21265"/>
    <cellStyle name="SAPBEXaggItem 3 4" xfId="9012"/>
    <cellStyle name="SAPBEXaggItem 3 4 2" xfId="15899"/>
    <cellStyle name="SAPBEXaggItem 3 4 2 2" xfId="26085"/>
    <cellStyle name="SAPBEXaggItem 3 4 3" xfId="22569"/>
    <cellStyle name="SAPBEXaggItem 3 5" xfId="11073"/>
    <cellStyle name="SAPBEXaggItem 3 5 2" xfId="17402"/>
    <cellStyle name="SAPBEXaggItem 3 5 2 2" xfId="27105"/>
    <cellStyle name="SAPBEXaggItem 3 5 3" xfId="23549"/>
    <cellStyle name="SAPBEXaggItem 3 6" xfId="4286"/>
    <cellStyle name="SAPBEXaggItem 3 6 2" xfId="20330"/>
    <cellStyle name="SAPBEXaggItem 3 7" xfId="5076"/>
    <cellStyle name="SAPBEXaggItem 3 7 2" xfId="20647"/>
    <cellStyle name="SAPBEXaggItem 4" xfId="2564"/>
    <cellStyle name="SAPBEXaggItem 4 2" xfId="9346"/>
    <cellStyle name="SAPBEXaggItem 4 2 2" xfId="15997"/>
    <cellStyle name="SAPBEXaggItem 4 2 2 2" xfId="26149"/>
    <cellStyle name="SAPBEXaggItem 4 2 3" xfId="22630"/>
    <cellStyle name="SAPBEXaggItem 4 3" xfId="11306"/>
    <cellStyle name="SAPBEXaggItem 4 3 2" xfId="17634"/>
    <cellStyle name="SAPBEXaggItem 4 3 2 2" xfId="27168"/>
    <cellStyle name="SAPBEXaggItem 4 3 3" xfId="23609"/>
    <cellStyle name="SAPBEXaggItem 4 4" xfId="7164"/>
    <cellStyle name="SAPBEXaggItem 4 4 2" xfId="21329"/>
    <cellStyle name="SAPBEXaggItem 4 5" xfId="14337"/>
    <cellStyle name="SAPBEXaggItem 4 5 2" xfId="25087"/>
    <cellStyle name="SAPBEXaggItem 4 6" xfId="19313"/>
    <cellStyle name="SAPBEXaggItem 5" xfId="18940"/>
    <cellStyle name="SAPBEXaggItem 6" xfId="28033"/>
    <cellStyle name="SAPBEXaggItemX" xfId="240"/>
    <cellStyle name="SAPBEXaggItemX 2" xfId="1519"/>
    <cellStyle name="SAPBEXaggItemX 2 2" xfId="868"/>
    <cellStyle name="SAPBEXaggItemX 2 2 2" xfId="3205"/>
    <cellStyle name="SAPBEXaggItemX 2 2 2 2" xfId="9960"/>
    <cellStyle name="SAPBEXaggItemX 2 2 2 2 2" xfId="16513"/>
    <cellStyle name="SAPBEXaggItemX 2 2 2 2 2 2" xfId="26568"/>
    <cellStyle name="SAPBEXaggItemX 2 2 2 2 3" xfId="23026"/>
    <cellStyle name="SAPBEXaggItemX 2 2 2 3" xfId="11890"/>
    <cellStyle name="SAPBEXaggItemX 2 2 2 3 2" xfId="18215"/>
    <cellStyle name="SAPBEXaggItemX 2 2 2 3 2 2" xfId="27580"/>
    <cellStyle name="SAPBEXaggItemX 2 2 2 3 3" xfId="23998"/>
    <cellStyle name="SAPBEXaggItemX 2 2 2 4" xfId="7781"/>
    <cellStyle name="SAPBEXaggItemX 2 2 2 4 2" xfId="21785"/>
    <cellStyle name="SAPBEXaggItemX 2 2 2 5" xfId="14939"/>
    <cellStyle name="SAPBEXaggItemX 2 2 2 5 2" xfId="25500"/>
    <cellStyle name="SAPBEXaggItemX 2 2 2 6" xfId="19704"/>
    <cellStyle name="SAPBEXaggItemX 2 2 3" xfId="3678"/>
    <cellStyle name="SAPBEXaggItemX 2 2 3 2" xfId="10433"/>
    <cellStyle name="SAPBEXaggItemX 2 2 3 2 2" xfId="16836"/>
    <cellStyle name="SAPBEXaggItemX 2 2 3 2 2 2" xfId="26840"/>
    <cellStyle name="SAPBEXaggItemX 2 2 3 2 3" xfId="23292"/>
    <cellStyle name="SAPBEXaggItemX 2 2 3 3" xfId="12363"/>
    <cellStyle name="SAPBEXaggItemX 2 2 3 3 2" xfId="18686"/>
    <cellStyle name="SAPBEXaggItemX 2 2 3 3 2 2" xfId="27850"/>
    <cellStyle name="SAPBEXaggItemX 2 2 3 3 3" xfId="24262"/>
    <cellStyle name="SAPBEXaggItemX 2 2 3 4" xfId="8250"/>
    <cellStyle name="SAPBEXaggItemX 2 2 3 4 2" xfId="22246"/>
    <cellStyle name="SAPBEXaggItemX 2 2 3 5" xfId="15410"/>
    <cellStyle name="SAPBEXaggItemX 2 2 3 5 2" xfId="25770"/>
    <cellStyle name="SAPBEXaggItemX 2 2 3 6" xfId="19968"/>
    <cellStyle name="SAPBEXaggItemX 2 2 4" xfId="5913"/>
    <cellStyle name="SAPBEXaggItemX 2 2 4 2" xfId="13174"/>
    <cellStyle name="SAPBEXaggItemX 2 2 4 2 2" xfId="24752"/>
    <cellStyle name="SAPBEXaggItemX 2 2 4 3" xfId="21003"/>
    <cellStyle name="SAPBEXaggItemX 2 2 5" xfId="5647"/>
    <cellStyle name="SAPBEXaggItemX 2 2 5 2" xfId="12986"/>
    <cellStyle name="SAPBEXaggItemX 2 2 5 2 2" xfId="24651"/>
    <cellStyle name="SAPBEXaggItemX 2 2 5 3" xfId="20903"/>
    <cellStyle name="SAPBEXaggItemX 2 2 6" xfId="5563"/>
    <cellStyle name="SAPBEXaggItemX 2 2 6 2" xfId="12915"/>
    <cellStyle name="SAPBEXaggItemX 2 2 6 2 2" xfId="24623"/>
    <cellStyle name="SAPBEXaggItemX 2 2 6 3" xfId="20874"/>
    <cellStyle name="SAPBEXaggItemX 2 2 7" xfId="4209"/>
    <cellStyle name="SAPBEXaggItemX 2 2 7 2" xfId="20273"/>
    <cellStyle name="SAPBEXaggItemX 2 2 8" xfId="19034"/>
    <cellStyle name="SAPBEXaggItemX 2 3" xfId="2729"/>
    <cellStyle name="SAPBEXaggItemX 2 3 2" xfId="9503"/>
    <cellStyle name="SAPBEXaggItemX 2 3 2 2" xfId="16154"/>
    <cellStyle name="SAPBEXaggItemX 2 3 2 2 2" xfId="26280"/>
    <cellStyle name="SAPBEXaggItemX 2 3 2 3" xfId="22755"/>
    <cellStyle name="SAPBEXaggItemX 2 3 3" xfId="11458"/>
    <cellStyle name="SAPBEXaggItemX 2 3 3 2" xfId="17785"/>
    <cellStyle name="SAPBEXaggItemX 2 3 3 2 2" xfId="27296"/>
    <cellStyle name="SAPBEXaggItemX 2 3 3 3" xfId="23731"/>
    <cellStyle name="SAPBEXaggItemX 2 3 4" xfId="7321"/>
    <cellStyle name="SAPBEXaggItemX 2 3 4 2" xfId="21474"/>
    <cellStyle name="SAPBEXaggItemX 2 3 5" xfId="14489"/>
    <cellStyle name="SAPBEXaggItemX 2 3 5 2" xfId="25215"/>
    <cellStyle name="SAPBEXaggItemX 2 3 6" xfId="19436"/>
    <cellStyle name="SAPBEXaggItemX 2 4" xfId="2556"/>
    <cellStyle name="SAPBEXaggItemX 2 4 2" xfId="9338"/>
    <cellStyle name="SAPBEXaggItemX 2 4 2 2" xfId="15990"/>
    <cellStyle name="SAPBEXaggItemX 2 4 2 2 2" xfId="26144"/>
    <cellStyle name="SAPBEXaggItemX 2 4 2 3" xfId="22625"/>
    <cellStyle name="SAPBEXaggItemX 2 4 3" xfId="11298"/>
    <cellStyle name="SAPBEXaggItemX 2 4 3 2" xfId="17627"/>
    <cellStyle name="SAPBEXaggItemX 2 4 3 2 2" xfId="27164"/>
    <cellStyle name="SAPBEXaggItemX 2 4 3 3" xfId="23605"/>
    <cellStyle name="SAPBEXaggItemX 2 4 4" xfId="7156"/>
    <cellStyle name="SAPBEXaggItemX 2 4 4 2" xfId="21323"/>
    <cellStyle name="SAPBEXaggItemX 2 4 5" xfId="14330"/>
    <cellStyle name="SAPBEXaggItemX 2 4 5 2" xfId="25083"/>
    <cellStyle name="SAPBEXaggItemX 2 4 6" xfId="19309"/>
    <cellStyle name="SAPBEXaggItemX 2 5" xfId="4154"/>
    <cellStyle name="SAPBEXaggItemX 2 5 2" xfId="20229"/>
    <cellStyle name="SAPBEXaggItemX 2 6" xfId="19123"/>
    <cellStyle name="SAPBEXaggItemX 2 7" xfId="28218"/>
    <cellStyle name="SAPBEXaggItemX 3" xfId="2112"/>
    <cellStyle name="SAPBEXaggItemX 3 2" xfId="5191"/>
    <cellStyle name="SAPBEXaggItemX 3 2 2" xfId="12762"/>
    <cellStyle name="SAPBEXaggItemX 3 2 2 2" xfId="24528"/>
    <cellStyle name="SAPBEXaggItemX 3 2 3" xfId="20717"/>
    <cellStyle name="SAPBEXaggItemX 3 3" xfId="6712"/>
    <cellStyle name="SAPBEXaggItemX 3 3 2" xfId="13888"/>
    <cellStyle name="SAPBEXaggItemX 3 3 2 2" xfId="24978"/>
    <cellStyle name="SAPBEXaggItemX 3 3 3" xfId="21223"/>
    <cellStyle name="SAPBEXaggItemX 3 4" xfId="8895"/>
    <cellStyle name="SAPBEXaggItemX 3 4 2" xfId="15830"/>
    <cellStyle name="SAPBEXaggItemX 3 4 2 2" xfId="26038"/>
    <cellStyle name="SAPBEXaggItemX 3 4 3" xfId="22525"/>
    <cellStyle name="SAPBEXaggItemX 3 5" xfId="10995"/>
    <cellStyle name="SAPBEXaggItemX 3 5 2" xfId="17325"/>
    <cellStyle name="SAPBEXaggItemX 3 5 2 2" xfId="27061"/>
    <cellStyle name="SAPBEXaggItemX 3 5 3" xfId="23508"/>
    <cellStyle name="SAPBEXaggItemX 3 6" xfId="4287"/>
    <cellStyle name="SAPBEXaggItemX 3 6 2" xfId="20331"/>
    <cellStyle name="SAPBEXaggItemX 3 7" xfId="4577"/>
    <cellStyle name="SAPBEXaggItemX 3 7 2" xfId="20575"/>
    <cellStyle name="SAPBEXaggItemX 4" xfId="2565"/>
    <cellStyle name="SAPBEXaggItemX 4 2" xfId="9347"/>
    <cellStyle name="SAPBEXaggItemX 4 2 2" xfId="15998"/>
    <cellStyle name="SAPBEXaggItemX 4 2 2 2" xfId="26150"/>
    <cellStyle name="SAPBEXaggItemX 4 2 3" xfId="22631"/>
    <cellStyle name="SAPBEXaggItemX 4 3" xfId="11307"/>
    <cellStyle name="SAPBEXaggItemX 4 3 2" xfId="17635"/>
    <cellStyle name="SAPBEXaggItemX 4 3 2 2" xfId="27169"/>
    <cellStyle name="SAPBEXaggItemX 4 3 3" xfId="23610"/>
    <cellStyle name="SAPBEXaggItemX 4 4" xfId="7165"/>
    <cellStyle name="SAPBEXaggItemX 4 4 2" xfId="21330"/>
    <cellStyle name="SAPBEXaggItemX 4 5" xfId="14338"/>
    <cellStyle name="SAPBEXaggItemX 4 5 2" xfId="25088"/>
    <cellStyle name="SAPBEXaggItemX 4 6" xfId="19314"/>
    <cellStyle name="SAPBEXaggItemX 5" xfId="18941"/>
    <cellStyle name="SAPBEXaggItemX 6" xfId="28034"/>
    <cellStyle name="SAPBEXchaText" xfId="241"/>
    <cellStyle name="SAPBEXchaText 2" xfId="242"/>
    <cellStyle name="SAPBEXchaText 2 2" xfId="483"/>
    <cellStyle name="SAPBEXchaText 2 2 2" xfId="1672"/>
    <cellStyle name="SAPBEXchaText 2 2 2 2" xfId="889"/>
    <cellStyle name="SAPBEXchaText 2 2 2 2 2" xfId="3307"/>
    <cellStyle name="SAPBEXchaText 2 2 2 2 2 2" xfId="10062"/>
    <cellStyle name="SAPBEXchaText 2 2 2 2 2 2 2" xfId="16602"/>
    <cellStyle name="SAPBEXchaText 2 2 2 2 2 2 2 2" xfId="26642"/>
    <cellStyle name="SAPBEXchaText 2 2 2 2 2 2 3" xfId="23100"/>
    <cellStyle name="SAPBEXchaText 2 2 2 2 2 3" xfId="11992"/>
    <cellStyle name="SAPBEXchaText 2 2 2 2 2 3 2" xfId="18317"/>
    <cellStyle name="SAPBEXchaText 2 2 2 2 2 3 2 2" xfId="27654"/>
    <cellStyle name="SAPBEXchaText 2 2 2 2 2 3 3" xfId="24072"/>
    <cellStyle name="SAPBEXchaText 2 2 2 2 2 4" xfId="7883"/>
    <cellStyle name="SAPBEXchaText 2 2 2 2 2 4 2" xfId="21887"/>
    <cellStyle name="SAPBEXchaText 2 2 2 2 2 5" xfId="15041"/>
    <cellStyle name="SAPBEXchaText 2 2 2 2 2 5 2" xfId="25574"/>
    <cellStyle name="SAPBEXchaText 2 2 2 2 2 6" xfId="19778"/>
    <cellStyle name="SAPBEXchaText 2 2 2 2 3" xfId="3780"/>
    <cellStyle name="SAPBEXchaText 2 2 2 2 3 2" xfId="10535"/>
    <cellStyle name="SAPBEXchaText 2 2 2 2 3 2 2" xfId="16925"/>
    <cellStyle name="SAPBEXchaText 2 2 2 2 3 2 2 2" xfId="26914"/>
    <cellStyle name="SAPBEXchaText 2 2 2 2 3 2 3" xfId="23366"/>
    <cellStyle name="SAPBEXchaText 2 2 2 2 3 3" xfId="12465"/>
    <cellStyle name="SAPBEXchaText 2 2 2 2 3 3 2" xfId="18788"/>
    <cellStyle name="SAPBEXchaText 2 2 2 2 3 3 2 2" xfId="27924"/>
    <cellStyle name="SAPBEXchaText 2 2 2 2 3 3 3" xfId="24336"/>
    <cellStyle name="SAPBEXchaText 2 2 2 2 3 4" xfId="8329"/>
    <cellStyle name="SAPBEXchaText 2 2 2 2 3 4 2" xfId="22323"/>
    <cellStyle name="SAPBEXchaText 2 2 2 2 3 5" xfId="15512"/>
    <cellStyle name="SAPBEXchaText 2 2 2 2 3 5 2" xfId="25844"/>
    <cellStyle name="SAPBEXchaText 2 2 2 2 3 6" xfId="20042"/>
    <cellStyle name="SAPBEXchaText 2 2 2 2 4" xfId="5934"/>
    <cellStyle name="SAPBEXchaText 2 2 2 2 4 2" xfId="13195"/>
    <cellStyle name="SAPBEXchaText 2 2 2 2 4 2 2" xfId="24760"/>
    <cellStyle name="SAPBEXchaText 2 2 2 2 4 3" xfId="21011"/>
    <cellStyle name="SAPBEXchaText 2 2 2 2 5" xfId="5657"/>
    <cellStyle name="SAPBEXchaText 2 2 2 2 5 2" xfId="12993"/>
    <cellStyle name="SAPBEXchaText 2 2 2 2 5 2 2" xfId="24657"/>
    <cellStyle name="SAPBEXchaText 2 2 2 2 5 3" xfId="20909"/>
    <cellStyle name="SAPBEXchaText 2 2 2 2 6" xfId="8495"/>
    <cellStyle name="SAPBEXchaText 2 2 2 2 6 2" xfId="15687"/>
    <cellStyle name="SAPBEXchaText 2 2 2 2 6 2 2" xfId="25937"/>
    <cellStyle name="SAPBEXchaText 2 2 2 2 6 3" xfId="22430"/>
    <cellStyle name="SAPBEXchaText 2 2 2 2 7" xfId="4205"/>
    <cellStyle name="SAPBEXchaText 2 2 2 2 7 2" xfId="20270"/>
    <cellStyle name="SAPBEXchaText 2 2 2 2 8" xfId="19042"/>
    <cellStyle name="SAPBEXchaText 2 2 2 3" xfId="3044"/>
    <cellStyle name="SAPBEXchaText 2 2 2 3 2" xfId="9810"/>
    <cellStyle name="SAPBEXchaText 2 2 2 3 2 2" xfId="16426"/>
    <cellStyle name="SAPBEXchaText 2 2 2 3 2 2 2" xfId="26505"/>
    <cellStyle name="SAPBEXchaText 2 2 2 3 2 3" xfId="22963"/>
    <cellStyle name="SAPBEXchaText 2 2 2 3 3" xfId="11747"/>
    <cellStyle name="SAPBEXchaText 2 2 2 3 3 2" xfId="18072"/>
    <cellStyle name="SAPBEXchaText 2 2 2 3 3 2 2" xfId="27519"/>
    <cellStyle name="SAPBEXchaText 2 2 2 3 3 3" xfId="23937"/>
    <cellStyle name="SAPBEXchaText 2 2 2 3 4" xfId="7631"/>
    <cellStyle name="SAPBEXchaText 2 2 2 3 4 2" xfId="21712"/>
    <cellStyle name="SAPBEXchaText 2 2 2 3 5" xfId="14795"/>
    <cellStyle name="SAPBEXchaText 2 2 2 3 5 2" xfId="25439"/>
    <cellStyle name="SAPBEXchaText 2 2 2 3 6" xfId="19643"/>
    <cellStyle name="SAPBEXchaText 2 2 2 4" xfId="3549"/>
    <cellStyle name="SAPBEXchaText 2 2 2 4 2" xfId="10304"/>
    <cellStyle name="SAPBEXchaText 2 2 2 4 2 2" xfId="16769"/>
    <cellStyle name="SAPBEXchaText 2 2 2 4 2 2 2" xfId="26779"/>
    <cellStyle name="SAPBEXchaText 2 2 2 4 2 3" xfId="23231"/>
    <cellStyle name="SAPBEXchaText 2 2 2 4 3" xfId="12234"/>
    <cellStyle name="SAPBEXchaText 2 2 2 4 3 2" xfId="18557"/>
    <cellStyle name="SAPBEXchaText 2 2 2 4 3 2 2" xfId="27789"/>
    <cellStyle name="SAPBEXchaText 2 2 2 4 3 3" xfId="24201"/>
    <cellStyle name="SAPBEXchaText 2 2 2 4 4" xfId="8125"/>
    <cellStyle name="SAPBEXchaText 2 2 2 4 4 2" xfId="22122"/>
    <cellStyle name="SAPBEXchaText 2 2 2 4 5" xfId="15281"/>
    <cellStyle name="SAPBEXchaText 2 2 2 4 5 2" xfId="25709"/>
    <cellStyle name="SAPBEXchaText 2 2 2 4 6" xfId="19907"/>
    <cellStyle name="SAPBEXchaText 2 2 2 5" xfId="3957"/>
    <cellStyle name="SAPBEXchaText 2 2 2 5 2" xfId="20119"/>
    <cellStyle name="SAPBEXchaText 2 2 2 6" xfId="19198"/>
    <cellStyle name="SAPBEXchaText 2 2 2 7" xfId="28307"/>
    <cellStyle name="SAPBEXchaText 2 2 3" xfId="2061"/>
    <cellStyle name="SAPBEXchaText 2 2 3 2" xfId="2831"/>
    <cellStyle name="SAPBEXchaText 2 2 3 2 2" xfId="7418"/>
    <cellStyle name="SAPBEXchaText 2 2 3 2 2 2" xfId="14585"/>
    <cellStyle name="SAPBEXchaText 2 2 3 2 2 2 2" xfId="25296"/>
    <cellStyle name="SAPBEXchaText 2 2 3 2 2 3" xfId="21555"/>
    <cellStyle name="SAPBEXchaText 2 2 3 2 3" xfId="9598"/>
    <cellStyle name="SAPBEXchaText 2 2 3 2 3 2" xfId="16246"/>
    <cellStyle name="SAPBEXchaText 2 2 3 2 3 2 2" xfId="26360"/>
    <cellStyle name="SAPBEXchaText 2 2 3 2 3 3" xfId="22828"/>
    <cellStyle name="SAPBEXchaText 2 2 3 2 4" xfId="11550"/>
    <cellStyle name="SAPBEXchaText 2 2 3 2 4 2" xfId="17877"/>
    <cellStyle name="SAPBEXchaText 2 2 3 2 4 2 2" xfId="27376"/>
    <cellStyle name="SAPBEXchaText 2 2 3 2 4 3" xfId="23804"/>
    <cellStyle name="SAPBEXchaText 2 2 3 2 5" xfId="5147"/>
    <cellStyle name="SAPBEXchaText 2 2 3 2 5 2" xfId="20679"/>
    <cellStyle name="SAPBEXchaText 2 2 3 2 6" xfId="12722"/>
    <cellStyle name="SAPBEXchaText 2 2 3 2 6 2" xfId="24494"/>
    <cellStyle name="SAPBEXchaText 2 2 3 2 7" xfId="19510"/>
    <cellStyle name="SAPBEXchaText 2 2 3 3" xfId="2539"/>
    <cellStyle name="SAPBEXchaText 2 2 3 3 2" xfId="9321"/>
    <cellStyle name="SAPBEXchaText 2 2 3 3 2 2" xfId="15973"/>
    <cellStyle name="SAPBEXchaText 2 2 3 3 2 2 2" xfId="26128"/>
    <cellStyle name="SAPBEXchaText 2 2 3 3 2 3" xfId="22611"/>
    <cellStyle name="SAPBEXchaText 2 2 3 3 3" xfId="11281"/>
    <cellStyle name="SAPBEXchaText 2 2 3 3 3 2" xfId="17610"/>
    <cellStyle name="SAPBEXchaText 2 2 3 3 3 2 2" xfId="27148"/>
    <cellStyle name="SAPBEXchaText 2 2 3 3 3 3" xfId="23591"/>
    <cellStyle name="SAPBEXchaText 2 2 3 3 4" xfId="7139"/>
    <cellStyle name="SAPBEXchaText 2 2 3 3 4 2" xfId="21308"/>
    <cellStyle name="SAPBEXchaText 2 2 3 3 5" xfId="14313"/>
    <cellStyle name="SAPBEXchaText 2 2 3 3 5 2" xfId="25067"/>
    <cellStyle name="SAPBEXchaText 2 2 3 3 6" xfId="19295"/>
    <cellStyle name="SAPBEXchaText 2 2 3 4" xfId="6661"/>
    <cellStyle name="SAPBEXchaText 2 2 3 4 2" xfId="13837"/>
    <cellStyle name="SAPBEXchaText 2 2 3 4 2 2" xfId="24944"/>
    <cellStyle name="SAPBEXchaText 2 2 3 4 3" xfId="21190"/>
    <cellStyle name="SAPBEXchaText 2 2 3 5" xfId="8844"/>
    <cellStyle name="SAPBEXchaText 2 2 3 5 2" xfId="15790"/>
    <cellStyle name="SAPBEXchaText 2 2 3 5 2 2" xfId="26004"/>
    <cellStyle name="SAPBEXchaText 2 2 3 5 3" xfId="22492"/>
    <cellStyle name="SAPBEXchaText 2 2 3 6" xfId="10953"/>
    <cellStyle name="SAPBEXchaText 2 2 3 6 2" xfId="17283"/>
    <cellStyle name="SAPBEXchaText 2 2 3 6 2 2" xfId="27027"/>
    <cellStyle name="SAPBEXchaText 2 2 3 6 3" xfId="23475"/>
    <cellStyle name="SAPBEXchaText 2 2 3 7" xfId="4372"/>
    <cellStyle name="SAPBEXchaText 2 2 3 7 2" xfId="20416"/>
    <cellStyle name="SAPBEXchaText 2 2 3 8" xfId="4273"/>
    <cellStyle name="SAPBEXchaText 2 2 3 8 2" xfId="20320"/>
    <cellStyle name="SAPBEXchaText 2 2 4" xfId="2640"/>
    <cellStyle name="SAPBEXchaText 2 2 4 2" xfId="9421"/>
    <cellStyle name="SAPBEXchaText 2 2 4 2 2" xfId="16072"/>
    <cellStyle name="SAPBEXchaText 2 2 4 2 2 2" xfId="26211"/>
    <cellStyle name="SAPBEXchaText 2 2 4 2 3" xfId="22687"/>
    <cellStyle name="SAPBEXchaText 2 2 4 3" xfId="11381"/>
    <cellStyle name="SAPBEXchaText 2 2 4 3 2" xfId="17709"/>
    <cellStyle name="SAPBEXchaText 2 2 4 3 2 2" xfId="27230"/>
    <cellStyle name="SAPBEXchaText 2 2 4 3 3" xfId="23666"/>
    <cellStyle name="SAPBEXchaText 2 2 4 4" xfId="7240"/>
    <cellStyle name="SAPBEXchaText 2 2 4 4 2" xfId="21399"/>
    <cellStyle name="SAPBEXchaText 2 2 4 5" xfId="14413"/>
    <cellStyle name="SAPBEXchaText 2 2 4 5 2" xfId="25149"/>
    <cellStyle name="SAPBEXchaText 2 2 4 6" xfId="19371"/>
    <cellStyle name="SAPBEXchaText 2 2 5" xfId="28103"/>
    <cellStyle name="SAPBEXchaText 2 3" xfId="1040"/>
    <cellStyle name="SAPBEXchaText 2 3 2" xfId="1668"/>
    <cellStyle name="SAPBEXchaText 2 3 2 2" xfId="1376"/>
    <cellStyle name="SAPBEXchaText 2 3 2 2 2" xfId="3304"/>
    <cellStyle name="SAPBEXchaText 2 3 2 2 2 2" xfId="10059"/>
    <cellStyle name="SAPBEXchaText 2 3 2 2 2 2 2" xfId="16600"/>
    <cellStyle name="SAPBEXchaText 2 3 2 2 2 2 2 2" xfId="26640"/>
    <cellStyle name="SAPBEXchaText 2 3 2 2 2 2 3" xfId="23098"/>
    <cellStyle name="SAPBEXchaText 2 3 2 2 2 3" xfId="11989"/>
    <cellStyle name="SAPBEXchaText 2 3 2 2 2 3 2" xfId="18314"/>
    <cellStyle name="SAPBEXchaText 2 3 2 2 2 3 2 2" xfId="27652"/>
    <cellStyle name="SAPBEXchaText 2 3 2 2 2 3 3" xfId="24070"/>
    <cellStyle name="SAPBEXchaText 2 3 2 2 2 4" xfId="7880"/>
    <cellStyle name="SAPBEXchaText 2 3 2 2 2 4 2" xfId="21884"/>
    <cellStyle name="SAPBEXchaText 2 3 2 2 2 5" xfId="15038"/>
    <cellStyle name="SAPBEXchaText 2 3 2 2 2 5 2" xfId="25572"/>
    <cellStyle name="SAPBEXchaText 2 3 2 2 2 6" xfId="19776"/>
    <cellStyle name="SAPBEXchaText 2 3 2 2 3" xfId="3777"/>
    <cellStyle name="SAPBEXchaText 2 3 2 2 3 2" xfId="10532"/>
    <cellStyle name="SAPBEXchaText 2 3 2 2 3 2 2" xfId="16923"/>
    <cellStyle name="SAPBEXchaText 2 3 2 2 3 2 2 2" xfId="26912"/>
    <cellStyle name="SAPBEXchaText 2 3 2 2 3 2 3" xfId="23364"/>
    <cellStyle name="SAPBEXchaText 2 3 2 2 3 3" xfId="12462"/>
    <cellStyle name="SAPBEXchaText 2 3 2 2 3 3 2" xfId="18785"/>
    <cellStyle name="SAPBEXchaText 2 3 2 2 3 3 2 2" xfId="27922"/>
    <cellStyle name="SAPBEXchaText 2 3 2 2 3 3 3" xfId="24334"/>
    <cellStyle name="SAPBEXchaText 2 3 2 2 3 4" xfId="8326"/>
    <cellStyle name="SAPBEXchaText 2 3 2 2 3 4 2" xfId="22320"/>
    <cellStyle name="SAPBEXchaText 2 3 2 2 3 5" xfId="15509"/>
    <cellStyle name="SAPBEXchaText 2 3 2 2 3 5 2" xfId="25842"/>
    <cellStyle name="SAPBEXchaText 2 3 2 2 3 6" xfId="20040"/>
    <cellStyle name="SAPBEXchaText 2 3 2 2 4" xfId="6160"/>
    <cellStyle name="SAPBEXchaText 2 3 2 2 4 2" xfId="13397"/>
    <cellStyle name="SAPBEXchaText 2 3 2 2 4 2 2" xfId="24832"/>
    <cellStyle name="SAPBEXchaText 2 3 2 2 4 3" xfId="21082"/>
    <cellStyle name="SAPBEXchaText 2 3 2 2 5" xfId="8431"/>
    <cellStyle name="SAPBEXchaText 2 3 2 2 5 2" xfId="15650"/>
    <cellStyle name="SAPBEXchaText 2 3 2 2 5 2 2" xfId="25906"/>
    <cellStyle name="SAPBEXchaText 2 3 2 2 5 3" xfId="22399"/>
    <cellStyle name="SAPBEXchaText 2 3 2 2 6" xfId="5770"/>
    <cellStyle name="SAPBEXchaText 2 3 2 2 6 2" xfId="13054"/>
    <cellStyle name="SAPBEXchaText 2 3 2 2 6 2 2" xfId="24686"/>
    <cellStyle name="SAPBEXchaText 2 3 2 2 6 3" xfId="20937"/>
    <cellStyle name="SAPBEXchaText 2 3 2 2 7" xfId="12614"/>
    <cellStyle name="SAPBEXchaText 2 3 2 2 7 2" xfId="24408"/>
    <cellStyle name="SAPBEXchaText 2 3 2 2 8" xfId="19091"/>
    <cellStyle name="SAPBEXchaText 2 3 2 3" xfId="3041"/>
    <cellStyle name="SAPBEXchaText 2 3 2 3 2" xfId="9807"/>
    <cellStyle name="SAPBEXchaText 2 3 2 3 2 2" xfId="16424"/>
    <cellStyle name="SAPBEXchaText 2 3 2 3 2 2 2" xfId="26503"/>
    <cellStyle name="SAPBEXchaText 2 3 2 3 2 3" xfId="22961"/>
    <cellStyle name="SAPBEXchaText 2 3 2 3 3" xfId="11744"/>
    <cellStyle name="SAPBEXchaText 2 3 2 3 3 2" xfId="18069"/>
    <cellStyle name="SAPBEXchaText 2 3 2 3 3 2 2" xfId="27517"/>
    <cellStyle name="SAPBEXchaText 2 3 2 3 3 3" xfId="23935"/>
    <cellStyle name="SAPBEXchaText 2 3 2 3 4" xfId="7628"/>
    <cellStyle name="SAPBEXchaText 2 3 2 3 4 2" xfId="21710"/>
    <cellStyle name="SAPBEXchaText 2 3 2 3 5" xfId="14792"/>
    <cellStyle name="SAPBEXchaText 2 3 2 3 5 2" xfId="25437"/>
    <cellStyle name="SAPBEXchaText 2 3 2 3 6" xfId="19641"/>
    <cellStyle name="SAPBEXchaText 2 3 2 4" xfId="3546"/>
    <cellStyle name="SAPBEXchaText 2 3 2 4 2" xfId="10301"/>
    <cellStyle name="SAPBEXchaText 2 3 2 4 2 2" xfId="16767"/>
    <cellStyle name="SAPBEXchaText 2 3 2 4 2 2 2" xfId="26777"/>
    <cellStyle name="SAPBEXchaText 2 3 2 4 2 3" xfId="23229"/>
    <cellStyle name="SAPBEXchaText 2 3 2 4 3" xfId="12231"/>
    <cellStyle name="SAPBEXchaText 2 3 2 4 3 2" xfId="18554"/>
    <cellStyle name="SAPBEXchaText 2 3 2 4 3 2 2" xfId="27787"/>
    <cellStyle name="SAPBEXchaText 2 3 2 4 3 3" xfId="24199"/>
    <cellStyle name="SAPBEXchaText 2 3 2 4 4" xfId="8122"/>
    <cellStyle name="SAPBEXchaText 2 3 2 4 4 2" xfId="22119"/>
    <cellStyle name="SAPBEXchaText 2 3 2 4 5" xfId="15278"/>
    <cellStyle name="SAPBEXchaText 2 3 2 4 5 2" xfId="25707"/>
    <cellStyle name="SAPBEXchaText 2 3 2 4 6" xfId="19905"/>
    <cellStyle name="SAPBEXchaText 2 3 2 5" xfId="3960"/>
    <cellStyle name="SAPBEXchaText 2 3 2 5 2" xfId="20121"/>
    <cellStyle name="SAPBEXchaText 2 3 2 6" xfId="19196"/>
    <cellStyle name="SAPBEXchaText 2 3 2 7" xfId="28305"/>
    <cellStyle name="SAPBEXchaText 2 3 3" xfId="2063"/>
    <cellStyle name="SAPBEXchaText 2 3 3 2" xfId="5149"/>
    <cellStyle name="SAPBEXchaText 2 3 3 2 2" xfId="12724"/>
    <cellStyle name="SAPBEXchaText 2 3 3 2 2 2" xfId="24496"/>
    <cellStyle name="SAPBEXchaText 2 3 3 2 3" xfId="20681"/>
    <cellStyle name="SAPBEXchaText 2 3 3 3" xfId="6663"/>
    <cellStyle name="SAPBEXchaText 2 3 3 3 2" xfId="13839"/>
    <cellStyle name="SAPBEXchaText 2 3 3 3 2 2" xfId="24946"/>
    <cellStyle name="SAPBEXchaText 2 3 3 3 3" xfId="21192"/>
    <cellStyle name="SAPBEXchaText 2 3 3 4" xfId="8846"/>
    <cellStyle name="SAPBEXchaText 2 3 3 4 2" xfId="15792"/>
    <cellStyle name="SAPBEXchaText 2 3 3 4 2 2" xfId="26006"/>
    <cellStyle name="SAPBEXchaText 2 3 3 4 3" xfId="22494"/>
    <cellStyle name="SAPBEXchaText 2 3 3 5" xfId="10955"/>
    <cellStyle name="SAPBEXchaText 2 3 3 5 2" xfId="17285"/>
    <cellStyle name="SAPBEXchaText 2 3 3 5 2 2" xfId="27029"/>
    <cellStyle name="SAPBEXchaText 2 3 3 5 3" xfId="23477"/>
    <cellStyle name="SAPBEXchaText 2 3 3 6" xfId="4369"/>
    <cellStyle name="SAPBEXchaText 2 3 3 6 2" xfId="20413"/>
    <cellStyle name="SAPBEXchaText 2 3 3 7" xfId="4637"/>
    <cellStyle name="SAPBEXchaText 2 3 3 7 2" xfId="20606"/>
    <cellStyle name="SAPBEXchaText 2 3 4" xfId="2731"/>
    <cellStyle name="SAPBEXchaText 2 3 4 2" xfId="9505"/>
    <cellStyle name="SAPBEXchaText 2 3 4 2 2" xfId="16156"/>
    <cellStyle name="SAPBEXchaText 2 3 4 2 2 2" xfId="26282"/>
    <cellStyle name="SAPBEXchaText 2 3 4 2 3" xfId="22757"/>
    <cellStyle name="SAPBEXchaText 2 3 4 3" xfId="11460"/>
    <cellStyle name="SAPBEXchaText 2 3 4 3 2" xfId="17787"/>
    <cellStyle name="SAPBEXchaText 2 3 4 3 2 2" xfId="27298"/>
    <cellStyle name="SAPBEXchaText 2 3 4 3 3" xfId="23733"/>
    <cellStyle name="SAPBEXchaText 2 3 4 4" xfId="7323"/>
    <cellStyle name="SAPBEXchaText 2 3 4 4 2" xfId="21476"/>
    <cellStyle name="SAPBEXchaText 2 3 4 5" xfId="14491"/>
    <cellStyle name="SAPBEXchaText 2 3 4 5 2" xfId="25217"/>
    <cellStyle name="SAPBEXchaText 2 3 4 6" xfId="19438"/>
    <cellStyle name="SAPBEXchaText 2 3 5" xfId="2884"/>
    <cellStyle name="SAPBEXchaText 2 3 5 2" xfId="9651"/>
    <cellStyle name="SAPBEXchaText 2 3 5 2 2" xfId="16297"/>
    <cellStyle name="SAPBEXchaText 2 3 5 2 2 2" xfId="26405"/>
    <cellStyle name="SAPBEXchaText 2 3 5 2 3" xfId="22871"/>
    <cellStyle name="SAPBEXchaText 2 3 5 3" xfId="11601"/>
    <cellStyle name="SAPBEXchaText 2 3 5 3 2" xfId="17928"/>
    <cellStyle name="SAPBEXchaText 2 3 5 3 2 2" xfId="27421"/>
    <cellStyle name="SAPBEXchaText 2 3 5 3 3" xfId="23847"/>
    <cellStyle name="SAPBEXchaText 2 3 5 4" xfId="7471"/>
    <cellStyle name="SAPBEXchaText 2 3 5 4 2" xfId="21603"/>
    <cellStyle name="SAPBEXchaText 2 3 5 5" xfId="14638"/>
    <cellStyle name="SAPBEXchaText 2 3 5 5 2" xfId="25341"/>
    <cellStyle name="SAPBEXchaText 2 3 5 6" xfId="19553"/>
    <cellStyle name="SAPBEXchaText 2 3 6" xfId="28170"/>
    <cellStyle name="SAPBEXchaText 2 4" xfId="1049"/>
    <cellStyle name="SAPBEXchaText 2 4 2" xfId="1671"/>
    <cellStyle name="SAPBEXchaText 2 4 2 2" xfId="861"/>
    <cellStyle name="SAPBEXchaText 2 4 2 2 2" xfId="3306"/>
    <cellStyle name="SAPBEXchaText 2 4 2 2 2 2" xfId="10061"/>
    <cellStyle name="SAPBEXchaText 2 4 2 2 2 2 2" xfId="16601"/>
    <cellStyle name="SAPBEXchaText 2 4 2 2 2 2 2 2" xfId="26641"/>
    <cellStyle name="SAPBEXchaText 2 4 2 2 2 2 3" xfId="23099"/>
    <cellStyle name="SAPBEXchaText 2 4 2 2 2 3" xfId="11991"/>
    <cellStyle name="SAPBEXchaText 2 4 2 2 2 3 2" xfId="18316"/>
    <cellStyle name="SAPBEXchaText 2 4 2 2 2 3 2 2" xfId="27653"/>
    <cellStyle name="SAPBEXchaText 2 4 2 2 2 3 3" xfId="24071"/>
    <cellStyle name="SAPBEXchaText 2 4 2 2 2 4" xfId="7882"/>
    <cellStyle name="SAPBEXchaText 2 4 2 2 2 4 2" xfId="21886"/>
    <cellStyle name="SAPBEXchaText 2 4 2 2 2 5" xfId="15040"/>
    <cellStyle name="SAPBEXchaText 2 4 2 2 2 5 2" xfId="25573"/>
    <cellStyle name="SAPBEXchaText 2 4 2 2 2 6" xfId="19777"/>
    <cellStyle name="SAPBEXchaText 2 4 2 2 3" xfId="3779"/>
    <cellStyle name="SAPBEXchaText 2 4 2 2 3 2" xfId="10534"/>
    <cellStyle name="SAPBEXchaText 2 4 2 2 3 2 2" xfId="16924"/>
    <cellStyle name="SAPBEXchaText 2 4 2 2 3 2 2 2" xfId="26913"/>
    <cellStyle name="SAPBEXchaText 2 4 2 2 3 2 3" xfId="23365"/>
    <cellStyle name="SAPBEXchaText 2 4 2 2 3 3" xfId="12464"/>
    <cellStyle name="SAPBEXchaText 2 4 2 2 3 3 2" xfId="18787"/>
    <cellStyle name="SAPBEXchaText 2 4 2 2 3 3 2 2" xfId="27923"/>
    <cellStyle name="SAPBEXchaText 2 4 2 2 3 3 3" xfId="24335"/>
    <cellStyle name="SAPBEXchaText 2 4 2 2 3 4" xfId="8328"/>
    <cellStyle name="SAPBEXchaText 2 4 2 2 3 4 2" xfId="22322"/>
    <cellStyle name="SAPBEXchaText 2 4 2 2 3 5" xfId="15511"/>
    <cellStyle name="SAPBEXchaText 2 4 2 2 3 5 2" xfId="25843"/>
    <cellStyle name="SAPBEXchaText 2 4 2 2 3 6" xfId="20041"/>
    <cellStyle name="SAPBEXchaText 2 4 2 2 4" xfId="5906"/>
    <cellStyle name="SAPBEXchaText 2 4 2 2 4 2" xfId="13167"/>
    <cellStyle name="SAPBEXchaText 2 4 2 2 4 2 2" xfId="24745"/>
    <cellStyle name="SAPBEXchaText 2 4 2 2 4 3" xfId="20996"/>
    <cellStyle name="SAPBEXchaText 2 4 2 2 5" xfId="5857"/>
    <cellStyle name="SAPBEXchaText 2 4 2 2 5 2" xfId="13119"/>
    <cellStyle name="SAPBEXchaText 2 4 2 2 5 2 2" xfId="24715"/>
    <cellStyle name="SAPBEXchaText 2 4 2 2 5 3" xfId="20966"/>
    <cellStyle name="SAPBEXchaText 2 4 2 2 6" xfId="5581"/>
    <cellStyle name="SAPBEXchaText 2 4 2 2 6 2" xfId="12931"/>
    <cellStyle name="SAPBEXchaText 2 4 2 2 6 2 2" xfId="24631"/>
    <cellStyle name="SAPBEXchaText 2 4 2 2 6 3" xfId="20882"/>
    <cellStyle name="SAPBEXchaText 2 4 2 2 7" xfId="4185"/>
    <cellStyle name="SAPBEXchaText 2 4 2 2 7 2" xfId="20252"/>
    <cellStyle name="SAPBEXchaText 2 4 2 2 8" xfId="19027"/>
    <cellStyle name="SAPBEXchaText 2 4 2 3" xfId="3043"/>
    <cellStyle name="SAPBEXchaText 2 4 2 3 2" xfId="9809"/>
    <cellStyle name="SAPBEXchaText 2 4 2 3 2 2" xfId="16425"/>
    <cellStyle name="SAPBEXchaText 2 4 2 3 2 2 2" xfId="26504"/>
    <cellStyle name="SAPBEXchaText 2 4 2 3 2 3" xfId="22962"/>
    <cellStyle name="SAPBEXchaText 2 4 2 3 3" xfId="11746"/>
    <cellStyle name="SAPBEXchaText 2 4 2 3 3 2" xfId="18071"/>
    <cellStyle name="SAPBEXchaText 2 4 2 3 3 2 2" xfId="27518"/>
    <cellStyle name="SAPBEXchaText 2 4 2 3 3 3" xfId="23936"/>
    <cellStyle name="SAPBEXchaText 2 4 2 3 4" xfId="7630"/>
    <cellStyle name="SAPBEXchaText 2 4 2 3 4 2" xfId="21711"/>
    <cellStyle name="SAPBEXchaText 2 4 2 3 5" xfId="14794"/>
    <cellStyle name="SAPBEXchaText 2 4 2 3 5 2" xfId="25438"/>
    <cellStyle name="SAPBEXchaText 2 4 2 3 6" xfId="19642"/>
    <cellStyle name="SAPBEXchaText 2 4 2 4" xfId="3548"/>
    <cellStyle name="SAPBEXchaText 2 4 2 4 2" xfId="10303"/>
    <cellStyle name="SAPBEXchaText 2 4 2 4 2 2" xfId="16768"/>
    <cellStyle name="SAPBEXchaText 2 4 2 4 2 2 2" xfId="26778"/>
    <cellStyle name="SAPBEXchaText 2 4 2 4 2 3" xfId="23230"/>
    <cellStyle name="SAPBEXchaText 2 4 2 4 3" xfId="12233"/>
    <cellStyle name="SAPBEXchaText 2 4 2 4 3 2" xfId="18556"/>
    <cellStyle name="SAPBEXchaText 2 4 2 4 3 2 2" xfId="27788"/>
    <cellStyle name="SAPBEXchaText 2 4 2 4 3 3" xfId="24200"/>
    <cellStyle name="SAPBEXchaText 2 4 2 4 4" xfId="8124"/>
    <cellStyle name="SAPBEXchaText 2 4 2 4 4 2" xfId="22121"/>
    <cellStyle name="SAPBEXchaText 2 4 2 4 5" xfId="15280"/>
    <cellStyle name="SAPBEXchaText 2 4 2 4 5 2" xfId="25708"/>
    <cellStyle name="SAPBEXchaText 2 4 2 4 6" xfId="19906"/>
    <cellStyle name="SAPBEXchaText 2 4 2 5" xfId="3958"/>
    <cellStyle name="SAPBEXchaText 2 4 2 5 2" xfId="20120"/>
    <cellStyle name="SAPBEXchaText 2 4 2 6" xfId="19197"/>
    <cellStyle name="SAPBEXchaText 2 4 2 7" xfId="28306"/>
    <cellStyle name="SAPBEXchaText 2 4 3" xfId="2062"/>
    <cellStyle name="SAPBEXchaText 2 4 3 2" xfId="5148"/>
    <cellStyle name="SAPBEXchaText 2 4 3 2 2" xfId="12723"/>
    <cellStyle name="SAPBEXchaText 2 4 3 2 2 2" xfId="24495"/>
    <cellStyle name="SAPBEXchaText 2 4 3 2 3" xfId="20680"/>
    <cellStyle name="SAPBEXchaText 2 4 3 3" xfId="6662"/>
    <cellStyle name="SAPBEXchaText 2 4 3 3 2" xfId="13838"/>
    <cellStyle name="SAPBEXchaText 2 4 3 3 2 2" xfId="24945"/>
    <cellStyle name="SAPBEXchaText 2 4 3 3 3" xfId="21191"/>
    <cellStyle name="SAPBEXchaText 2 4 3 4" xfId="8845"/>
    <cellStyle name="SAPBEXchaText 2 4 3 4 2" xfId="15791"/>
    <cellStyle name="SAPBEXchaText 2 4 3 4 2 2" xfId="26005"/>
    <cellStyle name="SAPBEXchaText 2 4 3 4 3" xfId="22493"/>
    <cellStyle name="SAPBEXchaText 2 4 3 5" xfId="10954"/>
    <cellStyle name="SAPBEXchaText 2 4 3 5 2" xfId="17284"/>
    <cellStyle name="SAPBEXchaText 2 4 3 5 2 2" xfId="27028"/>
    <cellStyle name="SAPBEXchaText 2 4 3 5 3" xfId="23476"/>
    <cellStyle name="SAPBEXchaText 2 4 3 6" xfId="4371"/>
    <cellStyle name="SAPBEXchaText 2 4 3 6 2" xfId="20415"/>
    <cellStyle name="SAPBEXchaText 2 4 3 7" xfId="4615"/>
    <cellStyle name="SAPBEXchaText 2 4 3 7 2" xfId="20596"/>
    <cellStyle name="SAPBEXchaText 2 4 4" xfId="2830"/>
    <cellStyle name="SAPBEXchaText 2 4 4 2" xfId="9597"/>
    <cellStyle name="SAPBEXchaText 2 4 4 2 2" xfId="16245"/>
    <cellStyle name="SAPBEXchaText 2 4 4 2 2 2" xfId="26359"/>
    <cellStyle name="SAPBEXchaText 2 4 4 2 3" xfId="22827"/>
    <cellStyle name="SAPBEXchaText 2 4 4 3" xfId="11549"/>
    <cellStyle name="SAPBEXchaText 2 4 4 3 2" xfId="17876"/>
    <cellStyle name="SAPBEXchaText 2 4 4 3 2 2" xfId="27375"/>
    <cellStyle name="SAPBEXchaText 2 4 4 3 3" xfId="23803"/>
    <cellStyle name="SAPBEXchaText 2 4 4 4" xfId="7417"/>
    <cellStyle name="SAPBEXchaText 2 4 4 4 2" xfId="21554"/>
    <cellStyle name="SAPBEXchaText 2 4 4 5" xfId="14584"/>
    <cellStyle name="SAPBEXchaText 2 4 4 5 2" xfId="25295"/>
    <cellStyle name="SAPBEXchaText 2 4 4 6" xfId="19509"/>
    <cellStyle name="SAPBEXchaText 2 4 5" xfId="3010"/>
    <cellStyle name="SAPBEXchaText 2 4 5 2" xfId="9776"/>
    <cellStyle name="SAPBEXchaText 2 4 5 2 2" xfId="16401"/>
    <cellStyle name="SAPBEXchaText 2 4 5 2 2 2" xfId="26482"/>
    <cellStyle name="SAPBEXchaText 2 4 5 2 3" xfId="22941"/>
    <cellStyle name="SAPBEXchaText 2 4 5 3" xfId="11713"/>
    <cellStyle name="SAPBEXchaText 2 4 5 3 2" xfId="18038"/>
    <cellStyle name="SAPBEXchaText 2 4 5 3 2 2" xfId="27496"/>
    <cellStyle name="SAPBEXchaText 2 4 5 3 3" xfId="23915"/>
    <cellStyle name="SAPBEXchaText 2 4 5 4" xfId="7597"/>
    <cellStyle name="SAPBEXchaText 2 4 5 4 2" xfId="21688"/>
    <cellStyle name="SAPBEXchaText 2 4 5 5" xfId="14761"/>
    <cellStyle name="SAPBEXchaText 2 4 5 5 2" xfId="25416"/>
    <cellStyle name="SAPBEXchaText 2 4 5 6" xfId="19621"/>
    <cellStyle name="SAPBEXchaText 2 4 6" xfId="28171"/>
    <cellStyle name="SAPBEXchaText 2 5" xfId="1521"/>
    <cellStyle name="SAPBEXchaText 2 5 2" xfId="1381"/>
    <cellStyle name="SAPBEXchaText 2 5 2 2" xfId="3207"/>
    <cellStyle name="SAPBEXchaText 2 5 2 2 2" xfId="9962"/>
    <cellStyle name="SAPBEXchaText 2 5 2 2 2 2" xfId="16515"/>
    <cellStyle name="SAPBEXchaText 2 5 2 2 2 2 2" xfId="26570"/>
    <cellStyle name="SAPBEXchaText 2 5 2 2 2 3" xfId="23028"/>
    <cellStyle name="SAPBEXchaText 2 5 2 2 3" xfId="11892"/>
    <cellStyle name="SAPBEXchaText 2 5 2 2 3 2" xfId="18217"/>
    <cellStyle name="SAPBEXchaText 2 5 2 2 3 2 2" xfId="27582"/>
    <cellStyle name="SAPBEXchaText 2 5 2 2 3 3" xfId="24000"/>
    <cellStyle name="SAPBEXchaText 2 5 2 2 4" xfId="7783"/>
    <cellStyle name="SAPBEXchaText 2 5 2 2 4 2" xfId="21787"/>
    <cellStyle name="SAPBEXchaText 2 5 2 2 5" xfId="14941"/>
    <cellStyle name="SAPBEXchaText 2 5 2 2 5 2" xfId="25502"/>
    <cellStyle name="SAPBEXchaText 2 5 2 2 6" xfId="19706"/>
    <cellStyle name="SAPBEXchaText 2 5 2 3" xfId="3680"/>
    <cellStyle name="SAPBEXchaText 2 5 2 3 2" xfId="10435"/>
    <cellStyle name="SAPBEXchaText 2 5 2 3 2 2" xfId="16838"/>
    <cellStyle name="SAPBEXchaText 2 5 2 3 2 2 2" xfId="26842"/>
    <cellStyle name="SAPBEXchaText 2 5 2 3 2 3" xfId="23294"/>
    <cellStyle name="SAPBEXchaText 2 5 2 3 3" xfId="12365"/>
    <cellStyle name="SAPBEXchaText 2 5 2 3 3 2" xfId="18688"/>
    <cellStyle name="SAPBEXchaText 2 5 2 3 3 2 2" xfId="27852"/>
    <cellStyle name="SAPBEXchaText 2 5 2 3 3 3" xfId="24264"/>
    <cellStyle name="SAPBEXchaText 2 5 2 3 4" xfId="8252"/>
    <cellStyle name="SAPBEXchaText 2 5 2 3 4 2" xfId="22248"/>
    <cellStyle name="SAPBEXchaText 2 5 2 3 5" xfId="15412"/>
    <cellStyle name="SAPBEXchaText 2 5 2 3 5 2" xfId="25772"/>
    <cellStyle name="SAPBEXchaText 2 5 2 3 6" xfId="19970"/>
    <cellStyle name="SAPBEXchaText 2 5 2 4" xfId="6164"/>
    <cellStyle name="SAPBEXchaText 2 5 2 4 2" xfId="13400"/>
    <cellStyle name="SAPBEXchaText 2 5 2 4 2 2" xfId="24833"/>
    <cellStyle name="SAPBEXchaText 2 5 2 4 3" xfId="21083"/>
    <cellStyle name="SAPBEXchaText 2 5 2 5" xfId="8433"/>
    <cellStyle name="SAPBEXchaText 2 5 2 5 2" xfId="15651"/>
    <cellStyle name="SAPBEXchaText 2 5 2 5 2 2" xfId="25907"/>
    <cellStyle name="SAPBEXchaText 2 5 2 5 3" xfId="22400"/>
    <cellStyle name="SAPBEXchaText 2 5 2 6" xfId="8475"/>
    <cellStyle name="SAPBEXchaText 2 5 2 6 2" xfId="15670"/>
    <cellStyle name="SAPBEXchaText 2 5 2 6 2 2" xfId="25924"/>
    <cellStyle name="SAPBEXchaText 2 5 2 6 3" xfId="22417"/>
    <cellStyle name="SAPBEXchaText 2 5 2 7" xfId="12615"/>
    <cellStyle name="SAPBEXchaText 2 5 2 7 2" xfId="24409"/>
    <cellStyle name="SAPBEXchaText 2 5 2 8" xfId="19092"/>
    <cellStyle name="SAPBEXchaText 2 5 3" xfId="2974"/>
    <cellStyle name="SAPBEXchaText 2 5 3 2" xfId="9740"/>
    <cellStyle name="SAPBEXchaText 2 5 3 2 2" xfId="16369"/>
    <cellStyle name="SAPBEXchaText 2 5 3 2 2 2" xfId="26461"/>
    <cellStyle name="SAPBEXchaText 2 5 3 2 3" xfId="22920"/>
    <cellStyle name="SAPBEXchaText 2 5 3 3" xfId="11677"/>
    <cellStyle name="SAPBEXchaText 2 5 3 3 2" xfId="18003"/>
    <cellStyle name="SAPBEXchaText 2 5 3 3 2 2" xfId="27476"/>
    <cellStyle name="SAPBEXchaText 2 5 3 3 3" xfId="23895"/>
    <cellStyle name="SAPBEXchaText 2 5 3 4" xfId="7561"/>
    <cellStyle name="SAPBEXchaText 2 5 3 4 2" xfId="21662"/>
    <cellStyle name="SAPBEXchaText 2 5 3 5" xfId="14726"/>
    <cellStyle name="SAPBEXchaText 2 5 3 5 2" xfId="25396"/>
    <cellStyle name="SAPBEXchaText 2 5 3 6" xfId="19601"/>
    <cellStyle name="SAPBEXchaText 2 5 4" xfId="3489"/>
    <cellStyle name="SAPBEXchaText 2 5 4 2" xfId="10244"/>
    <cellStyle name="SAPBEXchaText 2 5 4 2 2" xfId="16722"/>
    <cellStyle name="SAPBEXchaText 2 5 4 2 2 2" xfId="26738"/>
    <cellStyle name="SAPBEXchaText 2 5 4 2 3" xfId="23190"/>
    <cellStyle name="SAPBEXchaText 2 5 4 3" xfId="12174"/>
    <cellStyle name="SAPBEXchaText 2 5 4 3 2" xfId="18497"/>
    <cellStyle name="SAPBEXchaText 2 5 4 3 2 2" xfId="27748"/>
    <cellStyle name="SAPBEXchaText 2 5 4 3 3" xfId="24160"/>
    <cellStyle name="SAPBEXchaText 2 5 4 4" xfId="8065"/>
    <cellStyle name="SAPBEXchaText 2 5 4 4 2" xfId="22062"/>
    <cellStyle name="SAPBEXchaText 2 5 4 5" xfId="15221"/>
    <cellStyle name="SAPBEXchaText 2 5 4 5 2" xfId="25668"/>
    <cellStyle name="SAPBEXchaText 2 5 4 6" xfId="19866"/>
    <cellStyle name="SAPBEXchaText 2 5 5" xfId="4153"/>
    <cellStyle name="SAPBEXchaText 2 5 5 2" xfId="20228"/>
    <cellStyle name="SAPBEXchaText 2 5 6" xfId="19125"/>
    <cellStyle name="SAPBEXchaText 2 5 7" xfId="28220"/>
    <cellStyle name="SAPBEXchaText 2 6" xfId="2167"/>
    <cellStyle name="SAPBEXchaText 2 6 2" xfId="5234"/>
    <cellStyle name="SAPBEXchaText 2 6 2 2" xfId="12795"/>
    <cellStyle name="SAPBEXchaText 2 6 2 2 2" xfId="24556"/>
    <cellStyle name="SAPBEXchaText 2 6 2 3" xfId="20752"/>
    <cellStyle name="SAPBEXchaText 2 6 3" xfId="6767"/>
    <cellStyle name="SAPBEXchaText 2 6 3 2" xfId="13941"/>
    <cellStyle name="SAPBEXchaText 2 6 3 2 2" xfId="25005"/>
    <cellStyle name="SAPBEXchaText 2 6 3 3" xfId="21249"/>
    <cellStyle name="SAPBEXchaText 2 6 4" xfId="8950"/>
    <cellStyle name="SAPBEXchaText 2 6 4 2" xfId="15864"/>
    <cellStyle name="SAPBEXchaText 2 6 4 2 2" xfId="26067"/>
    <cellStyle name="SAPBEXchaText 2 6 4 3" xfId="22553"/>
    <cellStyle name="SAPBEXchaText 2 6 5" xfId="11029"/>
    <cellStyle name="SAPBEXchaText 2 6 5 2" xfId="17358"/>
    <cellStyle name="SAPBEXchaText 2 6 5 2 2" xfId="27087"/>
    <cellStyle name="SAPBEXchaText 2 6 5 3" xfId="23533"/>
    <cellStyle name="SAPBEXchaText 2 6 6" xfId="4289"/>
    <cellStyle name="SAPBEXchaText 2 6 6 2" xfId="20333"/>
    <cellStyle name="SAPBEXchaText 2 6 7" xfId="4606"/>
    <cellStyle name="SAPBEXchaText 2 6 7 2" xfId="20591"/>
    <cellStyle name="SAPBEXchaText 2 7" xfId="2567"/>
    <cellStyle name="SAPBEXchaText 2 7 2" xfId="9349"/>
    <cellStyle name="SAPBEXchaText 2 7 2 2" xfId="16000"/>
    <cellStyle name="SAPBEXchaText 2 7 2 2 2" xfId="26152"/>
    <cellStyle name="SAPBEXchaText 2 7 2 3" xfId="22633"/>
    <cellStyle name="SAPBEXchaText 2 7 3" xfId="11309"/>
    <cellStyle name="SAPBEXchaText 2 7 3 2" xfId="17637"/>
    <cellStyle name="SAPBEXchaText 2 7 3 2 2" xfId="27171"/>
    <cellStyle name="SAPBEXchaText 2 7 3 3" xfId="23612"/>
    <cellStyle name="SAPBEXchaText 2 7 4" xfId="7167"/>
    <cellStyle name="SAPBEXchaText 2 7 4 2" xfId="21332"/>
    <cellStyle name="SAPBEXchaText 2 7 5" xfId="14340"/>
    <cellStyle name="SAPBEXchaText 2 7 5 2" xfId="25090"/>
    <cellStyle name="SAPBEXchaText 2 7 6" xfId="19316"/>
    <cellStyle name="SAPBEXchaText 2 8" xfId="18943"/>
    <cellStyle name="SAPBEXchaText 2 9" xfId="28036"/>
    <cellStyle name="SAPBEXchaText 3" xfId="482"/>
    <cellStyle name="SAPBEXchaText 3 2" xfId="1758"/>
    <cellStyle name="SAPBEXchaText 3 2 2" xfId="2012"/>
    <cellStyle name="SAPBEXchaText 3 2 2 2" xfId="3377"/>
    <cellStyle name="SAPBEXchaText 3 2 2 2 2" xfId="10132"/>
    <cellStyle name="SAPBEXchaText 3 2 2 2 2 2" xfId="16650"/>
    <cellStyle name="SAPBEXchaText 3 2 2 2 2 2 2" xfId="26677"/>
    <cellStyle name="SAPBEXchaText 3 2 2 2 2 3" xfId="23135"/>
    <cellStyle name="SAPBEXchaText 3 2 2 2 3" xfId="12062"/>
    <cellStyle name="SAPBEXchaText 3 2 2 2 3 2" xfId="18387"/>
    <cellStyle name="SAPBEXchaText 3 2 2 2 3 2 2" xfId="27689"/>
    <cellStyle name="SAPBEXchaText 3 2 2 2 3 3" xfId="24107"/>
    <cellStyle name="SAPBEXchaText 3 2 2 2 4" xfId="7953"/>
    <cellStyle name="SAPBEXchaText 3 2 2 2 4 2" xfId="21957"/>
    <cellStyle name="SAPBEXchaText 3 2 2 2 5" xfId="15111"/>
    <cellStyle name="SAPBEXchaText 3 2 2 2 5 2" xfId="25609"/>
    <cellStyle name="SAPBEXchaText 3 2 2 2 6" xfId="19813"/>
    <cellStyle name="SAPBEXchaText 3 2 2 3" xfId="3850"/>
    <cellStyle name="SAPBEXchaText 3 2 2 3 2" xfId="10605"/>
    <cellStyle name="SAPBEXchaText 3 2 2 3 2 2" xfId="16973"/>
    <cellStyle name="SAPBEXchaText 3 2 2 3 2 2 2" xfId="26949"/>
    <cellStyle name="SAPBEXchaText 3 2 2 3 2 3" xfId="23401"/>
    <cellStyle name="SAPBEXchaText 3 2 2 3 3" xfId="12535"/>
    <cellStyle name="SAPBEXchaText 3 2 2 3 3 2" xfId="18858"/>
    <cellStyle name="SAPBEXchaText 3 2 2 3 3 2 2" xfId="27959"/>
    <cellStyle name="SAPBEXchaText 3 2 2 3 3 3" xfId="24371"/>
    <cellStyle name="SAPBEXchaText 3 2 2 3 4" xfId="8371"/>
    <cellStyle name="SAPBEXchaText 3 2 2 3 4 2" xfId="22361"/>
    <cellStyle name="SAPBEXchaText 3 2 2 3 5" xfId="15582"/>
    <cellStyle name="SAPBEXchaText 3 2 2 3 5 2" xfId="25879"/>
    <cellStyle name="SAPBEXchaText 3 2 2 3 6" xfId="20077"/>
    <cellStyle name="SAPBEXchaText 3 2 2 4" xfId="6612"/>
    <cellStyle name="SAPBEXchaText 3 2 2 4 2" xfId="13789"/>
    <cellStyle name="SAPBEXchaText 3 2 2 4 2 2" xfId="24919"/>
    <cellStyle name="SAPBEXchaText 3 2 2 4 3" xfId="21165"/>
    <cellStyle name="SAPBEXchaText 3 2 2 5" xfId="8795"/>
    <cellStyle name="SAPBEXchaText 3 2 2 5 2" xfId="15755"/>
    <cellStyle name="SAPBEXchaText 3 2 2 5 2 2" xfId="25978"/>
    <cellStyle name="SAPBEXchaText 3 2 2 5 3" xfId="22466"/>
    <cellStyle name="SAPBEXchaText 3 2 2 6" xfId="10909"/>
    <cellStyle name="SAPBEXchaText 3 2 2 6 2" xfId="17240"/>
    <cellStyle name="SAPBEXchaText 3 2 2 6 2 2" xfId="27003"/>
    <cellStyle name="SAPBEXchaText 3 2 2 6 3" xfId="23451"/>
    <cellStyle name="SAPBEXchaText 3 2 2 7" xfId="12687"/>
    <cellStyle name="SAPBEXchaText 3 2 2 7 2" xfId="24468"/>
    <cellStyle name="SAPBEXchaText 3 2 2 8" xfId="19282"/>
    <cellStyle name="SAPBEXchaText 3 2 3" xfId="3117"/>
    <cellStyle name="SAPBEXchaText 3 2 3 2" xfId="9880"/>
    <cellStyle name="SAPBEXchaText 3 2 3 2 2" xfId="16474"/>
    <cellStyle name="SAPBEXchaText 3 2 3 2 2 2" xfId="26540"/>
    <cellStyle name="SAPBEXchaText 3 2 3 2 3" xfId="22998"/>
    <cellStyle name="SAPBEXchaText 3 2 3 3" xfId="11817"/>
    <cellStyle name="SAPBEXchaText 3 2 3 3 2" xfId="18142"/>
    <cellStyle name="SAPBEXchaText 3 2 3 3 2 2" xfId="27554"/>
    <cellStyle name="SAPBEXchaText 3 2 3 3 3" xfId="23972"/>
    <cellStyle name="SAPBEXchaText 3 2 3 4" xfId="7702"/>
    <cellStyle name="SAPBEXchaText 3 2 3 4 2" xfId="21747"/>
    <cellStyle name="SAPBEXchaText 3 2 3 5" xfId="14865"/>
    <cellStyle name="SAPBEXchaText 3 2 3 5 2" xfId="25474"/>
    <cellStyle name="SAPBEXchaText 3 2 3 6" xfId="19678"/>
    <cellStyle name="SAPBEXchaText 3 2 4" xfId="3606"/>
    <cellStyle name="SAPBEXchaText 3 2 4 2" xfId="10361"/>
    <cellStyle name="SAPBEXchaText 3 2 4 2 2" xfId="16804"/>
    <cellStyle name="SAPBEXchaText 3 2 4 2 2 2" xfId="26814"/>
    <cellStyle name="SAPBEXchaText 3 2 4 2 3" xfId="23266"/>
    <cellStyle name="SAPBEXchaText 3 2 4 3" xfId="12291"/>
    <cellStyle name="SAPBEXchaText 3 2 4 3 2" xfId="18614"/>
    <cellStyle name="SAPBEXchaText 3 2 4 3 2 2" xfId="27824"/>
    <cellStyle name="SAPBEXchaText 3 2 4 3 3" xfId="24236"/>
    <cellStyle name="SAPBEXchaText 3 2 4 4" xfId="8182"/>
    <cellStyle name="SAPBEXchaText 3 2 4 4 2" xfId="22179"/>
    <cellStyle name="SAPBEXchaText 3 2 4 5" xfId="15338"/>
    <cellStyle name="SAPBEXchaText 3 2 4 5 2" xfId="25744"/>
    <cellStyle name="SAPBEXchaText 3 2 4 6" xfId="19942"/>
    <cellStyle name="SAPBEXchaText 3 2 5" xfId="4033"/>
    <cellStyle name="SAPBEXchaText 3 2 5 2" xfId="20173"/>
    <cellStyle name="SAPBEXchaText 3 2 6" xfId="19233"/>
    <cellStyle name="SAPBEXchaText 3 2 7" xfId="28355"/>
    <cellStyle name="SAPBEXchaText 3 3" xfId="2150"/>
    <cellStyle name="SAPBEXchaText 3 3 2" xfId="2921"/>
    <cellStyle name="SAPBEXchaText 3 3 2 2" xfId="7508"/>
    <cellStyle name="SAPBEXchaText 3 3 2 2 2" xfId="14675"/>
    <cellStyle name="SAPBEXchaText 3 3 2 2 2 2" xfId="25367"/>
    <cellStyle name="SAPBEXchaText 3 3 2 2 3" xfId="21634"/>
    <cellStyle name="SAPBEXchaText 3 3 2 3" xfId="9688"/>
    <cellStyle name="SAPBEXchaText 3 3 2 3 2" xfId="16333"/>
    <cellStyle name="SAPBEXchaText 3 3 2 3 2 2" xfId="26431"/>
    <cellStyle name="SAPBEXchaText 3 3 2 3 3" xfId="22892"/>
    <cellStyle name="SAPBEXchaText 3 3 2 4" xfId="11637"/>
    <cellStyle name="SAPBEXchaText 3 3 2 4 2" xfId="17964"/>
    <cellStyle name="SAPBEXchaText 3 3 2 4 2 2" xfId="27447"/>
    <cellStyle name="SAPBEXchaText 3 3 2 4 3" xfId="23868"/>
    <cellStyle name="SAPBEXchaText 3 3 2 5" xfId="5224"/>
    <cellStyle name="SAPBEXchaText 3 3 2 5 2" xfId="20743"/>
    <cellStyle name="SAPBEXchaText 3 3 2 6" xfId="12788"/>
    <cellStyle name="SAPBEXchaText 3 3 2 6 2" xfId="24549"/>
    <cellStyle name="SAPBEXchaText 3 3 2 7" xfId="19574"/>
    <cellStyle name="SAPBEXchaText 3 3 3" xfId="3453"/>
    <cellStyle name="SAPBEXchaText 3 3 3 2" xfId="10208"/>
    <cellStyle name="SAPBEXchaText 3 3 3 2 2" xfId="16690"/>
    <cellStyle name="SAPBEXchaText 3 3 3 2 2 2" xfId="26712"/>
    <cellStyle name="SAPBEXchaText 3 3 3 2 3" xfId="23166"/>
    <cellStyle name="SAPBEXchaText 3 3 3 3" xfId="12138"/>
    <cellStyle name="SAPBEXchaText 3 3 3 3 2" xfId="18462"/>
    <cellStyle name="SAPBEXchaText 3 3 3 3 2 2" xfId="27723"/>
    <cellStyle name="SAPBEXchaText 3 3 3 3 3" xfId="24137"/>
    <cellStyle name="SAPBEXchaText 3 3 3 4" xfId="8029"/>
    <cellStyle name="SAPBEXchaText 3 3 3 4 2" xfId="22028"/>
    <cellStyle name="SAPBEXchaText 3 3 3 5" xfId="15186"/>
    <cellStyle name="SAPBEXchaText 3 3 3 5 2" xfId="25643"/>
    <cellStyle name="SAPBEXchaText 3 3 3 6" xfId="19843"/>
    <cellStyle name="SAPBEXchaText 3 3 4" xfId="6750"/>
    <cellStyle name="SAPBEXchaText 3 3 4 2" xfId="13924"/>
    <cellStyle name="SAPBEXchaText 3 3 4 2 2" xfId="24998"/>
    <cellStyle name="SAPBEXchaText 3 3 4 3" xfId="21242"/>
    <cellStyle name="SAPBEXchaText 3 3 5" xfId="8933"/>
    <cellStyle name="SAPBEXchaText 3 3 5 2" xfId="15857"/>
    <cellStyle name="SAPBEXchaText 3 3 5 2 2" xfId="26060"/>
    <cellStyle name="SAPBEXchaText 3 3 5 3" xfId="22546"/>
    <cellStyle name="SAPBEXchaText 3 3 6" xfId="11022"/>
    <cellStyle name="SAPBEXchaText 3 3 6 2" xfId="17351"/>
    <cellStyle name="SAPBEXchaText 3 3 6 2 2" xfId="27080"/>
    <cellStyle name="SAPBEXchaText 3 3 6 3" xfId="23526"/>
    <cellStyle name="SAPBEXchaText 3 3 7" xfId="4459"/>
    <cellStyle name="SAPBEXchaText 3 3 7 2" xfId="20492"/>
    <cellStyle name="SAPBEXchaText 3 3 8" xfId="5175"/>
    <cellStyle name="SAPBEXchaText 3 3 8 2" xfId="20705"/>
    <cellStyle name="SAPBEXchaText 3 4" xfId="2639"/>
    <cellStyle name="SAPBEXchaText 3 4 2" xfId="9420"/>
    <cellStyle name="SAPBEXchaText 3 4 2 2" xfId="16071"/>
    <cellStyle name="SAPBEXchaText 3 4 2 2 2" xfId="26210"/>
    <cellStyle name="SAPBEXchaText 3 4 2 3" xfId="22686"/>
    <cellStyle name="SAPBEXchaText 3 4 3" xfId="11380"/>
    <cellStyle name="SAPBEXchaText 3 4 3 2" xfId="17708"/>
    <cellStyle name="SAPBEXchaText 3 4 3 2 2" xfId="27229"/>
    <cellStyle name="SAPBEXchaText 3 4 3 3" xfId="23665"/>
    <cellStyle name="SAPBEXchaText 3 4 4" xfId="7239"/>
    <cellStyle name="SAPBEXchaText 3 4 4 2" xfId="21398"/>
    <cellStyle name="SAPBEXchaText 3 4 5" xfId="14412"/>
    <cellStyle name="SAPBEXchaText 3 4 5 2" xfId="25148"/>
    <cellStyle name="SAPBEXchaText 3 4 6" xfId="19370"/>
    <cellStyle name="SAPBEXchaText 3 5" xfId="28102"/>
    <cellStyle name="SAPBEXchaText 4" xfId="1520"/>
    <cellStyle name="SAPBEXchaText 4 2" xfId="1045"/>
    <cellStyle name="SAPBEXchaText 4 2 2" xfId="3206"/>
    <cellStyle name="SAPBEXchaText 4 2 2 2" xfId="9961"/>
    <cellStyle name="SAPBEXchaText 4 2 2 2 2" xfId="16514"/>
    <cellStyle name="SAPBEXchaText 4 2 2 2 2 2" xfId="26569"/>
    <cellStyle name="SAPBEXchaText 4 2 2 2 3" xfId="23027"/>
    <cellStyle name="SAPBEXchaText 4 2 2 3" xfId="11891"/>
    <cellStyle name="SAPBEXchaText 4 2 2 3 2" xfId="18216"/>
    <cellStyle name="SAPBEXchaText 4 2 2 3 2 2" xfId="27581"/>
    <cellStyle name="SAPBEXchaText 4 2 2 3 3" xfId="23999"/>
    <cellStyle name="SAPBEXchaText 4 2 2 4" xfId="7782"/>
    <cellStyle name="SAPBEXchaText 4 2 2 4 2" xfId="21786"/>
    <cellStyle name="SAPBEXchaText 4 2 2 5" xfId="14940"/>
    <cellStyle name="SAPBEXchaText 4 2 2 5 2" xfId="25501"/>
    <cellStyle name="SAPBEXchaText 4 2 2 6" xfId="19705"/>
    <cellStyle name="SAPBEXchaText 4 2 3" xfId="3679"/>
    <cellStyle name="SAPBEXchaText 4 2 3 2" xfId="10434"/>
    <cellStyle name="SAPBEXchaText 4 2 3 2 2" xfId="16837"/>
    <cellStyle name="SAPBEXchaText 4 2 3 2 2 2" xfId="26841"/>
    <cellStyle name="SAPBEXchaText 4 2 3 2 3" xfId="23293"/>
    <cellStyle name="SAPBEXchaText 4 2 3 3" xfId="12364"/>
    <cellStyle name="SAPBEXchaText 4 2 3 3 2" xfId="18687"/>
    <cellStyle name="SAPBEXchaText 4 2 3 3 2 2" xfId="27851"/>
    <cellStyle name="SAPBEXchaText 4 2 3 3 3" xfId="24263"/>
    <cellStyle name="SAPBEXchaText 4 2 3 4" xfId="8251"/>
    <cellStyle name="SAPBEXchaText 4 2 3 4 2" xfId="22247"/>
    <cellStyle name="SAPBEXchaText 4 2 3 5" xfId="15411"/>
    <cellStyle name="SAPBEXchaText 4 2 3 5 2" xfId="25771"/>
    <cellStyle name="SAPBEXchaText 4 2 3 6" xfId="19969"/>
    <cellStyle name="SAPBEXchaText 4 2 4" xfId="6016"/>
    <cellStyle name="SAPBEXchaText 4 2 4 2" xfId="13272"/>
    <cellStyle name="SAPBEXchaText 4 2 4 2 2" xfId="24790"/>
    <cellStyle name="SAPBEXchaText 4 2 4 3" xfId="21041"/>
    <cellStyle name="SAPBEXchaText 4 2 5" xfId="6429"/>
    <cellStyle name="SAPBEXchaText 4 2 5 2" xfId="13610"/>
    <cellStyle name="SAPBEXchaText 4 2 5 2 2" xfId="24885"/>
    <cellStyle name="SAPBEXchaText 4 2 5 3" xfId="21135"/>
    <cellStyle name="SAPBEXchaText 4 2 6" xfId="6133"/>
    <cellStyle name="SAPBEXchaText 4 2 6 2" xfId="13371"/>
    <cellStyle name="SAPBEXchaText 4 2 6 2 2" xfId="24824"/>
    <cellStyle name="SAPBEXchaText 4 2 6 3" xfId="21074"/>
    <cellStyle name="SAPBEXchaText 4 2 7" xfId="4188"/>
    <cellStyle name="SAPBEXchaText 4 2 7 2" xfId="20255"/>
    <cellStyle name="SAPBEXchaText 4 2 8" xfId="19068"/>
    <cellStyle name="SAPBEXchaText 4 3" xfId="2730"/>
    <cellStyle name="SAPBEXchaText 4 3 2" xfId="9504"/>
    <cellStyle name="SAPBEXchaText 4 3 2 2" xfId="16155"/>
    <cellStyle name="SAPBEXchaText 4 3 2 2 2" xfId="26281"/>
    <cellStyle name="SAPBEXchaText 4 3 2 3" xfId="22756"/>
    <cellStyle name="SAPBEXchaText 4 3 3" xfId="11459"/>
    <cellStyle name="SAPBEXchaText 4 3 3 2" xfId="17786"/>
    <cellStyle name="SAPBEXchaText 4 3 3 2 2" xfId="27297"/>
    <cellStyle name="SAPBEXchaText 4 3 3 3" xfId="23732"/>
    <cellStyle name="SAPBEXchaText 4 3 4" xfId="7322"/>
    <cellStyle name="SAPBEXchaText 4 3 4 2" xfId="21475"/>
    <cellStyle name="SAPBEXchaText 4 3 5" xfId="14490"/>
    <cellStyle name="SAPBEXchaText 4 3 5 2" xfId="25216"/>
    <cellStyle name="SAPBEXchaText 4 3 6" xfId="19437"/>
    <cellStyle name="SAPBEXchaText 4 4" xfId="2969"/>
    <cellStyle name="SAPBEXchaText 4 4 2" xfId="9735"/>
    <cellStyle name="SAPBEXchaText 4 4 2 2" xfId="16368"/>
    <cellStyle name="SAPBEXchaText 4 4 2 2 2" xfId="26460"/>
    <cellStyle name="SAPBEXchaText 4 4 2 3" xfId="22919"/>
    <cellStyle name="SAPBEXchaText 4 4 3" xfId="11672"/>
    <cellStyle name="SAPBEXchaText 4 4 3 2" xfId="17998"/>
    <cellStyle name="SAPBEXchaText 4 4 3 2 2" xfId="27475"/>
    <cellStyle name="SAPBEXchaText 4 4 3 3" xfId="23894"/>
    <cellStyle name="SAPBEXchaText 4 4 4" xfId="7556"/>
    <cellStyle name="SAPBEXchaText 4 4 4 2" xfId="21661"/>
    <cellStyle name="SAPBEXchaText 4 4 5" xfId="14721"/>
    <cellStyle name="SAPBEXchaText 4 4 5 2" xfId="25395"/>
    <cellStyle name="SAPBEXchaText 4 4 6" xfId="19600"/>
    <cellStyle name="SAPBEXchaText 4 5" xfId="4255"/>
    <cellStyle name="SAPBEXchaText 4 5 2" xfId="20306"/>
    <cellStyle name="SAPBEXchaText 4 6" xfId="19124"/>
    <cellStyle name="SAPBEXchaText 4 7" xfId="28219"/>
    <cellStyle name="SAPBEXchaText 5" xfId="2081"/>
    <cellStyle name="SAPBEXchaText 5 2" xfId="5164"/>
    <cellStyle name="SAPBEXchaText 5 2 2" xfId="12740"/>
    <cellStyle name="SAPBEXchaText 5 2 2 2" xfId="24512"/>
    <cellStyle name="SAPBEXchaText 5 2 3" xfId="20696"/>
    <cellStyle name="SAPBEXchaText 5 3" xfId="6681"/>
    <cellStyle name="SAPBEXchaText 5 3 2" xfId="13857"/>
    <cellStyle name="SAPBEXchaText 5 3 2 2" xfId="24962"/>
    <cellStyle name="SAPBEXchaText 5 3 3" xfId="21207"/>
    <cellStyle name="SAPBEXchaText 5 4" xfId="8864"/>
    <cellStyle name="SAPBEXchaText 5 4 2" xfId="15808"/>
    <cellStyle name="SAPBEXchaText 5 4 2 2" xfId="26022"/>
    <cellStyle name="SAPBEXchaText 5 4 3" xfId="22509"/>
    <cellStyle name="SAPBEXchaText 5 5" xfId="10971"/>
    <cellStyle name="SAPBEXchaText 5 5 2" xfId="17301"/>
    <cellStyle name="SAPBEXchaText 5 5 2 2" xfId="27045"/>
    <cellStyle name="SAPBEXchaText 5 5 3" xfId="23492"/>
    <cellStyle name="SAPBEXchaText 5 6" xfId="4288"/>
    <cellStyle name="SAPBEXchaText 5 6 2" xfId="20332"/>
    <cellStyle name="SAPBEXchaText 5 7" xfId="4767"/>
    <cellStyle name="SAPBEXchaText 5 7 2" xfId="20622"/>
    <cellStyle name="SAPBEXchaText 6" xfId="2566"/>
    <cellStyle name="SAPBEXchaText 6 2" xfId="9348"/>
    <cellStyle name="SAPBEXchaText 6 2 2" xfId="15999"/>
    <cellStyle name="SAPBEXchaText 6 2 2 2" xfId="26151"/>
    <cellStyle name="SAPBEXchaText 6 2 3" xfId="22632"/>
    <cellStyle name="SAPBEXchaText 6 3" xfId="11308"/>
    <cellStyle name="SAPBEXchaText 6 3 2" xfId="17636"/>
    <cellStyle name="SAPBEXchaText 6 3 2 2" xfId="27170"/>
    <cellStyle name="SAPBEXchaText 6 3 3" xfId="23611"/>
    <cellStyle name="SAPBEXchaText 6 4" xfId="7166"/>
    <cellStyle name="SAPBEXchaText 6 4 2" xfId="21331"/>
    <cellStyle name="SAPBEXchaText 6 5" xfId="14339"/>
    <cellStyle name="SAPBEXchaText 6 5 2" xfId="25089"/>
    <cellStyle name="SAPBEXchaText 6 6" xfId="19315"/>
    <cellStyle name="SAPBEXchaText 7" xfId="18942"/>
    <cellStyle name="SAPBEXchaText 8" xfId="28035"/>
    <cellStyle name="SAPBEXexcBad7" xfId="243"/>
    <cellStyle name="SAPBEXexcBad7 2" xfId="1522"/>
    <cellStyle name="SAPBEXexcBad7 2 2" xfId="1433"/>
    <cellStyle name="SAPBEXexcBad7 2 2 2" xfId="3208"/>
    <cellStyle name="SAPBEXexcBad7 2 2 2 2" xfId="9963"/>
    <cellStyle name="SAPBEXexcBad7 2 2 2 2 2" xfId="16516"/>
    <cellStyle name="SAPBEXexcBad7 2 2 2 2 2 2" xfId="26571"/>
    <cellStyle name="SAPBEXexcBad7 2 2 2 2 3" xfId="23029"/>
    <cellStyle name="SAPBEXexcBad7 2 2 2 3" xfId="11893"/>
    <cellStyle name="SAPBEXexcBad7 2 2 2 3 2" xfId="18218"/>
    <cellStyle name="SAPBEXexcBad7 2 2 2 3 2 2" xfId="27583"/>
    <cellStyle name="SAPBEXexcBad7 2 2 2 3 3" xfId="24001"/>
    <cellStyle name="SAPBEXexcBad7 2 2 2 4" xfId="7784"/>
    <cellStyle name="SAPBEXexcBad7 2 2 2 4 2" xfId="21788"/>
    <cellStyle name="SAPBEXexcBad7 2 2 2 5" xfId="14942"/>
    <cellStyle name="SAPBEXexcBad7 2 2 2 5 2" xfId="25503"/>
    <cellStyle name="SAPBEXexcBad7 2 2 2 6" xfId="19707"/>
    <cellStyle name="SAPBEXexcBad7 2 2 3" xfId="3681"/>
    <cellStyle name="SAPBEXexcBad7 2 2 3 2" xfId="10436"/>
    <cellStyle name="SAPBEXexcBad7 2 2 3 2 2" xfId="16839"/>
    <cellStyle name="SAPBEXexcBad7 2 2 3 2 2 2" xfId="26843"/>
    <cellStyle name="SAPBEXexcBad7 2 2 3 2 3" xfId="23295"/>
    <cellStyle name="SAPBEXexcBad7 2 2 3 3" xfId="12366"/>
    <cellStyle name="SAPBEXexcBad7 2 2 3 3 2" xfId="18689"/>
    <cellStyle name="SAPBEXexcBad7 2 2 3 3 2 2" xfId="27853"/>
    <cellStyle name="SAPBEXexcBad7 2 2 3 3 3" xfId="24265"/>
    <cellStyle name="SAPBEXexcBad7 2 2 3 4" xfId="8253"/>
    <cellStyle name="SAPBEXexcBad7 2 2 3 4 2" xfId="22249"/>
    <cellStyle name="SAPBEXexcBad7 2 2 3 5" xfId="15413"/>
    <cellStyle name="SAPBEXexcBad7 2 2 3 5 2" xfId="25773"/>
    <cellStyle name="SAPBEXexcBad7 2 2 3 6" xfId="19971"/>
    <cellStyle name="SAPBEXexcBad7 2 2 4" xfId="6211"/>
    <cellStyle name="SAPBEXexcBad7 2 2 4 2" xfId="13446"/>
    <cellStyle name="SAPBEXexcBad7 2 2 4 2 2" xfId="24853"/>
    <cellStyle name="SAPBEXexcBad7 2 2 4 3" xfId="21103"/>
    <cellStyle name="SAPBEXexcBad7 2 2 5" xfId="8484"/>
    <cellStyle name="SAPBEXexcBad7 2 2 5 2" xfId="15679"/>
    <cellStyle name="SAPBEXexcBad7 2 2 5 2 2" xfId="25931"/>
    <cellStyle name="SAPBEXexcBad7 2 2 5 3" xfId="22424"/>
    <cellStyle name="SAPBEXexcBad7 2 2 6" xfId="5873"/>
    <cellStyle name="SAPBEXexcBad7 2 2 6 2" xfId="13135"/>
    <cellStyle name="SAPBEXexcBad7 2 2 6 2 2" xfId="24723"/>
    <cellStyle name="SAPBEXexcBad7 2 2 6 3" xfId="20974"/>
    <cellStyle name="SAPBEXexcBad7 2 2 7" xfId="12638"/>
    <cellStyle name="SAPBEXexcBad7 2 2 7 2" xfId="24429"/>
    <cellStyle name="SAPBEXexcBad7 2 2 8" xfId="19112"/>
    <cellStyle name="SAPBEXexcBad7 2 3" xfId="2732"/>
    <cellStyle name="SAPBEXexcBad7 2 3 2" xfId="9506"/>
    <cellStyle name="SAPBEXexcBad7 2 3 2 2" xfId="16157"/>
    <cellStyle name="SAPBEXexcBad7 2 3 2 2 2" xfId="26283"/>
    <cellStyle name="SAPBEXexcBad7 2 3 2 3" xfId="22758"/>
    <cellStyle name="SAPBEXexcBad7 2 3 3" xfId="11461"/>
    <cellStyle name="SAPBEXexcBad7 2 3 3 2" xfId="17788"/>
    <cellStyle name="SAPBEXexcBad7 2 3 3 2 2" xfId="27299"/>
    <cellStyle name="SAPBEXexcBad7 2 3 3 3" xfId="23734"/>
    <cellStyle name="SAPBEXexcBad7 2 3 4" xfId="7324"/>
    <cellStyle name="SAPBEXexcBad7 2 3 4 2" xfId="21477"/>
    <cellStyle name="SAPBEXexcBad7 2 3 5" xfId="14492"/>
    <cellStyle name="SAPBEXexcBad7 2 3 5 2" xfId="25218"/>
    <cellStyle name="SAPBEXexcBad7 2 3 6" xfId="19439"/>
    <cellStyle name="SAPBEXexcBad7 2 4" xfId="2860"/>
    <cellStyle name="SAPBEXexcBad7 2 4 2" xfId="9627"/>
    <cellStyle name="SAPBEXexcBad7 2 4 2 2" xfId="16275"/>
    <cellStyle name="SAPBEXexcBad7 2 4 2 2 2" xfId="26388"/>
    <cellStyle name="SAPBEXexcBad7 2 4 2 3" xfId="22856"/>
    <cellStyle name="SAPBEXexcBad7 2 4 3" xfId="11579"/>
    <cellStyle name="SAPBEXexcBad7 2 4 3 2" xfId="17906"/>
    <cellStyle name="SAPBEXexcBad7 2 4 3 2 2" xfId="27404"/>
    <cellStyle name="SAPBEXexcBad7 2 4 3 3" xfId="23832"/>
    <cellStyle name="SAPBEXexcBad7 2 4 4" xfId="7447"/>
    <cellStyle name="SAPBEXexcBad7 2 4 4 2" xfId="21584"/>
    <cellStyle name="SAPBEXexcBad7 2 4 5" xfId="14614"/>
    <cellStyle name="SAPBEXexcBad7 2 4 5 2" xfId="25324"/>
    <cellStyle name="SAPBEXexcBad7 2 4 6" xfId="19538"/>
    <cellStyle name="SAPBEXexcBad7 2 5" xfId="4254"/>
    <cellStyle name="SAPBEXexcBad7 2 5 2" xfId="20305"/>
    <cellStyle name="SAPBEXexcBad7 2 6" xfId="19126"/>
    <cellStyle name="SAPBEXexcBad7 2 7" xfId="28221"/>
    <cellStyle name="SAPBEXexcBad7 3" xfId="2177"/>
    <cellStyle name="SAPBEXexcBad7 3 2" xfId="5239"/>
    <cellStyle name="SAPBEXexcBad7 3 2 2" xfId="12798"/>
    <cellStyle name="SAPBEXexcBad7 3 2 2 2" xfId="24557"/>
    <cellStyle name="SAPBEXexcBad7 3 2 3" xfId="20754"/>
    <cellStyle name="SAPBEXexcBad7 3 3" xfId="6777"/>
    <cellStyle name="SAPBEXexcBad7 3 3 2" xfId="13951"/>
    <cellStyle name="SAPBEXexcBad7 3 3 2 2" xfId="25006"/>
    <cellStyle name="SAPBEXexcBad7 3 3 3" xfId="21250"/>
    <cellStyle name="SAPBEXexcBad7 3 4" xfId="8960"/>
    <cellStyle name="SAPBEXexcBad7 3 4 2" xfId="15867"/>
    <cellStyle name="SAPBEXexcBad7 3 4 2 2" xfId="26068"/>
    <cellStyle name="SAPBEXexcBad7 3 4 3" xfId="22554"/>
    <cellStyle name="SAPBEXexcBad7 3 5" xfId="11032"/>
    <cellStyle name="SAPBEXexcBad7 3 5 2" xfId="17361"/>
    <cellStyle name="SAPBEXexcBad7 3 5 2 2" xfId="27088"/>
    <cellStyle name="SAPBEXexcBad7 3 5 3" xfId="23534"/>
    <cellStyle name="SAPBEXexcBad7 3 6" xfId="4290"/>
    <cellStyle name="SAPBEXexcBad7 3 6 2" xfId="20334"/>
    <cellStyle name="SAPBEXexcBad7 3 7" xfId="4264"/>
    <cellStyle name="SAPBEXexcBad7 3 7 2" xfId="20314"/>
    <cellStyle name="SAPBEXexcBad7 4" xfId="2568"/>
    <cellStyle name="SAPBEXexcBad7 4 2" xfId="9350"/>
    <cellStyle name="SAPBEXexcBad7 4 2 2" xfId="16001"/>
    <cellStyle name="SAPBEXexcBad7 4 2 2 2" xfId="26153"/>
    <cellStyle name="SAPBEXexcBad7 4 2 3" xfId="22634"/>
    <cellStyle name="SAPBEXexcBad7 4 3" xfId="11310"/>
    <cellStyle name="SAPBEXexcBad7 4 3 2" xfId="17638"/>
    <cellStyle name="SAPBEXexcBad7 4 3 2 2" xfId="27172"/>
    <cellStyle name="SAPBEXexcBad7 4 3 3" xfId="23613"/>
    <cellStyle name="SAPBEXexcBad7 4 4" xfId="7168"/>
    <cellStyle name="SAPBEXexcBad7 4 4 2" xfId="21333"/>
    <cellStyle name="SAPBEXexcBad7 4 5" xfId="14341"/>
    <cellStyle name="SAPBEXexcBad7 4 5 2" xfId="25091"/>
    <cellStyle name="SAPBEXexcBad7 4 6" xfId="19317"/>
    <cellStyle name="SAPBEXexcBad7 5" xfId="18944"/>
    <cellStyle name="SAPBEXexcBad7 6" xfId="28037"/>
    <cellStyle name="SAPBEXexcBad8" xfId="244"/>
    <cellStyle name="SAPBEXexcBad8 2" xfId="1523"/>
    <cellStyle name="SAPBEXexcBad8 2 2" xfId="867"/>
    <cellStyle name="SAPBEXexcBad8 2 2 2" xfId="3209"/>
    <cellStyle name="SAPBEXexcBad8 2 2 2 2" xfId="9964"/>
    <cellStyle name="SAPBEXexcBad8 2 2 2 2 2" xfId="16517"/>
    <cellStyle name="SAPBEXexcBad8 2 2 2 2 2 2" xfId="26572"/>
    <cellStyle name="SAPBEXexcBad8 2 2 2 2 3" xfId="23030"/>
    <cellStyle name="SAPBEXexcBad8 2 2 2 3" xfId="11894"/>
    <cellStyle name="SAPBEXexcBad8 2 2 2 3 2" xfId="18219"/>
    <cellStyle name="SAPBEXexcBad8 2 2 2 3 2 2" xfId="27584"/>
    <cellStyle name="SAPBEXexcBad8 2 2 2 3 3" xfId="24002"/>
    <cellStyle name="SAPBEXexcBad8 2 2 2 4" xfId="7785"/>
    <cellStyle name="SAPBEXexcBad8 2 2 2 4 2" xfId="21789"/>
    <cellStyle name="SAPBEXexcBad8 2 2 2 5" xfId="14943"/>
    <cellStyle name="SAPBEXexcBad8 2 2 2 5 2" xfId="25504"/>
    <cellStyle name="SAPBEXexcBad8 2 2 2 6" xfId="19708"/>
    <cellStyle name="SAPBEXexcBad8 2 2 3" xfId="3682"/>
    <cellStyle name="SAPBEXexcBad8 2 2 3 2" xfId="10437"/>
    <cellStyle name="SAPBEXexcBad8 2 2 3 2 2" xfId="16840"/>
    <cellStyle name="SAPBEXexcBad8 2 2 3 2 2 2" xfId="26844"/>
    <cellStyle name="SAPBEXexcBad8 2 2 3 2 3" xfId="23296"/>
    <cellStyle name="SAPBEXexcBad8 2 2 3 3" xfId="12367"/>
    <cellStyle name="SAPBEXexcBad8 2 2 3 3 2" xfId="18690"/>
    <cellStyle name="SAPBEXexcBad8 2 2 3 3 2 2" xfId="27854"/>
    <cellStyle name="SAPBEXexcBad8 2 2 3 3 3" xfId="24266"/>
    <cellStyle name="SAPBEXexcBad8 2 2 3 4" xfId="8254"/>
    <cellStyle name="SAPBEXexcBad8 2 2 3 4 2" xfId="22250"/>
    <cellStyle name="SAPBEXexcBad8 2 2 3 5" xfId="15414"/>
    <cellStyle name="SAPBEXexcBad8 2 2 3 5 2" xfId="25774"/>
    <cellStyle name="SAPBEXexcBad8 2 2 3 6" xfId="19972"/>
    <cellStyle name="SAPBEXexcBad8 2 2 4" xfId="5912"/>
    <cellStyle name="SAPBEXexcBad8 2 2 4 2" xfId="13173"/>
    <cellStyle name="SAPBEXexcBad8 2 2 4 2 2" xfId="24751"/>
    <cellStyle name="SAPBEXexcBad8 2 2 4 3" xfId="21002"/>
    <cellStyle name="SAPBEXexcBad8 2 2 5" xfId="5856"/>
    <cellStyle name="SAPBEXexcBad8 2 2 5 2" xfId="13118"/>
    <cellStyle name="SAPBEXexcBad8 2 2 5 2 2" xfId="24714"/>
    <cellStyle name="SAPBEXexcBad8 2 2 5 3" xfId="20965"/>
    <cellStyle name="SAPBEXexcBad8 2 2 6" xfId="5562"/>
    <cellStyle name="SAPBEXexcBad8 2 2 6 2" xfId="12914"/>
    <cellStyle name="SAPBEXexcBad8 2 2 6 2 2" xfId="24622"/>
    <cellStyle name="SAPBEXexcBad8 2 2 6 3" xfId="20873"/>
    <cellStyle name="SAPBEXexcBad8 2 2 7" xfId="4204"/>
    <cellStyle name="SAPBEXexcBad8 2 2 7 2" xfId="20269"/>
    <cellStyle name="SAPBEXexcBad8 2 2 8" xfId="19033"/>
    <cellStyle name="SAPBEXexcBad8 2 3" xfId="2733"/>
    <cellStyle name="SAPBEXexcBad8 2 3 2" xfId="9507"/>
    <cellStyle name="SAPBEXexcBad8 2 3 2 2" xfId="16158"/>
    <cellStyle name="SAPBEXexcBad8 2 3 2 2 2" xfId="26284"/>
    <cellStyle name="SAPBEXexcBad8 2 3 2 3" xfId="22759"/>
    <cellStyle name="SAPBEXexcBad8 2 3 3" xfId="11462"/>
    <cellStyle name="SAPBEXexcBad8 2 3 3 2" xfId="17789"/>
    <cellStyle name="SAPBEXexcBad8 2 3 3 2 2" xfId="27300"/>
    <cellStyle name="SAPBEXexcBad8 2 3 3 3" xfId="23735"/>
    <cellStyle name="SAPBEXexcBad8 2 3 4" xfId="7325"/>
    <cellStyle name="SAPBEXexcBad8 2 3 4 2" xfId="21478"/>
    <cellStyle name="SAPBEXexcBad8 2 3 5" xfId="14493"/>
    <cellStyle name="SAPBEXexcBad8 2 3 5 2" xfId="25219"/>
    <cellStyle name="SAPBEXexcBad8 2 3 6" xfId="19440"/>
    <cellStyle name="SAPBEXexcBad8 2 4" xfId="2824"/>
    <cellStyle name="SAPBEXexcBad8 2 4 2" xfId="9591"/>
    <cellStyle name="SAPBEXexcBad8 2 4 2 2" xfId="16240"/>
    <cellStyle name="SAPBEXexcBad8 2 4 2 2 2" xfId="26355"/>
    <cellStyle name="SAPBEXexcBad8 2 4 2 3" xfId="22823"/>
    <cellStyle name="SAPBEXexcBad8 2 4 3" xfId="11544"/>
    <cellStyle name="SAPBEXexcBad8 2 4 3 2" xfId="17871"/>
    <cellStyle name="SAPBEXexcBad8 2 4 3 2 2" xfId="27371"/>
    <cellStyle name="SAPBEXexcBad8 2 4 3 3" xfId="23799"/>
    <cellStyle name="SAPBEXexcBad8 2 4 4" xfId="7411"/>
    <cellStyle name="SAPBEXexcBad8 2 4 4 2" xfId="21549"/>
    <cellStyle name="SAPBEXexcBad8 2 4 5" xfId="14578"/>
    <cellStyle name="SAPBEXexcBad8 2 4 5 2" xfId="25291"/>
    <cellStyle name="SAPBEXexcBad8 2 4 6" xfId="19505"/>
    <cellStyle name="SAPBEXexcBad8 2 5" xfId="4152"/>
    <cellStyle name="SAPBEXexcBad8 2 5 2" xfId="20227"/>
    <cellStyle name="SAPBEXexcBad8 2 6" xfId="19127"/>
    <cellStyle name="SAPBEXexcBad8 2 7" xfId="28222"/>
    <cellStyle name="SAPBEXexcBad8 3" xfId="2134"/>
    <cellStyle name="SAPBEXexcBad8 3 2" xfId="5212"/>
    <cellStyle name="SAPBEXexcBad8 3 2 2" xfId="12779"/>
    <cellStyle name="SAPBEXexcBad8 3 2 2 2" xfId="24543"/>
    <cellStyle name="SAPBEXexcBad8 3 2 3" xfId="20734"/>
    <cellStyle name="SAPBEXexcBad8 3 3" xfId="6734"/>
    <cellStyle name="SAPBEXexcBad8 3 3 2" xfId="13909"/>
    <cellStyle name="SAPBEXexcBad8 3 3 2 2" xfId="24992"/>
    <cellStyle name="SAPBEXexcBad8 3 3 3" xfId="21237"/>
    <cellStyle name="SAPBEXexcBad8 3 4" xfId="8917"/>
    <cellStyle name="SAPBEXexcBad8 3 4 2" xfId="15847"/>
    <cellStyle name="SAPBEXexcBad8 3 4 2 2" xfId="26053"/>
    <cellStyle name="SAPBEXexcBad8 3 4 3" xfId="22540"/>
    <cellStyle name="SAPBEXexcBad8 3 5" xfId="11013"/>
    <cellStyle name="SAPBEXexcBad8 3 5 2" xfId="17342"/>
    <cellStyle name="SAPBEXexcBad8 3 5 2 2" xfId="27075"/>
    <cellStyle name="SAPBEXexcBad8 3 5 3" xfId="23522"/>
    <cellStyle name="SAPBEXexcBad8 3 6" xfId="4291"/>
    <cellStyle name="SAPBEXexcBad8 3 6 2" xfId="20335"/>
    <cellStyle name="SAPBEXexcBad8 3 7" xfId="4163"/>
    <cellStyle name="SAPBEXexcBad8 3 7 2" xfId="20237"/>
    <cellStyle name="SAPBEXexcBad8 4" xfId="2569"/>
    <cellStyle name="SAPBEXexcBad8 4 2" xfId="9351"/>
    <cellStyle name="SAPBEXexcBad8 4 2 2" xfId="16002"/>
    <cellStyle name="SAPBEXexcBad8 4 2 2 2" xfId="26154"/>
    <cellStyle name="SAPBEXexcBad8 4 2 3" xfId="22635"/>
    <cellStyle name="SAPBEXexcBad8 4 3" xfId="11311"/>
    <cellStyle name="SAPBEXexcBad8 4 3 2" xfId="17639"/>
    <cellStyle name="SAPBEXexcBad8 4 3 2 2" xfId="27173"/>
    <cellStyle name="SAPBEXexcBad8 4 3 3" xfId="23614"/>
    <cellStyle name="SAPBEXexcBad8 4 4" xfId="7169"/>
    <cellStyle name="SAPBEXexcBad8 4 4 2" xfId="21334"/>
    <cellStyle name="SAPBEXexcBad8 4 5" xfId="14342"/>
    <cellStyle name="SAPBEXexcBad8 4 5 2" xfId="25092"/>
    <cellStyle name="SAPBEXexcBad8 4 6" xfId="19318"/>
    <cellStyle name="SAPBEXexcBad8 5" xfId="18945"/>
    <cellStyle name="SAPBEXexcBad8 6" xfId="28038"/>
    <cellStyle name="SAPBEXexcBad9" xfId="245"/>
    <cellStyle name="SAPBEXexcBad9 2" xfId="1524"/>
    <cellStyle name="SAPBEXexcBad9 2 2" xfId="1345"/>
    <cellStyle name="SAPBEXexcBad9 2 2 2" xfId="3210"/>
    <cellStyle name="SAPBEXexcBad9 2 2 2 2" xfId="9965"/>
    <cellStyle name="SAPBEXexcBad9 2 2 2 2 2" xfId="16518"/>
    <cellStyle name="SAPBEXexcBad9 2 2 2 2 2 2" xfId="26573"/>
    <cellStyle name="SAPBEXexcBad9 2 2 2 2 3" xfId="23031"/>
    <cellStyle name="SAPBEXexcBad9 2 2 2 3" xfId="11895"/>
    <cellStyle name="SAPBEXexcBad9 2 2 2 3 2" xfId="18220"/>
    <cellStyle name="SAPBEXexcBad9 2 2 2 3 2 2" xfId="27585"/>
    <cellStyle name="SAPBEXexcBad9 2 2 2 3 3" xfId="24003"/>
    <cellStyle name="SAPBEXexcBad9 2 2 2 4" xfId="7786"/>
    <cellStyle name="SAPBEXexcBad9 2 2 2 4 2" xfId="21790"/>
    <cellStyle name="SAPBEXexcBad9 2 2 2 5" xfId="14944"/>
    <cellStyle name="SAPBEXexcBad9 2 2 2 5 2" xfId="25505"/>
    <cellStyle name="SAPBEXexcBad9 2 2 2 6" xfId="19709"/>
    <cellStyle name="SAPBEXexcBad9 2 2 3" xfId="3683"/>
    <cellStyle name="SAPBEXexcBad9 2 2 3 2" xfId="10438"/>
    <cellStyle name="SAPBEXexcBad9 2 2 3 2 2" xfId="16841"/>
    <cellStyle name="SAPBEXexcBad9 2 2 3 2 2 2" xfId="26845"/>
    <cellStyle name="SAPBEXexcBad9 2 2 3 2 3" xfId="23297"/>
    <cellStyle name="SAPBEXexcBad9 2 2 3 3" xfId="12368"/>
    <cellStyle name="SAPBEXexcBad9 2 2 3 3 2" xfId="18691"/>
    <cellStyle name="SAPBEXexcBad9 2 2 3 3 2 2" xfId="27855"/>
    <cellStyle name="SAPBEXexcBad9 2 2 3 3 3" xfId="24267"/>
    <cellStyle name="SAPBEXexcBad9 2 2 3 4" xfId="8255"/>
    <cellStyle name="SAPBEXexcBad9 2 2 3 4 2" xfId="22251"/>
    <cellStyle name="SAPBEXexcBad9 2 2 3 5" xfId="15415"/>
    <cellStyle name="SAPBEXexcBad9 2 2 3 5 2" xfId="25775"/>
    <cellStyle name="SAPBEXexcBad9 2 2 3 6" xfId="19973"/>
    <cellStyle name="SAPBEXexcBad9 2 2 4" xfId="6137"/>
    <cellStyle name="SAPBEXexcBad9 2 2 4 2" xfId="13375"/>
    <cellStyle name="SAPBEXexcBad9 2 2 4 2 2" xfId="24825"/>
    <cellStyle name="SAPBEXexcBad9 2 2 4 3" xfId="21075"/>
    <cellStyle name="SAPBEXexcBad9 2 2 5" xfId="5544"/>
    <cellStyle name="SAPBEXexcBad9 2 2 5 2" xfId="12905"/>
    <cellStyle name="SAPBEXexcBad9 2 2 5 2 2" xfId="24616"/>
    <cellStyle name="SAPBEXexcBad9 2 2 5 3" xfId="20867"/>
    <cellStyle name="SAPBEXexcBad9 2 2 6" xfId="6278"/>
    <cellStyle name="SAPBEXexcBad9 2 2 6 2" xfId="13509"/>
    <cellStyle name="SAPBEXexcBad9 2 2 6 2 2" xfId="24863"/>
    <cellStyle name="SAPBEXexcBad9 2 2 6 3" xfId="21113"/>
    <cellStyle name="SAPBEXexcBad9 2 2 7" xfId="12608"/>
    <cellStyle name="SAPBEXexcBad9 2 2 7 2" xfId="24402"/>
    <cellStyle name="SAPBEXexcBad9 2 2 8" xfId="19085"/>
    <cellStyle name="SAPBEXexcBad9 2 3" xfId="2734"/>
    <cellStyle name="SAPBEXexcBad9 2 3 2" xfId="9508"/>
    <cellStyle name="SAPBEXexcBad9 2 3 2 2" xfId="16159"/>
    <cellStyle name="SAPBEXexcBad9 2 3 2 2 2" xfId="26285"/>
    <cellStyle name="SAPBEXexcBad9 2 3 2 3" xfId="22760"/>
    <cellStyle name="SAPBEXexcBad9 2 3 3" xfId="11463"/>
    <cellStyle name="SAPBEXexcBad9 2 3 3 2" xfId="17790"/>
    <cellStyle name="SAPBEXexcBad9 2 3 3 2 2" xfId="27301"/>
    <cellStyle name="SAPBEXexcBad9 2 3 3 3" xfId="23736"/>
    <cellStyle name="SAPBEXexcBad9 2 3 4" xfId="7326"/>
    <cellStyle name="SAPBEXexcBad9 2 3 4 2" xfId="21479"/>
    <cellStyle name="SAPBEXexcBad9 2 3 5" xfId="14494"/>
    <cellStyle name="SAPBEXexcBad9 2 3 5 2" xfId="25220"/>
    <cellStyle name="SAPBEXexcBad9 2 3 6" xfId="19441"/>
    <cellStyle name="SAPBEXexcBad9 2 4" xfId="2555"/>
    <cellStyle name="SAPBEXexcBad9 2 4 2" xfId="9337"/>
    <cellStyle name="SAPBEXexcBad9 2 4 2 2" xfId="15989"/>
    <cellStyle name="SAPBEXexcBad9 2 4 2 2 2" xfId="26143"/>
    <cellStyle name="SAPBEXexcBad9 2 4 2 3" xfId="22624"/>
    <cellStyle name="SAPBEXexcBad9 2 4 3" xfId="11297"/>
    <cellStyle name="SAPBEXexcBad9 2 4 3 2" xfId="17626"/>
    <cellStyle name="SAPBEXexcBad9 2 4 3 2 2" xfId="27163"/>
    <cellStyle name="SAPBEXexcBad9 2 4 3 3" xfId="23604"/>
    <cellStyle name="SAPBEXexcBad9 2 4 4" xfId="7155"/>
    <cellStyle name="SAPBEXexcBad9 2 4 4 2" xfId="21322"/>
    <cellStyle name="SAPBEXexcBad9 2 4 5" xfId="14329"/>
    <cellStyle name="SAPBEXexcBad9 2 4 5 2" xfId="25082"/>
    <cellStyle name="SAPBEXexcBad9 2 4 6" xfId="19308"/>
    <cellStyle name="SAPBEXexcBad9 2 5" xfId="3991"/>
    <cellStyle name="SAPBEXexcBad9 2 5 2" xfId="20144"/>
    <cellStyle name="SAPBEXexcBad9 2 6" xfId="19128"/>
    <cellStyle name="SAPBEXexcBad9 2 7" xfId="28223"/>
    <cellStyle name="SAPBEXexcBad9 3" xfId="2181"/>
    <cellStyle name="SAPBEXexcBad9 3 2" xfId="5241"/>
    <cellStyle name="SAPBEXexcBad9 3 2 2" xfId="12800"/>
    <cellStyle name="SAPBEXexcBad9 3 2 2 2" xfId="24558"/>
    <cellStyle name="SAPBEXexcBad9 3 2 3" xfId="20755"/>
    <cellStyle name="SAPBEXexcBad9 3 3" xfId="6781"/>
    <cellStyle name="SAPBEXexcBad9 3 3 2" xfId="13955"/>
    <cellStyle name="SAPBEXexcBad9 3 3 2 2" xfId="25007"/>
    <cellStyle name="SAPBEXexcBad9 3 3 3" xfId="21251"/>
    <cellStyle name="SAPBEXexcBad9 3 4" xfId="8964"/>
    <cellStyle name="SAPBEXexcBad9 3 4 2" xfId="15869"/>
    <cellStyle name="SAPBEXexcBad9 3 4 2 2" xfId="26069"/>
    <cellStyle name="SAPBEXexcBad9 3 4 3" xfId="22555"/>
    <cellStyle name="SAPBEXexcBad9 3 5" xfId="11034"/>
    <cellStyle name="SAPBEXexcBad9 3 5 2" xfId="17363"/>
    <cellStyle name="SAPBEXexcBad9 3 5 2 2" xfId="27089"/>
    <cellStyle name="SAPBEXexcBad9 3 5 3" xfId="23535"/>
    <cellStyle name="SAPBEXexcBad9 3 6" xfId="4292"/>
    <cellStyle name="SAPBEXexcBad9 3 6 2" xfId="20336"/>
    <cellStyle name="SAPBEXexcBad9 3 7" xfId="4178"/>
    <cellStyle name="SAPBEXexcBad9 3 7 2" xfId="20248"/>
    <cellStyle name="SAPBEXexcBad9 4" xfId="2570"/>
    <cellStyle name="SAPBEXexcBad9 4 2" xfId="9352"/>
    <cellStyle name="SAPBEXexcBad9 4 2 2" xfId="16003"/>
    <cellStyle name="SAPBEXexcBad9 4 2 2 2" xfId="26155"/>
    <cellStyle name="SAPBEXexcBad9 4 2 3" xfId="22636"/>
    <cellStyle name="SAPBEXexcBad9 4 3" xfId="11312"/>
    <cellStyle name="SAPBEXexcBad9 4 3 2" xfId="17640"/>
    <cellStyle name="SAPBEXexcBad9 4 3 2 2" xfId="27174"/>
    <cellStyle name="SAPBEXexcBad9 4 3 3" xfId="23615"/>
    <cellStyle name="SAPBEXexcBad9 4 4" xfId="7170"/>
    <cellStyle name="SAPBEXexcBad9 4 4 2" xfId="21335"/>
    <cellStyle name="SAPBEXexcBad9 4 5" xfId="14343"/>
    <cellStyle name="SAPBEXexcBad9 4 5 2" xfId="25093"/>
    <cellStyle name="SAPBEXexcBad9 4 6" xfId="19319"/>
    <cellStyle name="SAPBEXexcBad9 5" xfId="18946"/>
    <cellStyle name="SAPBEXexcBad9 6" xfId="28039"/>
    <cellStyle name="SAPBEXexcCritical4" xfId="246"/>
    <cellStyle name="SAPBEXexcCritical4 2" xfId="1525"/>
    <cellStyle name="SAPBEXexcCritical4 2 2" xfId="1370"/>
    <cellStyle name="SAPBEXexcCritical4 2 2 2" xfId="3211"/>
    <cellStyle name="SAPBEXexcCritical4 2 2 2 2" xfId="9966"/>
    <cellStyle name="SAPBEXexcCritical4 2 2 2 2 2" xfId="16519"/>
    <cellStyle name="SAPBEXexcCritical4 2 2 2 2 2 2" xfId="26574"/>
    <cellStyle name="SAPBEXexcCritical4 2 2 2 2 3" xfId="23032"/>
    <cellStyle name="SAPBEXexcCritical4 2 2 2 3" xfId="11896"/>
    <cellStyle name="SAPBEXexcCritical4 2 2 2 3 2" xfId="18221"/>
    <cellStyle name="SAPBEXexcCritical4 2 2 2 3 2 2" xfId="27586"/>
    <cellStyle name="SAPBEXexcCritical4 2 2 2 3 3" xfId="24004"/>
    <cellStyle name="SAPBEXexcCritical4 2 2 2 4" xfId="7787"/>
    <cellStyle name="SAPBEXexcCritical4 2 2 2 4 2" xfId="21791"/>
    <cellStyle name="SAPBEXexcCritical4 2 2 2 5" xfId="14945"/>
    <cellStyle name="SAPBEXexcCritical4 2 2 2 5 2" xfId="25506"/>
    <cellStyle name="SAPBEXexcCritical4 2 2 2 6" xfId="19710"/>
    <cellStyle name="SAPBEXexcCritical4 2 2 3" xfId="3684"/>
    <cellStyle name="SAPBEXexcCritical4 2 2 3 2" xfId="10439"/>
    <cellStyle name="SAPBEXexcCritical4 2 2 3 2 2" xfId="16842"/>
    <cellStyle name="SAPBEXexcCritical4 2 2 3 2 2 2" xfId="26846"/>
    <cellStyle name="SAPBEXexcCritical4 2 2 3 2 3" xfId="23298"/>
    <cellStyle name="SAPBEXexcCritical4 2 2 3 3" xfId="12369"/>
    <cellStyle name="SAPBEXexcCritical4 2 2 3 3 2" xfId="18692"/>
    <cellStyle name="SAPBEXexcCritical4 2 2 3 3 2 2" xfId="27856"/>
    <cellStyle name="SAPBEXexcCritical4 2 2 3 3 3" xfId="24268"/>
    <cellStyle name="SAPBEXexcCritical4 2 2 3 4" xfId="8256"/>
    <cellStyle name="SAPBEXexcCritical4 2 2 3 4 2" xfId="22252"/>
    <cellStyle name="SAPBEXexcCritical4 2 2 3 5" xfId="15416"/>
    <cellStyle name="SAPBEXexcCritical4 2 2 3 5 2" xfId="25776"/>
    <cellStyle name="SAPBEXexcCritical4 2 2 3 6" xfId="19974"/>
    <cellStyle name="SAPBEXexcCritical4 2 2 4" xfId="6155"/>
    <cellStyle name="SAPBEXexcCritical4 2 2 4 2" xfId="13393"/>
    <cellStyle name="SAPBEXexcCritical4 2 2 4 2 2" xfId="24831"/>
    <cellStyle name="SAPBEXexcCritical4 2 2 4 3" xfId="21081"/>
    <cellStyle name="SAPBEXexcCritical4 2 2 5" xfId="8427"/>
    <cellStyle name="SAPBEXexcCritical4 2 2 5 2" xfId="15649"/>
    <cellStyle name="SAPBEXexcCritical4 2 2 5 2 2" xfId="25905"/>
    <cellStyle name="SAPBEXexcCritical4 2 2 5 3" xfId="22398"/>
    <cellStyle name="SAPBEXexcCritical4 2 2 6" xfId="5687"/>
    <cellStyle name="SAPBEXexcCritical4 2 2 6 2" xfId="13006"/>
    <cellStyle name="SAPBEXexcCritical4 2 2 6 2 2" xfId="24665"/>
    <cellStyle name="SAPBEXexcCritical4 2 2 6 3" xfId="20916"/>
    <cellStyle name="SAPBEXexcCritical4 2 2 7" xfId="12613"/>
    <cellStyle name="SAPBEXexcCritical4 2 2 7 2" xfId="24407"/>
    <cellStyle name="SAPBEXexcCritical4 2 2 8" xfId="19090"/>
    <cellStyle name="SAPBEXexcCritical4 2 3" xfId="2735"/>
    <cellStyle name="SAPBEXexcCritical4 2 3 2" xfId="9509"/>
    <cellStyle name="SAPBEXexcCritical4 2 3 2 2" xfId="16160"/>
    <cellStyle name="SAPBEXexcCritical4 2 3 2 2 2" xfId="26286"/>
    <cellStyle name="SAPBEXexcCritical4 2 3 2 3" xfId="22761"/>
    <cellStyle name="SAPBEXexcCritical4 2 3 3" xfId="11464"/>
    <cellStyle name="SAPBEXexcCritical4 2 3 3 2" xfId="17791"/>
    <cellStyle name="SAPBEXexcCritical4 2 3 3 2 2" xfId="27302"/>
    <cellStyle name="SAPBEXexcCritical4 2 3 3 3" xfId="23737"/>
    <cellStyle name="SAPBEXexcCritical4 2 3 4" xfId="7327"/>
    <cellStyle name="SAPBEXexcCritical4 2 3 4 2" xfId="21480"/>
    <cellStyle name="SAPBEXexcCritical4 2 3 5" xfId="14495"/>
    <cellStyle name="SAPBEXexcCritical4 2 3 5 2" xfId="25221"/>
    <cellStyle name="SAPBEXexcCritical4 2 3 6" xfId="19442"/>
    <cellStyle name="SAPBEXexcCritical4 2 4" xfId="2885"/>
    <cellStyle name="SAPBEXexcCritical4 2 4 2" xfId="9652"/>
    <cellStyle name="SAPBEXexcCritical4 2 4 2 2" xfId="16298"/>
    <cellStyle name="SAPBEXexcCritical4 2 4 2 2 2" xfId="26406"/>
    <cellStyle name="SAPBEXexcCritical4 2 4 2 3" xfId="22872"/>
    <cellStyle name="SAPBEXexcCritical4 2 4 3" xfId="11602"/>
    <cellStyle name="SAPBEXexcCritical4 2 4 3 2" xfId="17929"/>
    <cellStyle name="SAPBEXexcCritical4 2 4 3 2 2" xfId="27422"/>
    <cellStyle name="SAPBEXexcCritical4 2 4 3 3" xfId="23848"/>
    <cellStyle name="SAPBEXexcCritical4 2 4 4" xfId="7472"/>
    <cellStyle name="SAPBEXexcCritical4 2 4 4 2" xfId="21604"/>
    <cellStyle name="SAPBEXexcCritical4 2 4 5" xfId="14639"/>
    <cellStyle name="SAPBEXexcCritical4 2 4 5 2" xfId="25342"/>
    <cellStyle name="SAPBEXexcCritical4 2 4 6" xfId="19554"/>
    <cellStyle name="SAPBEXexcCritical4 2 5" xfId="4678"/>
    <cellStyle name="SAPBEXexcCritical4 2 5 2" xfId="20609"/>
    <cellStyle name="SAPBEXexcCritical4 2 6" xfId="19129"/>
    <cellStyle name="SAPBEXexcCritical4 2 7" xfId="28224"/>
    <cellStyle name="SAPBEXexcCritical4 3" xfId="2124"/>
    <cellStyle name="SAPBEXexcCritical4 3 2" xfId="5202"/>
    <cellStyle name="SAPBEXexcCritical4 3 2 2" xfId="12771"/>
    <cellStyle name="SAPBEXexcCritical4 3 2 2 2" xfId="24536"/>
    <cellStyle name="SAPBEXexcCritical4 3 2 3" xfId="20726"/>
    <cellStyle name="SAPBEXexcCritical4 3 3" xfId="6724"/>
    <cellStyle name="SAPBEXexcCritical4 3 3 2" xfId="13900"/>
    <cellStyle name="SAPBEXexcCritical4 3 3 2 2" xfId="24986"/>
    <cellStyle name="SAPBEXexcCritical4 3 3 3" xfId="21231"/>
    <cellStyle name="SAPBEXexcCritical4 3 4" xfId="8907"/>
    <cellStyle name="SAPBEXexcCritical4 3 4 2" xfId="15839"/>
    <cellStyle name="SAPBEXexcCritical4 3 4 2 2" xfId="26046"/>
    <cellStyle name="SAPBEXexcCritical4 3 4 3" xfId="22533"/>
    <cellStyle name="SAPBEXexcCritical4 3 5" xfId="11005"/>
    <cellStyle name="SAPBEXexcCritical4 3 5 2" xfId="17335"/>
    <cellStyle name="SAPBEXexcCritical4 3 5 2 2" xfId="27069"/>
    <cellStyle name="SAPBEXexcCritical4 3 5 3" xfId="23516"/>
    <cellStyle name="SAPBEXexcCritical4 3 6" xfId="4293"/>
    <cellStyle name="SAPBEXexcCritical4 3 6 2" xfId="20337"/>
    <cellStyle name="SAPBEXexcCritical4 3 7" xfId="4170"/>
    <cellStyle name="SAPBEXexcCritical4 3 7 2" xfId="20241"/>
    <cellStyle name="SAPBEXexcCritical4 4" xfId="2571"/>
    <cellStyle name="SAPBEXexcCritical4 4 2" xfId="9353"/>
    <cellStyle name="SAPBEXexcCritical4 4 2 2" xfId="16004"/>
    <cellStyle name="SAPBEXexcCritical4 4 2 2 2" xfId="26156"/>
    <cellStyle name="SAPBEXexcCritical4 4 2 3" xfId="22637"/>
    <cellStyle name="SAPBEXexcCritical4 4 3" xfId="11313"/>
    <cellStyle name="SAPBEXexcCritical4 4 3 2" xfId="17641"/>
    <cellStyle name="SAPBEXexcCritical4 4 3 2 2" xfId="27175"/>
    <cellStyle name="SAPBEXexcCritical4 4 3 3" xfId="23616"/>
    <cellStyle name="SAPBEXexcCritical4 4 4" xfId="7171"/>
    <cellStyle name="SAPBEXexcCritical4 4 4 2" xfId="21336"/>
    <cellStyle name="SAPBEXexcCritical4 4 5" xfId="14344"/>
    <cellStyle name="SAPBEXexcCritical4 4 5 2" xfId="25094"/>
    <cellStyle name="SAPBEXexcCritical4 4 6" xfId="19320"/>
    <cellStyle name="SAPBEXexcCritical4 5" xfId="18947"/>
    <cellStyle name="SAPBEXexcCritical4 6" xfId="28040"/>
    <cellStyle name="SAPBEXexcCritical5" xfId="247"/>
    <cellStyle name="SAPBEXexcCritical5 2" xfId="1526"/>
    <cellStyle name="SAPBEXexcCritical5 2 2" xfId="1988"/>
    <cellStyle name="SAPBEXexcCritical5 2 2 2" xfId="3212"/>
    <cellStyle name="SAPBEXexcCritical5 2 2 2 2" xfId="9967"/>
    <cellStyle name="SAPBEXexcCritical5 2 2 2 2 2" xfId="16520"/>
    <cellStyle name="SAPBEXexcCritical5 2 2 2 2 2 2" xfId="26575"/>
    <cellStyle name="SAPBEXexcCritical5 2 2 2 2 3" xfId="23033"/>
    <cellStyle name="SAPBEXexcCritical5 2 2 2 3" xfId="11897"/>
    <cellStyle name="SAPBEXexcCritical5 2 2 2 3 2" xfId="18222"/>
    <cellStyle name="SAPBEXexcCritical5 2 2 2 3 2 2" xfId="27587"/>
    <cellStyle name="SAPBEXexcCritical5 2 2 2 3 3" xfId="24005"/>
    <cellStyle name="SAPBEXexcCritical5 2 2 2 4" xfId="7788"/>
    <cellStyle name="SAPBEXexcCritical5 2 2 2 4 2" xfId="21792"/>
    <cellStyle name="SAPBEXexcCritical5 2 2 2 5" xfId="14946"/>
    <cellStyle name="SAPBEXexcCritical5 2 2 2 5 2" xfId="25507"/>
    <cellStyle name="SAPBEXexcCritical5 2 2 2 6" xfId="19711"/>
    <cellStyle name="SAPBEXexcCritical5 2 2 3" xfId="3685"/>
    <cellStyle name="SAPBEXexcCritical5 2 2 3 2" xfId="10440"/>
    <cellStyle name="SAPBEXexcCritical5 2 2 3 2 2" xfId="16843"/>
    <cellStyle name="SAPBEXexcCritical5 2 2 3 2 2 2" xfId="26847"/>
    <cellStyle name="SAPBEXexcCritical5 2 2 3 2 3" xfId="23299"/>
    <cellStyle name="SAPBEXexcCritical5 2 2 3 3" xfId="12370"/>
    <cellStyle name="SAPBEXexcCritical5 2 2 3 3 2" xfId="18693"/>
    <cellStyle name="SAPBEXexcCritical5 2 2 3 3 2 2" xfId="27857"/>
    <cellStyle name="SAPBEXexcCritical5 2 2 3 3 3" xfId="24269"/>
    <cellStyle name="SAPBEXexcCritical5 2 2 3 4" xfId="8257"/>
    <cellStyle name="SAPBEXexcCritical5 2 2 3 4 2" xfId="22253"/>
    <cellStyle name="SAPBEXexcCritical5 2 2 3 5" xfId="15417"/>
    <cellStyle name="SAPBEXexcCritical5 2 2 3 5 2" xfId="25777"/>
    <cellStyle name="SAPBEXexcCritical5 2 2 3 6" xfId="19975"/>
    <cellStyle name="SAPBEXexcCritical5 2 2 4" xfId="6588"/>
    <cellStyle name="SAPBEXexcCritical5 2 2 4 2" xfId="13766"/>
    <cellStyle name="SAPBEXexcCritical5 2 2 4 2 2" xfId="24910"/>
    <cellStyle name="SAPBEXexcCritical5 2 2 4 3" xfId="21160"/>
    <cellStyle name="SAPBEXexcCritical5 2 2 5" xfId="8771"/>
    <cellStyle name="SAPBEXexcCritical5 2 2 5 2" xfId="15743"/>
    <cellStyle name="SAPBEXexcCritical5 2 2 5 2 2" xfId="25968"/>
    <cellStyle name="SAPBEXexcCritical5 2 2 5 3" xfId="22460"/>
    <cellStyle name="SAPBEXexcCritical5 2 2 6" xfId="10885"/>
    <cellStyle name="SAPBEXexcCritical5 2 2 6 2" xfId="17217"/>
    <cellStyle name="SAPBEXexcCritical5 2 2 6 2 2" xfId="26994"/>
    <cellStyle name="SAPBEXexcCritical5 2 2 6 3" xfId="23446"/>
    <cellStyle name="SAPBEXexcCritical5 2 2 7" xfId="12675"/>
    <cellStyle name="SAPBEXexcCritical5 2 2 7 2" xfId="24458"/>
    <cellStyle name="SAPBEXexcCritical5 2 2 8" xfId="19277"/>
    <cellStyle name="SAPBEXexcCritical5 2 3" xfId="2736"/>
    <cellStyle name="SAPBEXexcCritical5 2 3 2" xfId="9510"/>
    <cellStyle name="SAPBEXexcCritical5 2 3 2 2" xfId="16161"/>
    <cellStyle name="SAPBEXexcCritical5 2 3 2 2 2" xfId="26287"/>
    <cellStyle name="SAPBEXexcCritical5 2 3 2 3" xfId="22762"/>
    <cellStyle name="SAPBEXexcCritical5 2 3 3" xfId="11465"/>
    <cellStyle name="SAPBEXexcCritical5 2 3 3 2" xfId="17792"/>
    <cellStyle name="SAPBEXexcCritical5 2 3 3 2 2" xfId="27303"/>
    <cellStyle name="SAPBEXexcCritical5 2 3 3 3" xfId="23738"/>
    <cellStyle name="SAPBEXexcCritical5 2 3 4" xfId="7328"/>
    <cellStyle name="SAPBEXexcCritical5 2 3 4 2" xfId="21481"/>
    <cellStyle name="SAPBEXexcCritical5 2 3 5" xfId="14496"/>
    <cellStyle name="SAPBEXexcCritical5 2 3 5 2" xfId="25222"/>
    <cellStyle name="SAPBEXexcCritical5 2 3 6" xfId="19443"/>
    <cellStyle name="SAPBEXexcCritical5 2 4" xfId="2861"/>
    <cellStyle name="SAPBEXexcCritical5 2 4 2" xfId="9628"/>
    <cellStyle name="SAPBEXexcCritical5 2 4 2 2" xfId="16276"/>
    <cellStyle name="SAPBEXexcCritical5 2 4 2 2 2" xfId="26389"/>
    <cellStyle name="SAPBEXexcCritical5 2 4 2 3" xfId="22857"/>
    <cellStyle name="SAPBEXexcCritical5 2 4 3" xfId="11580"/>
    <cellStyle name="SAPBEXexcCritical5 2 4 3 2" xfId="17907"/>
    <cellStyle name="SAPBEXexcCritical5 2 4 3 2 2" xfId="27405"/>
    <cellStyle name="SAPBEXexcCritical5 2 4 3 3" xfId="23833"/>
    <cellStyle name="SAPBEXexcCritical5 2 4 4" xfId="7448"/>
    <cellStyle name="SAPBEXexcCritical5 2 4 4 2" xfId="21585"/>
    <cellStyle name="SAPBEXexcCritical5 2 4 5" xfId="14615"/>
    <cellStyle name="SAPBEXexcCritical5 2 4 5 2" xfId="25325"/>
    <cellStyle name="SAPBEXexcCritical5 2 4 6" xfId="19539"/>
    <cellStyle name="SAPBEXexcCritical5 2 5" xfId="4567"/>
    <cellStyle name="SAPBEXexcCritical5 2 5 2" xfId="20568"/>
    <cellStyle name="SAPBEXexcCritical5 2 6" xfId="19130"/>
    <cellStyle name="SAPBEXexcCritical5 2 7" xfId="28225"/>
    <cellStyle name="SAPBEXexcCritical5 3" xfId="2306"/>
    <cellStyle name="SAPBEXexcCritical5 3 2" xfId="5342"/>
    <cellStyle name="SAPBEXexcCritical5 3 2 2" xfId="12856"/>
    <cellStyle name="SAPBEXexcCritical5 3 2 2 2" xfId="24594"/>
    <cellStyle name="SAPBEXexcCritical5 3 2 3" xfId="20813"/>
    <cellStyle name="SAPBEXexcCritical5 3 3" xfId="6906"/>
    <cellStyle name="SAPBEXexcCritical5 3 3 2" xfId="14080"/>
    <cellStyle name="SAPBEXexcCritical5 3 3 2 2" xfId="25043"/>
    <cellStyle name="SAPBEXexcCritical5 3 3 3" xfId="21285"/>
    <cellStyle name="SAPBEXexcCritical5 3 4" xfId="9089"/>
    <cellStyle name="SAPBEXexcCritical5 3 4 2" xfId="15925"/>
    <cellStyle name="SAPBEXexcCritical5 3 4 2 2" xfId="26105"/>
    <cellStyle name="SAPBEXexcCritical5 3 4 3" xfId="22589"/>
    <cellStyle name="SAPBEXexcCritical5 3 5" xfId="11113"/>
    <cellStyle name="SAPBEXexcCritical5 3 5 2" xfId="17442"/>
    <cellStyle name="SAPBEXexcCritical5 3 5 2 2" xfId="27125"/>
    <cellStyle name="SAPBEXexcCritical5 3 5 3" xfId="23569"/>
    <cellStyle name="SAPBEXexcCritical5 3 6" xfId="4294"/>
    <cellStyle name="SAPBEXexcCritical5 3 6 2" xfId="20338"/>
    <cellStyle name="SAPBEXexcCritical5 3 7" xfId="4051"/>
    <cellStyle name="SAPBEXexcCritical5 3 7 2" xfId="20182"/>
    <cellStyle name="SAPBEXexcCritical5 4" xfId="2572"/>
    <cellStyle name="SAPBEXexcCritical5 4 2" xfId="9354"/>
    <cellStyle name="SAPBEXexcCritical5 4 2 2" xfId="16005"/>
    <cellStyle name="SAPBEXexcCritical5 4 2 2 2" xfId="26157"/>
    <cellStyle name="SAPBEXexcCritical5 4 2 3" xfId="22638"/>
    <cellStyle name="SAPBEXexcCritical5 4 3" xfId="11314"/>
    <cellStyle name="SAPBEXexcCritical5 4 3 2" xfId="17642"/>
    <cellStyle name="SAPBEXexcCritical5 4 3 2 2" xfId="27176"/>
    <cellStyle name="SAPBEXexcCritical5 4 3 3" xfId="23617"/>
    <cellStyle name="SAPBEXexcCritical5 4 4" xfId="7172"/>
    <cellStyle name="SAPBEXexcCritical5 4 4 2" xfId="21337"/>
    <cellStyle name="SAPBEXexcCritical5 4 5" xfId="14345"/>
    <cellStyle name="SAPBEXexcCritical5 4 5 2" xfId="25095"/>
    <cellStyle name="SAPBEXexcCritical5 4 6" xfId="19321"/>
    <cellStyle name="SAPBEXexcCritical5 5" xfId="18948"/>
    <cellStyle name="SAPBEXexcCritical5 6" xfId="28041"/>
    <cellStyle name="SAPBEXexcCritical6" xfId="248"/>
    <cellStyle name="SAPBEXexcCritical6 2" xfId="1527"/>
    <cellStyle name="SAPBEXexcCritical6 2 2" xfId="1299"/>
    <cellStyle name="SAPBEXexcCritical6 2 2 2" xfId="3213"/>
    <cellStyle name="SAPBEXexcCritical6 2 2 2 2" xfId="9968"/>
    <cellStyle name="SAPBEXexcCritical6 2 2 2 2 2" xfId="16521"/>
    <cellStyle name="SAPBEXexcCritical6 2 2 2 2 2 2" xfId="26576"/>
    <cellStyle name="SAPBEXexcCritical6 2 2 2 2 3" xfId="23034"/>
    <cellStyle name="SAPBEXexcCritical6 2 2 2 3" xfId="11898"/>
    <cellStyle name="SAPBEXexcCritical6 2 2 2 3 2" xfId="18223"/>
    <cellStyle name="SAPBEXexcCritical6 2 2 2 3 2 2" xfId="27588"/>
    <cellStyle name="SAPBEXexcCritical6 2 2 2 3 3" xfId="24006"/>
    <cellStyle name="SAPBEXexcCritical6 2 2 2 4" xfId="7789"/>
    <cellStyle name="SAPBEXexcCritical6 2 2 2 4 2" xfId="21793"/>
    <cellStyle name="SAPBEXexcCritical6 2 2 2 5" xfId="14947"/>
    <cellStyle name="SAPBEXexcCritical6 2 2 2 5 2" xfId="25508"/>
    <cellStyle name="SAPBEXexcCritical6 2 2 2 6" xfId="19712"/>
    <cellStyle name="SAPBEXexcCritical6 2 2 3" xfId="3686"/>
    <cellStyle name="SAPBEXexcCritical6 2 2 3 2" xfId="10441"/>
    <cellStyle name="SAPBEXexcCritical6 2 2 3 2 2" xfId="16844"/>
    <cellStyle name="SAPBEXexcCritical6 2 2 3 2 2 2" xfId="26848"/>
    <cellStyle name="SAPBEXexcCritical6 2 2 3 2 3" xfId="23300"/>
    <cellStyle name="SAPBEXexcCritical6 2 2 3 3" xfId="12371"/>
    <cellStyle name="SAPBEXexcCritical6 2 2 3 3 2" xfId="18694"/>
    <cellStyle name="SAPBEXexcCritical6 2 2 3 3 2 2" xfId="27858"/>
    <cellStyle name="SAPBEXexcCritical6 2 2 3 3 3" xfId="24270"/>
    <cellStyle name="SAPBEXexcCritical6 2 2 3 4" xfId="8258"/>
    <cellStyle name="SAPBEXexcCritical6 2 2 3 4 2" xfId="22254"/>
    <cellStyle name="SAPBEXexcCritical6 2 2 3 5" xfId="15418"/>
    <cellStyle name="SAPBEXexcCritical6 2 2 3 5 2" xfId="25778"/>
    <cellStyle name="SAPBEXexcCritical6 2 2 3 6" xfId="19976"/>
    <cellStyle name="SAPBEXexcCritical6 2 2 4" xfId="6097"/>
    <cellStyle name="SAPBEXexcCritical6 2 2 4 2" xfId="13337"/>
    <cellStyle name="SAPBEXexcCritical6 2 2 4 2 2" xfId="24813"/>
    <cellStyle name="SAPBEXexcCritical6 2 2 4 3" xfId="21064"/>
    <cellStyle name="SAPBEXexcCritical6 2 2 5" xfId="5771"/>
    <cellStyle name="SAPBEXexcCritical6 2 2 5 2" xfId="13055"/>
    <cellStyle name="SAPBEXexcCritical6 2 2 5 2 2" xfId="24687"/>
    <cellStyle name="SAPBEXexcCritical6 2 2 5 3" xfId="20938"/>
    <cellStyle name="SAPBEXexcCritical6 2 2 6" xfId="9489"/>
    <cellStyle name="SAPBEXexcCritical6 2 2 6 2" xfId="16140"/>
    <cellStyle name="SAPBEXexcCritical6 2 2 6 2 2" xfId="26270"/>
    <cellStyle name="SAPBEXexcCritical6 2 2 6 3" xfId="22746"/>
    <cellStyle name="SAPBEXexcCritical6 2 2 7" xfId="4214"/>
    <cellStyle name="SAPBEXexcCritical6 2 2 7 2" xfId="20277"/>
    <cellStyle name="SAPBEXexcCritical6 2 2 8" xfId="19075"/>
    <cellStyle name="SAPBEXexcCritical6 2 3" xfId="2737"/>
    <cellStyle name="SAPBEXexcCritical6 2 3 2" xfId="9511"/>
    <cellStyle name="SAPBEXexcCritical6 2 3 2 2" xfId="16162"/>
    <cellStyle name="SAPBEXexcCritical6 2 3 2 2 2" xfId="26288"/>
    <cellStyle name="SAPBEXexcCritical6 2 3 2 3" xfId="22763"/>
    <cellStyle name="SAPBEXexcCritical6 2 3 3" xfId="11466"/>
    <cellStyle name="SAPBEXexcCritical6 2 3 3 2" xfId="17793"/>
    <cellStyle name="SAPBEXexcCritical6 2 3 3 2 2" xfId="27304"/>
    <cellStyle name="SAPBEXexcCritical6 2 3 3 3" xfId="23739"/>
    <cellStyle name="SAPBEXexcCritical6 2 3 4" xfId="7329"/>
    <cellStyle name="SAPBEXexcCritical6 2 3 4 2" xfId="21482"/>
    <cellStyle name="SAPBEXexcCritical6 2 3 5" xfId="14497"/>
    <cellStyle name="SAPBEXexcCritical6 2 3 5 2" xfId="25223"/>
    <cellStyle name="SAPBEXexcCritical6 2 3 6" xfId="19444"/>
    <cellStyle name="SAPBEXexcCritical6 2 4" xfId="2823"/>
    <cellStyle name="SAPBEXexcCritical6 2 4 2" xfId="9590"/>
    <cellStyle name="SAPBEXexcCritical6 2 4 2 2" xfId="16239"/>
    <cellStyle name="SAPBEXexcCritical6 2 4 2 2 2" xfId="26354"/>
    <cellStyle name="SAPBEXexcCritical6 2 4 2 3" xfId="22822"/>
    <cellStyle name="SAPBEXexcCritical6 2 4 3" xfId="11543"/>
    <cellStyle name="SAPBEXexcCritical6 2 4 3 2" xfId="17870"/>
    <cellStyle name="SAPBEXexcCritical6 2 4 3 2 2" xfId="27370"/>
    <cellStyle name="SAPBEXexcCritical6 2 4 3 3" xfId="23798"/>
    <cellStyle name="SAPBEXexcCritical6 2 4 4" xfId="7410"/>
    <cellStyle name="SAPBEXexcCritical6 2 4 4 2" xfId="21548"/>
    <cellStyle name="SAPBEXexcCritical6 2 4 5" xfId="14577"/>
    <cellStyle name="SAPBEXexcCritical6 2 4 5 2" xfId="25290"/>
    <cellStyle name="SAPBEXexcCritical6 2 4 6" xfId="19504"/>
    <cellStyle name="SAPBEXexcCritical6 2 5" xfId="8385"/>
    <cellStyle name="SAPBEXexcCritical6 2 5 2" xfId="22375"/>
    <cellStyle name="SAPBEXexcCritical6 2 6" xfId="19131"/>
    <cellStyle name="SAPBEXexcCritical6 2 7" xfId="28226"/>
    <cellStyle name="SAPBEXexcCritical6 3" xfId="2320"/>
    <cellStyle name="SAPBEXexcCritical6 3 2" xfId="5354"/>
    <cellStyle name="SAPBEXexcCritical6 3 2 2" xfId="12861"/>
    <cellStyle name="SAPBEXexcCritical6 3 2 2 2" xfId="24598"/>
    <cellStyle name="SAPBEXexcCritical6 3 2 3" xfId="20817"/>
    <cellStyle name="SAPBEXexcCritical6 3 3" xfId="6920"/>
    <cellStyle name="SAPBEXexcCritical6 3 3 2" xfId="14094"/>
    <cellStyle name="SAPBEXexcCritical6 3 3 2 2" xfId="25047"/>
    <cellStyle name="SAPBEXexcCritical6 3 3 3" xfId="21289"/>
    <cellStyle name="SAPBEXexcCritical6 3 4" xfId="9103"/>
    <cellStyle name="SAPBEXexcCritical6 3 4 2" xfId="15930"/>
    <cellStyle name="SAPBEXexcCritical6 3 4 2 2" xfId="26109"/>
    <cellStyle name="SAPBEXexcCritical6 3 4 3" xfId="22593"/>
    <cellStyle name="SAPBEXexcCritical6 3 5" xfId="11124"/>
    <cellStyle name="SAPBEXexcCritical6 3 5 2" xfId="17453"/>
    <cellStyle name="SAPBEXexcCritical6 3 5 2 2" xfId="27129"/>
    <cellStyle name="SAPBEXexcCritical6 3 5 3" xfId="23573"/>
    <cellStyle name="SAPBEXexcCritical6 3 6" xfId="4295"/>
    <cellStyle name="SAPBEXexcCritical6 3 6 2" xfId="20339"/>
    <cellStyle name="SAPBEXexcCritical6 3 7" xfId="4060"/>
    <cellStyle name="SAPBEXexcCritical6 3 7 2" xfId="20186"/>
    <cellStyle name="SAPBEXexcCritical6 4" xfId="2573"/>
    <cellStyle name="SAPBEXexcCritical6 4 2" xfId="9355"/>
    <cellStyle name="SAPBEXexcCritical6 4 2 2" xfId="16006"/>
    <cellStyle name="SAPBEXexcCritical6 4 2 2 2" xfId="26158"/>
    <cellStyle name="SAPBEXexcCritical6 4 2 3" xfId="22639"/>
    <cellStyle name="SAPBEXexcCritical6 4 3" xfId="11315"/>
    <cellStyle name="SAPBEXexcCritical6 4 3 2" xfId="17643"/>
    <cellStyle name="SAPBEXexcCritical6 4 3 2 2" xfId="27177"/>
    <cellStyle name="SAPBEXexcCritical6 4 3 3" xfId="23618"/>
    <cellStyle name="SAPBEXexcCritical6 4 4" xfId="7173"/>
    <cellStyle name="SAPBEXexcCritical6 4 4 2" xfId="21338"/>
    <cellStyle name="SAPBEXexcCritical6 4 5" xfId="14346"/>
    <cellStyle name="SAPBEXexcCritical6 4 5 2" xfId="25096"/>
    <cellStyle name="SAPBEXexcCritical6 4 6" xfId="19322"/>
    <cellStyle name="SAPBEXexcCritical6 5" xfId="18949"/>
    <cellStyle name="SAPBEXexcCritical6 6" xfId="28042"/>
    <cellStyle name="SAPBEXexcGood1" xfId="249"/>
    <cellStyle name="SAPBEXexcGood1 2" xfId="1528"/>
    <cellStyle name="SAPBEXexcGood1 2 2" xfId="866"/>
    <cellStyle name="SAPBEXexcGood1 2 2 2" xfId="3214"/>
    <cellStyle name="SAPBEXexcGood1 2 2 2 2" xfId="9969"/>
    <cellStyle name="SAPBEXexcGood1 2 2 2 2 2" xfId="16522"/>
    <cellStyle name="SAPBEXexcGood1 2 2 2 2 2 2" xfId="26577"/>
    <cellStyle name="SAPBEXexcGood1 2 2 2 2 3" xfId="23035"/>
    <cellStyle name="SAPBEXexcGood1 2 2 2 3" xfId="11899"/>
    <cellStyle name="SAPBEXexcGood1 2 2 2 3 2" xfId="18224"/>
    <cellStyle name="SAPBEXexcGood1 2 2 2 3 2 2" xfId="27589"/>
    <cellStyle name="SAPBEXexcGood1 2 2 2 3 3" xfId="24007"/>
    <cellStyle name="SAPBEXexcGood1 2 2 2 4" xfId="7790"/>
    <cellStyle name="SAPBEXexcGood1 2 2 2 4 2" xfId="21794"/>
    <cellStyle name="SAPBEXexcGood1 2 2 2 5" xfId="14948"/>
    <cellStyle name="SAPBEXexcGood1 2 2 2 5 2" xfId="25509"/>
    <cellStyle name="SAPBEXexcGood1 2 2 2 6" xfId="19713"/>
    <cellStyle name="SAPBEXexcGood1 2 2 3" xfId="3687"/>
    <cellStyle name="SAPBEXexcGood1 2 2 3 2" xfId="10442"/>
    <cellStyle name="SAPBEXexcGood1 2 2 3 2 2" xfId="16845"/>
    <cellStyle name="SAPBEXexcGood1 2 2 3 2 2 2" xfId="26849"/>
    <cellStyle name="SAPBEXexcGood1 2 2 3 2 3" xfId="23301"/>
    <cellStyle name="SAPBEXexcGood1 2 2 3 3" xfId="12372"/>
    <cellStyle name="SAPBEXexcGood1 2 2 3 3 2" xfId="18695"/>
    <cellStyle name="SAPBEXexcGood1 2 2 3 3 2 2" xfId="27859"/>
    <cellStyle name="SAPBEXexcGood1 2 2 3 3 3" xfId="24271"/>
    <cellStyle name="SAPBEXexcGood1 2 2 3 4" xfId="8259"/>
    <cellStyle name="SAPBEXexcGood1 2 2 3 4 2" xfId="22255"/>
    <cellStyle name="SAPBEXexcGood1 2 2 3 5" xfId="15419"/>
    <cellStyle name="SAPBEXexcGood1 2 2 3 5 2" xfId="25779"/>
    <cellStyle name="SAPBEXexcGood1 2 2 3 6" xfId="19977"/>
    <cellStyle name="SAPBEXexcGood1 2 2 4" xfId="5911"/>
    <cellStyle name="SAPBEXexcGood1 2 2 4 2" xfId="13172"/>
    <cellStyle name="SAPBEXexcGood1 2 2 4 2 2" xfId="24750"/>
    <cellStyle name="SAPBEXexcGood1 2 2 4 3" xfId="21001"/>
    <cellStyle name="SAPBEXexcGood1 2 2 5" xfId="6222"/>
    <cellStyle name="SAPBEXexcGood1 2 2 5 2" xfId="13456"/>
    <cellStyle name="SAPBEXexcGood1 2 2 5 2 2" xfId="24859"/>
    <cellStyle name="SAPBEXexcGood1 2 2 5 3" xfId="21109"/>
    <cellStyle name="SAPBEXexcGood1 2 2 6" xfId="5631"/>
    <cellStyle name="SAPBEXexcGood1 2 2 6 2" xfId="12973"/>
    <cellStyle name="SAPBEXexcGood1 2 2 6 2 2" xfId="24641"/>
    <cellStyle name="SAPBEXexcGood1 2 2 6 3" xfId="20893"/>
    <cellStyle name="SAPBEXexcGood1 2 2 7" xfId="4206"/>
    <cellStyle name="SAPBEXexcGood1 2 2 7 2" xfId="20271"/>
    <cellStyle name="SAPBEXexcGood1 2 2 8" xfId="19032"/>
    <cellStyle name="SAPBEXexcGood1 2 3" xfId="2738"/>
    <cellStyle name="SAPBEXexcGood1 2 3 2" xfId="9512"/>
    <cellStyle name="SAPBEXexcGood1 2 3 2 2" xfId="16163"/>
    <cellStyle name="SAPBEXexcGood1 2 3 2 2 2" xfId="26289"/>
    <cellStyle name="SAPBEXexcGood1 2 3 2 3" xfId="22764"/>
    <cellStyle name="SAPBEXexcGood1 2 3 3" xfId="11467"/>
    <cellStyle name="SAPBEXexcGood1 2 3 3 2" xfId="17794"/>
    <cellStyle name="SAPBEXexcGood1 2 3 3 2 2" xfId="27305"/>
    <cellStyle name="SAPBEXexcGood1 2 3 3 3" xfId="23740"/>
    <cellStyle name="SAPBEXexcGood1 2 3 4" xfId="7330"/>
    <cellStyle name="SAPBEXexcGood1 2 3 4 2" xfId="21483"/>
    <cellStyle name="SAPBEXexcGood1 2 3 5" xfId="14498"/>
    <cellStyle name="SAPBEXexcGood1 2 3 5 2" xfId="25224"/>
    <cellStyle name="SAPBEXexcGood1 2 3 6" xfId="19445"/>
    <cellStyle name="SAPBEXexcGood1 2 4" xfId="2554"/>
    <cellStyle name="SAPBEXexcGood1 2 4 2" xfId="9336"/>
    <cellStyle name="SAPBEXexcGood1 2 4 2 2" xfId="15988"/>
    <cellStyle name="SAPBEXexcGood1 2 4 2 2 2" xfId="26142"/>
    <cellStyle name="SAPBEXexcGood1 2 4 2 3" xfId="22623"/>
    <cellStyle name="SAPBEXexcGood1 2 4 3" xfId="11296"/>
    <cellStyle name="SAPBEXexcGood1 2 4 3 2" xfId="17625"/>
    <cellStyle name="SAPBEXexcGood1 2 4 3 2 2" xfId="27162"/>
    <cellStyle name="SAPBEXexcGood1 2 4 3 3" xfId="23603"/>
    <cellStyle name="SAPBEXexcGood1 2 4 4" xfId="7154"/>
    <cellStyle name="SAPBEXexcGood1 2 4 4 2" xfId="21321"/>
    <cellStyle name="SAPBEXexcGood1 2 4 5" xfId="14328"/>
    <cellStyle name="SAPBEXexcGood1 2 4 5 2" xfId="25081"/>
    <cellStyle name="SAPBEXexcGood1 2 4 6" xfId="19307"/>
    <cellStyle name="SAPBEXexcGood1 2 5" xfId="5223"/>
    <cellStyle name="SAPBEXexcGood1 2 5 2" xfId="20742"/>
    <cellStyle name="SAPBEXexcGood1 2 6" xfId="19132"/>
    <cellStyle name="SAPBEXexcGood1 2 7" xfId="28227"/>
    <cellStyle name="SAPBEXexcGood1 3" xfId="2111"/>
    <cellStyle name="SAPBEXexcGood1 3 2" xfId="5190"/>
    <cellStyle name="SAPBEXexcGood1 3 2 2" xfId="12761"/>
    <cellStyle name="SAPBEXexcGood1 3 2 2 2" xfId="24527"/>
    <cellStyle name="SAPBEXexcGood1 3 2 3" xfId="20716"/>
    <cellStyle name="SAPBEXexcGood1 3 3" xfId="6711"/>
    <cellStyle name="SAPBEXexcGood1 3 3 2" xfId="13887"/>
    <cellStyle name="SAPBEXexcGood1 3 3 2 2" xfId="24977"/>
    <cellStyle name="SAPBEXexcGood1 3 3 3" xfId="21222"/>
    <cellStyle name="SAPBEXexcGood1 3 4" xfId="8894"/>
    <cellStyle name="SAPBEXexcGood1 3 4 2" xfId="15829"/>
    <cellStyle name="SAPBEXexcGood1 3 4 2 2" xfId="26037"/>
    <cellStyle name="SAPBEXexcGood1 3 4 3" xfId="22524"/>
    <cellStyle name="SAPBEXexcGood1 3 5" xfId="10994"/>
    <cellStyle name="SAPBEXexcGood1 3 5 2" xfId="17324"/>
    <cellStyle name="SAPBEXexcGood1 3 5 2 2" xfId="27060"/>
    <cellStyle name="SAPBEXexcGood1 3 5 3" xfId="23507"/>
    <cellStyle name="SAPBEXexcGood1 3 6" xfId="4296"/>
    <cellStyle name="SAPBEXexcGood1 3 6 2" xfId="20340"/>
    <cellStyle name="SAPBEXexcGood1 3 7" xfId="4056"/>
    <cellStyle name="SAPBEXexcGood1 3 7 2" xfId="20185"/>
    <cellStyle name="SAPBEXexcGood1 4" xfId="2574"/>
    <cellStyle name="SAPBEXexcGood1 4 2" xfId="9356"/>
    <cellStyle name="SAPBEXexcGood1 4 2 2" xfId="16007"/>
    <cellStyle name="SAPBEXexcGood1 4 2 2 2" xfId="26159"/>
    <cellStyle name="SAPBEXexcGood1 4 2 3" xfId="22640"/>
    <cellStyle name="SAPBEXexcGood1 4 3" xfId="11316"/>
    <cellStyle name="SAPBEXexcGood1 4 3 2" xfId="17644"/>
    <cellStyle name="SAPBEXexcGood1 4 3 2 2" xfId="27178"/>
    <cellStyle name="SAPBEXexcGood1 4 3 3" xfId="23619"/>
    <cellStyle name="SAPBEXexcGood1 4 4" xfId="7174"/>
    <cellStyle name="SAPBEXexcGood1 4 4 2" xfId="21339"/>
    <cellStyle name="SAPBEXexcGood1 4 5" xfId="14347"/>
    <cellStyle name="SAPBEXexcGood1 4 5 2" xfId="25097"/>
    <cellStyle name="SAPBEXexcGood1 4 6" xfId="19323"/>
    <cellStyle name="SAPBEXexcGood1 5" xfId="18950"/>
    <cellStyle name="SAPBEXexcGood1 6" xfId="28043"/>
    <cellStyle name="SAPBEXexcGood2" xfId="250"/>
    <cellStyle name="SAPBEXexcGood2 2" xfId="1529"/>
    <cellStyle name="SAPBEXexcGood2 2 2" xfId="1390"/>
    <cellStyle name="SAPBEXexcGood2 2 2 2" xfId="3215"/>
    <cellStyle name="SAPBEXexcGood2 2 2 2 2" xfId="9970"/>
    <cellStyle name="SAPBEXexcGood2 2 2 2 2 2" xfId="16523"/>
    <cellStyle name="SAPBEXexcGood2 2 2 2 2 2 2" xfId="26578"/>
    <cellStyle name="SAPBEXexcGood2 2 2 2 2 3" xfId="23036"/>
    <cellStyle name="SAPBEXexcGood2 2 2 2 3" xfId="11900"/>
    <cellStyle name="SAPBEXexcGood2 2 2 2 3 2" xfId="18225"/>
    <cellStyle name="SAPBEXexcGood2 2 2 2 3 2 2" xfId="27590"/>
    <cellStyle name="SAPBEXexcGood2 2 2 2 3 3" xfId="24008"/>
    <cellStyle name="SAPBEXexcGood2 2 2 2 4" xfId="7791"/>
    <cellStyle name="SAPBEXexcGood2 2 2 2 4 2" xfId="21795"/>
    <cellStyle name="SAPBEXexcGood2 2 2 2 5" xfId="14949"/>
    <cellStyle name="SAPBEXexcGood2 2 2 2 5 2" xfId="25510"/>
    <cellStyle name="SAPBEXexcGood2 2 2 2 6" xfId="19714"/>
    <cellStyle name="SAPBEXexcGood2 2 2 3" xfId="3688"/>
    <cellStyle name="SAPBEXexcGood2 2 2 3 2" xfId="10443"/>
    <cellStyle name="SAPBEXexcGood2 2 2 3 2 2" xfId="16846"/>
    <cellStyle name="SAPBEXexcGood2 2 2 3 2 2 2" xfId="26850"/>
    <cellStyle name="SAPBEXexcGood2 2 2 3 2 3" xfId="23302"/>
    <cellStyle name="SAPBEXexcGood2 2 2 3 3" xfId="12373"/>
    <cellStyle name="SAPBEXexcGood2 2 2 3 3 2" xfId="18696"/>
    <cellStyle name="SAPBEXexcGood2 2 2 3 3 2 2" xfId="27860"/>
    <cellStyle name="SAPBEXexcGood2 2 2 3 3 3" xfId="24272"/>
    <cellStyle name="SAPBEXexcGood2 2 2 3 4" xfId="8260"/>
    <cellStyle name="SAPBEXexcGood2 2 2 3 4 2" xfId="22256"/>
    <cellStyle name="SAPBEXexcGood2 2 2 3 5" xfId="15420"/>
    <cellStyle name="SAPBEXexcGood2 2 2 3 5 2" xfId="25780"/>
    <cellStyle name="SAPBEXexcGood2 2 2 3 6" xfId="19978"/>
    <cellStyle name="SAPBEXexcGood2 2 2 4" xfId="6173"/>
    <cellStyle name="SAPBEXexcGood2 2 2 4 2" xfId="13409"/>
    <cellStyle name="SAPBEXexcGood2 2 2 4 2 2" xfId="24836"/>
    <cellStyle name="SAPBEXexcGood2 2 2 4 3" xfId="21086"/>
    <cellStyle name="SAPBEXexcGood2 2 2 5" xfId="8442"/>
    <cellStyle name="SAPBEXexcGood2 2 2 5 2" xfId="15656"/>
    <cellStyle name="SAPBEXexcGood2 2 2 5 2 2" xfId="25910"/>
    <cellStyle name="SAPBEXexcGood2 2 2 5 3" xfId="22403"/>
    <cellStyle name="SAPBEXexcGood2 2 2 6" xfId="8474"/>
    <cellStyle name="SAPBEXexcGood2 2 2 6 2" xfId="15669"/>
    <cellStyle name="SAPBEXexcGood2 2 2 6 2 2" xfId="25923"/>
    <cellStyle name="SAPBEXexcGood2 2 2 6 3" xfId="22416"/>
    <cellStyle name="SAPBEXexcGood2 2 2 7" xfId="12620"/>
    <cellStyle name="SAPBEXexcGood2 2 2 7 2" xfId="24412"/>
    <cellStyle name="SAPBEXexcGood2 2 2 8" xfId="19095"/>
    <cellStyle name="SAPBEXexcGood2 2 3" xfId="2739"/>
    <cellStyle name="SAPBEXexcGood2 2 3 2" xfId="9513"/>
    <cellStyle name="SAPBEXexcGood2 2 3 2 2" xfId="16164"/>
    <cellStyle name="SAPBEXexcGood2 2 3 2 2 2" xfId="26290"/>
    <cellStyle name="SAPBEXexcGood2 2 3 2 3" xfId="22765"/>
    <cellStyle name="SAPBEXexcGood2 2 3 3" xfId="11468"/>
    <cellStyle name="SAPBEXexcGood2 2 3 3 2" xfId="17795"/>
    <cellStyle name="SAPBEXexcGood2 2 3 3 2 2" xfId="27306"/>
    <cellStyle name="SAPBEXexcGood2 2 3 3 3" xfId="23741"/>
    <cellStyle name="SAPBEXexcGood2 2 3 4" xfId="7331"/>
    <cellStyle name="SAPBEXexcGood2 2 3 4 2" xfId="21484"/>
    <cellStyle name="SAPBEXexcGood2 2 3 5" xfId="14499"/>
    <cellStyle name="SAPBEXexcGood2 2 3 5 2" xfId="25225"/>
    <cellStyle name="SAPBEXexcGood2 2 3 6" xfId="19446"/>
    <cellStyle name="SAPBEXexcGood2 2 4" xfId="2886"/>
    <cellStyle name="SAPBEXexcGood2 2 4 2" xfId="9653"/>
    <cellStyle name="SAPBEXexcGood2 2 4 2 2" xfId="16299"/>
    <cellStyle name="SAPBEXexcGood2 2 4 2 2 2" xfId="26407"/>
    <cellStyle name="SAPBEXexcGood2 2 4 2 3" xfId="22873"/>
    <cellStyle name="SAPBEXexcGood2 2 4 3" xfId="11603"/>
    <cellStyle name="SAPBEXexcGood2 2 4 3 2" xfId="17930"/>
    <cellStyle name="SAPBEXexcGood2 2 4 3 2 2" xfId="27423"/>
    <cellStyle name="SAPBEXexcGood2 2 4 3 3" xfId="23849"/>
    <cellStyle name="SAPBEXexcGood2 2 4 4" xfId="7473"/>
    <cellStyle name="SAPBEXexcGood2 2 4 4 2" xfId="21605"/>
    <cellStyle name="SAPBEXexcGood2 2 4 5" xfId="14640"/>
    <cellStyle name="SAPBEXexcGood2 2 4 5 2" xfId="25343"/>
    <cellStyle name="SAPBEXexcGood2 2 4 6" xfId="19555"/>
    <cellStyle name="SAPBEXexcGood2 2 5" xfId="8046"/>
    <cellStyle name="SAPBEXexcGood2 2 5 2" xfId="22044"/>
    <cellStyle name="SAPBEXexcGood2 2 6" xfId="19133"/>
    <cellStyle name="SAPBEXexcGood2 2 7" xfId="28228"/>
    <cellStyle name="SAPBEXexcGood2 3" xfId="2080"/>
    <cellStyle name="SAPBEXexcGood2 3 2" xfId="5163"/>
    <cellStyle name="SAPBEXexcGood2 3 2 2" xfId="12739"/>
    <cellStyle name="SAPBEXexcGood2 3 2 2 2" xfId="24511"/>
    <cellStyle name="SAPBEXexcGood2 3 2 3" xfId="20695"/>
    <cellStyle name="SAPBEXexcGood2 3 3" xfId="6680"/>
    <cellStyle name="SAPBEXexcGood2 3 3 2" xfId="13856"/>
    <cellStyle name="SAPBEXexcGood2 3 3 2 2" xfId="24961"/>
    <cellStyle name="SAPBEXexcGood2 3 3 3" xfId="21206"/>
    <cellStyle name="SAPBEXexcGood2 3 4" xfId="8863"/>
    <cellStyle name="SAPBEXexcGood2 3 4 2" xfId="15807"/>
    <cellStyle name="SAPBEXexcGood2 3 4 2 2" xfId="26021"/>
    <cellStyle name="SAPBEXexcGood2 3 4 3" xfId="22508"/>
    <cellStyle name="SAPBEXexcGood2 3 5" xfId="10970"/>
    <cellStyle name="SAPBEXexcGood2 3 5 2" xfId="17300"/>
    <cellStyle name="SAPBEXexcGood2 3 5 2 2" xfId="27044"/>
    <cellStyle name="SAPBEXexcGood2 3 5 3" xfId="23491"/>
    <cellStyle name="SAPBEXexcGood2 3 6" xfId="4297"/>
    <cellStyle name="SAPBEXexcGood2 3 6 2" xfId="20341"/>
    <cellStyle name="SAPBEXexcGood2 3 7" xfId="4005"/>
    <cellStyle name="SAPBEXexcGood2 3 7 2" xfId="20157"/>
    <cellStyle name="SAPBEXexcGood2 4" xfId="2575"/>
    <cellStyle name="SAPBEXexcGood2 4 2" xfId="9357"/>
    <cellStyle name="SAPBEXexcGood2 4 2 2" xfId="16008"/>
    <cellStyle name="SAPBEXexcGood2 4 2 2 2" xfId="26160"/>
    <cellStyle name="SAPBEXexcGood2 4 2 3" xfId="22641"/>
    <cellStyle name="SAPBEXexcGood2 4 3" xfId="11317"/>
    <cellStyle name="SAPBEXexcGood2 4 3 2" xfId="17645"/>
    <cellStyle name="SAPBEXexcGood2 4 3 2 2" xfId="27179"/>
    <cellStyle name="SAPBEXexcGood2 4 3 3" xfId="23620"/>
    <cellStyle name="SAPBEXexcGood2 4 4" xfId="7175"/>
    <cellStyle name="SAPBEXexcGood2 4 4 2" xfId="21340"/>
    <cellStyle name="SAPBEXexcGood2 4 5" xfId="14348"/>
    <cellStyle name="SAPBEXexcGood2 4 5 2" xfId="25098"/>
    <cellStyle name="SAPBEXexcGood2 4 6" xfId="19324"/>
    <cellStyle name="SAPBEXexcGood2 5" xfId="18951"/>
    <cellStyle name="SAPBEXexcGood2 6" xfId="28044"/>
    <cellStyle name="SAPBEXexcGood3" xfId="251"/>
    <cellStyle name="SAPBEXexcGood3 2" xfId="1530"/>
    <cellStyle name="SAPBEXexcGood3 2 2" xfId="925"/>
    <cellStyle name="SAPBEXexcGood3 2 2 2" xfId="3216"/>
    <cellStyle name="SAPBEXexcGood3 2 2 2 2" xfId="9971"/>
    <cellStyle name="SAPBEXexcGood3 2 2 2 2 2" xfId="16524"/>
    <cellStyle name="SAPBEXexcGood3 2 2 2 2 2 2" xfId="26579"/>
    <cellStyle name="SAPBEXexcGood3 2 2 2 2 3" xfId="23037"/>
    <cellStyle name="SAPBEXexcGood3 2 2 2 3" xfId="11901"/>
    <cellStyle name="SAPBEXexcGood3 2 2 2 3 2" xfId="18226"/>
    <cellStyle name="SAPBEXexcGood3 2 2 2 3 2 2" xfId="27591"/>
    <cellStyle name="SAPBEXexcGood3 2 2 2 3 3" xfId="24009"/>
    <cellStyle name="SAPBEXexcGood3 2 2 2 4" xfId="7792"/>
    <cellStyle name="SAPBEXexcGood3 2 2 2 4 2" xfId="21796"/>
    <cellStyle name="SAPBEXexcGood3 2 2 2 5" xfId="14950"/>
    <cellStyle name="SAPBEXexcGood3 2 2 2 5 2" xfId="25511"/>
    <cellStyle name="SAPBEXexcGood3 2 2 2 6" xfId="19715"/>
    <cellStyle name="SAPBEXexcGood3 2 2 3" xfId="3689"/>
    <cellStyle name="SAPBEXexcGood3 2 2 3 2" xfId="10444"/>
    <cellStyle name="SAPBEXexcGood3 2 2 3 2 2" xfId="16847"/>
    <cellStyle name="SAPBEXexcGood3 2 2 3 2 2 2" xfId="26851"/>
    <cellStyle name="SAPBEXexcGood3 2 2 3 2 3" xfId="23303"/>
    <cellStyle name="SAPBEXexcGood3 2 2 3 3" xfId="12374"/>
    <cellStyle name="SAPBEXexcGood3 2 2 3 3 2" xfId="18697"/>
    <cellStyle name="SAPBEXexcGood3 2 2 3 3 2 2" xfId="27861"/>
    <cellStyle name="SAPBEXexcGood3 2 2 3 3 3" xfId="24273"/>
    <cellStyle name="SAPBEXexcGood3 2 2 3 4" xfId="8261"/>
    <cellStyle name="SAPBEXexcGood3 2 2 3 4 2" xfId="22257"/>
    <cellStyle name="SAPBEXexcGood3 2 2 3 5" xfId="15421"/>
    <cellStyle name="SAPBEXexcGood3 2 2 3 5 2" xfId="25781"/>
    <cellStyle name="SAPBEXexcGood3 2 2 3 6" xfId="19979"/>
    <cellStyle name="SAPBEXexcGood3 2 2 4" xfId="5968"/>
    <cellStyle name="SAPBEXexcGood3 2 2 4 2" xfId="13229"/>
    <cellStyle name="SAPBEXexcGood3 2 2 4 2 2" xfId="24771"/>
    <cellStyle name="SAPBEXexcGood3 2 2 4 3" xfId="21022"/>
    <cellStyle name="SAPBEXexcGood3 2 2 5" xfId="5716"/>
    <cellStyle name="SAPBEXexcGood3 2 2 5 2" xfId="13031"/>
    <cellStyle name="SAPBEXexcGood3 2 2 5 2 2" xfId="24675"/>
    <cellStyle name="SAPBEXexcGood3 2 2 5 3" xfId="20926"/>
    <cellStyle name="SAPBEXexcGood3 2 2 6" xfId="5811"/>
    <cellStyle name="SAPBEXexcGood3 2 2 6 2" xfId="13080"/>
    <cellStyle name="SAPBEXexcGood3 2 2 6 2 2" xfId="24698"/>
    <cellStyle name="SAPBEXexcGood3 2 2 6 3" xfId="20949"/>
    <cellStyle name="SAPBEXexcGood3 2 2 7" xfId="4229"/>
    <cellStyle name="SAPBEXexcGood3 2 2 7 2" xfId="20286"/>
    <cellStyle name="SAPBEXexcGood3 2 2 8" xfId="19053"/>
    <cellStyle name="SAPBEXexcGood3 2 3" xfId="2740"/>
    <cellStyle name="SAPBEXexcGood3 2 3 2" xfId="9514"/>
    <cellStyle name="SAPBEXexcGood3 2 3 2 2" xfId="16165"/>
    <cellStyle name="SAPBEXexcGood3 2 3 2 2 2" xfId="26291"/>
    <cellStyle name="SAPBEXexcGood3 2 3 2 3" xfId="22766"/>
    <cellStyle name="SAPBEXexcGood3 2 3 3" xfId="11469"/>
    <cellStyle name="SAPBEXexcGood3 2 3 3 2" xfId="17796"/>
    <cellStyle name="SAPBEXexcGood3 2 3 3 2 2" xfId="27307"/>
    <cellStyle name="SAPBEXexcGood3 2 3 3 3" xfId="23742"/>
    <cellStyle name="SAPBEXexcGood3 2 3 4" xfId="7332"/>
    <cellStyle name="SAPBEXexcGood3 2 3 4 2" xfId="21485"/>
    <cellStyle name="SAPBEXexcGood3 2 3 5" xfId="14500"/>
    <cellStyle name="SAPBEXexcGood3 2 3 5 2" xfId="25226"/>
    <cellStyle name="SAPBEXexcGood3 2 3 6" xfId="19447"/>
    <cellStyle name="SAPBEXexcGood3 2 4" xfId="2862"/>
    <cellStyle name="SAPBEXexcGood3 2 4 2" xfId="9629"/>
    <cellStyle name="SAPBEXexcGood3 2 4 2 2" xfId="16277"/>
    <cellStyle name="SAPBEXexcGood3 2 4 2 2 2" xfId="26390"/>
    <cellStyle name="SAPBEXexcGood3 2 4 2 3" xfId="22858"/>
    <cellStyle name="SAPBEXexcGood3 2 4 3" xfId="11581"/>
    <cellStyle name="SAPBEXexcGood3 2 4 3 2" xfId="17908"/>
    <cellStyle name="SAPBEXexcGood3 2 4 3 2 2" xfId="27406"/>
    <cellStyle name="SAPBEXexcGood3 2 4 3 3" xfId="23834"/>
    <cellStyle name="SAPBEXexcGood3 2 4 4" xfId="7449"/>
    <cellStyle name="SAPBEXexcGood3 2 4 4 2" xfId="21586"/>
    <cellStyle name="SAPBEXexcGood3 2 4 5" xfId="14616"/>
    <cellStyle name="SAPBEXexcGood3 2 4 5 2" xfId="25326"/>
    <cellStyle name="SAPBEXexcGood3 2 4 6" xfId="19540"/>
    <cellStyle name="SAPBEXexcGood3 2 5" xfId="4151"/>
    <cellStyle name="SAPBEXexcGood3 2 5 2" xfId="20226"/>
    <cellStyle name="SAPBEXexcGood3 2 6" xfId="19134"/>
    <cellStyle name="SAPBEXexcGood3 2 7" xfId="28229"/>
    <cellStyle name="SAPBEXexcGood3 3" xfId="2289"/>
    <cellStyle name="SAPBEXexcGood3 3 2" xfId="5328"/>
    <cellStyle name="SAPBEXexcGood3 3 2 2" xfId="12851"/>
    <cellStyle name="SAPBEXexcGood3 3 2 2 2" xfId="24591"/>
    <cellStyle name="SAPBEXexcGood3 3 2 3" xfId="20808"/>
    <cellStyle name="SAPBEXexcGood3 3 3" xfId="6889"/>
    <cellStyle name="SAPBEXexcGood3 3 3 2" xfId="14063"/>
    <cellStyle name="SAPBEXexcGood3 3 3 2 2" xfId="25040"/>
    <cellStyle name="SAPBEXexcGood3 3 3 3" xfId="21282"/>
    <cellStyle name="SAPBEXexcGood3 3 4" xfId="9072"/>
    <cellStyle name="SAPBEXexcGood3 3 4 2" xfId="15920"/>
    <cellStyle name="SAPBEXexcGood3 3 4 2 2" xfId="26102"/>
    <cellStyle name="SAPBEXexcGood3 3 4 3" xfId="22586"/>
    <cellStyle name="SAPBEXexcGood3 3 5" xfId="11100"/>
    <cellStyle name="SAPBEXexcGood3 3 5 2" xfId="17429"/>
    <cellStyle name="SAPBEXexcGood3 3 5 2 2" xfId="27122"/>
    <cellStyle name="SAPBEXexcGood3 3 5 3" xfId="23566"/>
    <cellStyle name="SAPBEXexcGood3 3 6" xfId="4298"/>
    <cellStyle name="SAPBEXexcGood3 3 6 2" xfId="20342"/>
    <cellStyle name="SAPBEXexcGood3 3 7" xfId="4004"/>
    <cellStyle name="SAPBEXexcGood3 3 7 2" xfId="20156"/>
    <cellStyle name="SAPBEXexcGood3 4" xfId="2576"/>
    <cellStyle name="SAPBEXexcGood3 4 2" xfId="9358"/>
    <cellStyle name="SAPBEXexcGood3 4 2 2" xfId="16009"/>
    <cellStyle name="SAPBEXexcGood3 4 2 2 2" xfId="26161"/>
    <cellStyle name="SAPBEXexcGood3 4 2 3" xfId="22642"/>
    <cellStyle name="SAPBEXexcGood3 4 3" xfId="11318"/>
    <cellStyle name="SAPBEXexcGood3 4 3 2" xfId="17646"/>
    <cellStyle name="SAPBEXexcGood3 4 3 2 2" xfId="27180"/>
    <cellStyle name="SAPBEXexcGood3 4 3 3" xfId="23621"/>
    <cellStyle name="SAPBEXexcGood3 4 4" xfId="7176"/>
    <cellStyle name="SAPBEXexcGood3 4 4 2" xfId="21341"/>
    <cellStyle name="SAPBEXexcGood3 4 5" xfId="14349"/>
    <cellStyle name="SAPBEXexcGood3 4 5 2" xfId="25099"/>
    <cellStyle name="SAPBEXexcGood3 4 6" xfId="19325"/>
    <cellStyle name="SAPBEXexcGood3 5" xfId="18952"/>
    <cellStyle name="SAPBEXexcGood3 6" xfId="28045"/>
    <cellStyle name="SAPBEXfilterDrill" xfId="252"/>
    <cellStyle name="SAPBEXfilterDrill 2" xfId="1531"/>
    <cellStyle name="SAPBEXfilterDrill 2 2" xfId="1432"/>
    <cellStyle name="SAPBEXfilterDrill 2 2 2" xfId="3217"/>
    <cellStyle name="SAPBEXfilterDrill 2 2 2 2" xfId="9972"/>
    <cellStyle name="SAPBEXfilterDrill 2 2 2 2 2" xfId="16525"/>
    <cellStyle name="SAPBEXfilterDrill 2 2 2 2 2 2" xfId="26580"/>
    <cellStyle name="SAPBEXfilterDrill 2 2 2 2 3" xfId="23038"/>
    <cellStyle name="SAPBEXfilterDrill 2 2 2 3" xfId="11902"/>
    <cellStyle name="SAPBEXfilterDrill 2 2 2 3 2" xfId="18227"/>
    <cellStyle name="SAPBEXfilterDrill 2 2 2 3 2 2" xfId="27592"/>
    <cellStyle name="SAPBEXfilterDrill 2 2 2 3 3" xfId="24010"/>
    <cellStyle name="SAPBEXfilterDrill 2 2 2 4" xfId="7793"/>
    <cellStyle name="SAPBEXfilterDrill 2 2 2 4 2" xfId="21797"/>
    <cellStyle name="SAPBEXfilterDrill 2 2 2 5" xfId="14951"/>
    <cellStyle name="SAPBEXfilterDrill 2 2 2 5 2" xfId="25512"/>
    <cellStyle name="SAPBEXfilterDrill 2 2 2 6" xfId="19716"/>
    <cellStyle name="SAPBEXfilterDrill 2 2 3" xfId="3690"/>
    <cellStyle name="SAPBEXfilterDrill 2 2 3 2" xfId="10445"/>
    <cellStyle name="SAPBEXfilterDrill 2 2 3 2 2" xfId="16848"/>
    <cellStyle name="SAPBEXfilterDrill 2 2 3 2 2 2" xfId="26852"/>
    <cellStyle name="SAPBEXfilterDrill 2 2 3 2 3" xfId="23304"/>
    <cellStyle name="SAPBEXfilterDrill 2 2 3 3" xfId="12375"/>
    <cellStyle name="SAPBEXfilterDrill 2 2 3 3 2" xfId="18698"/>
    <cellStyle name="SAPBEXfilterDrill 2 2 3 3 2 2" xfId="27862"/>
    <cellStyle name="SAPBEXfilterDrill 2 2 3 3 3" xfId="24274"/>
    <cellStyle name="SAPBEXfilterDrill 2 2 3 4" xfId="8262"/>
    <cellStyle name="SAPBEXfilterDrill 2 2 3 4 2" xfId="22258"/>
    <cellStyle name="SAPBEXfilterDrill 2 2 3 5" xfId="15422"/>
    <cellStyle name="SAPBEXfilterDrill 2 2 3 5 2" xfId="25782"/>
    <cellStyle name="SAPBEXfilterDrill 2 2 3 6" xfId="19980"/>
    <cellStyle name="SAPBEXfilterDrill 2 2 4" xfId="6210"/>
    <cellStyle name="SAPBEXfilterDrill 2 2 4 2" xfId="13445"/>
    <cellStyle name="SAPBEXfilterDrill 2 2 4 2 2" xfId="24852"/>
    <cellStyle name="SAPBEXfilterDrill 2 2 4 3" xfId="21102"/>
    <cellStyle name="SAPBEXfilterDrill 2 2 5" xfId="8483"/>
    <cellStyle name="SAPBEXfilterDrill 2 2 5 2" xfId="15678"/>
    <cellStyle name="SAPBEXfilterDrill 2 2 5 2 2" xfId="25930"/>
    <cellStyle name="SAPBEXfilterDrill 2 2 5 3" xfId="22423"/>
    <cellStyle name="SAPBEXfilterDrill 2 2 6" xfId="5701"/>
    <cellStyle name="SAPBEXfilterDrill 2 2 6 2" xfId="13017"/>
    <cellStyle name="SAPBEXfilterDrill 2 2 6 2 2" xfId="24671"/>
    <cellStyle name="SAPBEXfilterDrill 2 2 6 3" xfId="20922"/>
    <cellStyle name="SAPBEXfilterDrill 2 2 7" xfId="12637"/>
    <cellStyle name="SAPBEXfilterDrill 2 2 7 2" xfId="24428"/>
    <cellStyle name="SAPBEXfilterDrill 2 2 8" xfId="19111"/>
    <cellStyle name="SAPBEXfilterDrill 2 3" xfId="2741"/>
    <cellStyle name="SAPBEXfilterDrill 2 3 2" xfId="9515"/>
    <cellStyle name="SAPBEXfilterDrill 2 3 2 2" xfId="16166"/>
    <cellStyle name="SAPBEXfilterDrill 2 3 2 2 2" xfId="26292"/>
    <cellStyle name="SAPBEXfilterDrill 2 3 2 3" xfId="22767"/>
    <cellStyle name="SAPBEXfilterDrill 2 3 3" xfId="11470"/>
    <cellStyle name="SAPBEXfilterDrill 2 3 3 2" xfId="17797"/>
    <cellStyle name="SAPBEXfilterDrill 2 3 3 2 2" xfId="27308"/>
    <cellStyle name="SAPBEXfilterDrill 2 3 3 3" xfId="23743"/>
    <cellStyle name="SAPBEXfilterDrill 2 3 4" xfId="7333"/>
    <cellStyle name="SAPBEXfilterDrill 2 3 4 2" xfId="21486"/>
    <cellStyle name="SAPBEXfilterDrill 2 3 5" xfId="14501"/>
    <cellStyle name="SAPBEXfilterDrill 2 3 5 2" xfId="25227"/>
    <cellStyle name="SAPBEXfilterDrill 2 3 6" xfId="19448"/>
    <cellStyle name="SAPBEXfilterDrill 2 4" xfId="2822"/>
    <cellStyle name="SAPBEXfilterDrill 2 4 2" xfId="9589"/>
    <cellStyle name="SAPBEXfilterDrill 2 4 2 2" xfId="16238"/>
    <cellStyle name="SAPBEXfilterDrill 2 4 2 2 2" xfId="26353"/>
    <cellStyle name="SAPBEXfilterDrill 2 4 2 3" xfId="22821"/>
    <cellStyle name="SAPBEXfilterDrill 2 4 3" xfId="11542"/>
    <cellStyle name="SAPBEXfilterDrill 2 4 3 2" xfId="17869"/>
    <cellStyle name="SAPBEXfilterDrill 2 4 3 2 2" xfId="27369"/>
    <cellStyle name="SAPBEXfilterDrill 2 4 3 3" xfId="23797"/>
    <cellStyle name="SAPBEXfilterDrill 2 4 4" xfId="7409"/>
    <cellStyle name="SAPBEXfilterDrill 2 4 4 2" xfId="21547"/>
    <cellStyle name="SAPBEXfilterDrill 2 4 5" xfId="14576"/>
    <cellStyle name="SAPBEXfilterDrill 2 4 5 2" xfId="25289"/>
    <cellStyle name="SAPBEXfilterDrill 2 4 6" xfId="19503"/>
    <cellStyle name="SAPBEXfilterDrill 2 5" xfId="3990"/>
    <cellStyle name="SAPBEXfilterDrill 2 5 2" xfId="20143"/>
    <cellStyle name="SAPBEXfilterDrill 2 6" xfId="19135"/>
    <cellStyle name="SAPBEXfilterDrill 2 7" xfId="28230"/>
    <cellStyle name="SAPBEXfilterDrill 3" xfId="2351"/>
    <cellStyle name="SAPBEXfilterDrill 3 2" xfId="5382"/>
    <cellStyle name="SAPBEXfilterDrill 3 2 2" xfId="12872"/>
    <cellStyle name="SAPBEXfilterDrill 3 2 2 2" xfId="24609"/>
    <cellStyle name="SAPBEXfilterDrill 3 2 3" xfId="20828"/>
    <cellStyle name="SAPBEXfilterDrill 3 3" xfId="6951"/>
    <cellStyle name="SAPBEXfilterDrill 3 3 2" xfId="14125"/>
    <cellStyle name="SAPBEXfilterDrill 3 3 2 2" xfId="25058"/>
    <cellStyle name="SAPBEXfilterDrill 3 3 3" xfId="21299"/>
    <cellStyle name="SAPBEXfilterDrill 3 4" xfId="9134"/>
    <cellStyle name="SAPBEXfilterDrill 3 4 2" xfId="15941"/>
    <cellStyle name="SAPBEXfilterDrill 3 4 2 2" xfId="26120"/>
    <cellStyle name="SAPBEXfilterDrill 3 4 3" xfId="22603"/>
    <cellStyle name="SAPBEXfilterDrill 3 5" xfId="11152"/>
    <cellStyle name="SAPBEXfilterDrill 3 5 2" xfId="17481"/>
    <cellStyle name="SAPBEXfilterDrill 3 5 2 2" xfId="27140"/>
    <cellStyle name="SAPBEXfilterDrill 3 5 3" xfId="23583"/>
    <cellStyle name="SAPBEXfilterDrill 3 6" xfId="4299"/>
    <cellStyle name="SAPBEXfilterDrill 3 6 2" xfId="20343"/>
    <cellStyle name="SAPBEXfilterDrill 3 7" xfId="8305"/>
    <cellStyle name="SAPBEXfilterDrill 3 7 2" xfId="22299"/>
    <cellStyle name="SAPBEXfilterDrill 4" xfId="2577"/>
    <cellStyle name="SAPBEXfilterDrill 4 2" xfId="9359"/>
    <cellStyle name="SAPBEXfilterDrill 4 2 2" xfId="16010"/>
    <cellStyle name="SAPBEXfilterDrill 4 2 2 2" xfId="26162"/>
    <cellStyle name="SAPBEXfilterDrill 4 2 3" xfId="22643"/>
    <cellStyle name="SAPBEXfilterDrill 4 3" xfId="11319"/>
    <cellStyle name="SAPBEXfilterDrill 4 3 2" xfId="17647"/>
    <cellStyle name="SAPBEXfilterDrill 4 3 2 2" xfId="27181"/>
    <cellStyle name="SAPBEXfilterDrill 4 3 3" xfId="23622"/>
    <cellStyle name="SAPBEXfilterDrill 4 4" xfId="7177"/>
    <cellStyle name="SAPBEXfilterDrill 4 4 2" xfId="21342"/>
    <cellStyle name="SAPBEXfilterDrill 4 5" xfId="14350"/>
    <cellStyle name="SAPBEXfilterDrill 4 5 2" xfId="25100"/>
    <cellStyle name="SAPBEXfilterDrill 4 6" xfId="19326"/>
    <cellStyle name="SAPBEXfilterDrill 5" xfId="18953"/>
    <cellStyle name="SAPBEXfilterDrill 6" xfId="28046"/>
    <cellStyle name="SAPBEXfilterItem" xfId="253"/>
    <cellStyle name="SAPBEXfilterItem 2" xfId="1311"/>
    <cellStyle name="SAPBEXfilterItem 2 2" xfId="2144"/>
    <cellStyle name="SAPBEXfilterItem 2 2 2" xfId="6744"/>
    <cellStyle name="SAPBEXfilterItem 2 2 2 2" xfId="13919"/>
    <cellStyle name="SAPBEXfilterItem 2 2 2 2 2" xfId="24994"/>
    <cellStyle name="SAPBEXfilterItem 2 2 2 3" xfId="21238"/>
    <cellStyle name="SAPBEXfilterItem 2 2 3" xfId="8927"/>
    <cellStyle name="SAPBEXfilterItem 2 2 3 2" xfId="15852"/>
    <cellStyle name="SAPBEXfilterItem 2 2 3 2 2" xfId="26055"/>
    <cellStyle name="SAPBEXfilterItem 2 2 3 3" xfId="22541"/>
    <cellStyle name="SAPBEXfilterItem 2 2 4" xfId="4685"/>
    <cellStyle name="SAPBEXfilterItem 2 2 4 2" xfId="20611"/>
    <cellStyle name="SAPBEXfilterItem 2 2 5" xfId="19287"/>
    <cellStyle name="SAPBEXfilterItem 2 3" xfId="2742"/>
    <cellStyle name="SAPBEXfilterItem 2 3 2" xfId="7334"/>
    <cellStyle name="SAPBEXfilterItem 2 3 2 2" xfId="21487"/>
    <cellStyle name="SAPBEXfilterItem 2 3 3" xfId="14502"/>
    <cellStyle name="SAPBEXfilterItem 2 3 3 2" xfId="25228"/>
    <cellStyle name="SAPBEXfilterItem 2 3 4" xfId="19449"/>
    <cellStyle name="SAPBEXfilterItem 2 4" xfId="6108"/>
    <cellStyle name="SAPBEXfilterItem 2 4 2" xfId="13348"/>
    <cellStyle name="SAPBEXfilterItem 2 4 2 2" xfId="24819"/>
    <cellStyle name="SAPBEXfilterItem 2 4 3" xfId="21069"/>
    <cellStyle name="SAPBEXfilterItem 2 5" xfId="4009"/>
    <cellStyle name="SAPBEXfilterItem 2 5 2" xfId="20160"/>
    <cellStyle name="SAPBEXfilterItem 2 6" xfId="19080"/>
    <cellStyle name="SAPBEXfilterItem 3" xfId="2050"/>
    <cellStyle name="SAPBEXfilterItem 3 2" xfId="6650"/>
    <cellStyle name="SAPBEXfilterItem 3 2 2" xfId="13826"/>
    <cellStyle name="SAPBEXfilterItem 3 2 2 2" xfId="24934"/>
    <cellStyle name="SAPBEXfilterItem 3 2 3" xfId="21180"/>
    <cellStyle name="SAPBEXfilterItem 3 3" xfId="8833"/>
    <cellStyle name="SAPBEXfilterItem 3 3 2" xfId="15779"/>
    <cellStyle name="SAPBEXfilterItem 3 3 2 2" xfId="25994"/>
    <cellStyle name="SAPBEXfilterItem 3 3 3" xfId="22482"/>
    <cellStyle name="SAPBEXfilterItem 3 4" xfId="12711"/>
    <cellStyle name="SAPBEXfilterItem 3 4 2" xfId="24484"/>
    <cellStyle name="SAPBEXfilterItem 3 5" xfId="19286"/>
    <cellStyle name="SAPBEXfilterItem 4" xfId="2358"/>
    <cellStyle name="SAPBEXfilterItem 4 2" xfId="6958"/>
    <cellStyle name="SAPBEXfilterItem 4 2 2" xfId="14132"/>
    <cellStyle name="SAPBEXfilterItem 4 2 2 2" xfId="25059"/>
    <cellStyle name="SAPBEXfilterItem 4 2 3" xfId="21300"/>
    <cellStyle name="SAPBEXfilterItem 4 3" xfId="5389"/>
    <cellStyle name="SAPBEXfilterItem 4 3 2" xfId="20829"/>
    <cellStyle name="SAPBEXfilterItem 4 4" xfId="12873"/>
    <cellStyle name="SAPBEXfilterItem 4 4 2" xfId="24610"/>
    <cellStyle name="SAPBEXfilterItem 5" xfId="2578"/>
    <cellStyle name="SAPBEXfilterItem 5 2" xfId="5606"/>
    <cellStyle name="SAPBEXfilterItem 5 2 2" xfId="20887"/>
    <cellStyle name="SAPBEXfilterItem 5 3" xfId="12948"/>
    <cellStyle name="SAPBEXfilterItem 5 3 2" xfId="24635"/>
    <cellStyle name="SAPBEXfilterItem 5 4" xfId="19327"/>
    <cellStyle name="SAPBEXfilterItem 6" xfId="18954"/>
    <cellStyle name="SAPBEXfilterText" xfId="254"/>
    <cellStyle name="SAPBEXfilterText 2" xfId="255"/>
    <cellStyle name="SAPBEXfilterText 2 2" xfId="1060"/>
    <cellStyle name="SAPBEXfilterText 2 3" xfId="1032"/>
    <cellStyle name="SAPBEXfilterText 2 4" xfId="1055"/>
    <cellStyle name="SAPBEXfilterText 3" xfId="795"/>
    <cellStyle name="SAPBEXfilterText 4" xfId="794"/>
    <cellStyle name="SAPBEXformats" xfId="256"/>
    <cellStyle name="SAPBEXformats 2" xfId="257"/>
    <cellStyle name="SAPBEXformats 2 2" xfId="485"/>
    <cellStyle name="SAPBEXformats 2 2 2" xfId="1677"/>
    <cellStyle name="SAPBEXformats 2 2 2 2" xfId="1285"/>
    <cellStyle name="SAPBEXformats 2 2 2 2 2" xfId="3312"/>
    <cellStyle name="SAPBEXformats 2 2 2 2 2 2" xfId="10067"/>
    <cellStyle name="SAPBEXformats 2 2 2 2 2 2 2" xfId="16606"/>
    <cellStyle name="SAPBEXformats 2 2 2 2 2 2 2 2" xfId="26646"/>
    <cellStyle name="SAPBEXformats 2 2 2 2 2 2 3" xfId="23104"/>
    <cellStyle name="SAPBEXformats 2 2 2 2 2 3" xfId="11997"/>
    <cellStyle name="SAPBEXformats 2 2 2 2 2 3 2" xfId="18322"/>
    <cellStyle name="SAPBEXformats 2 2 2 2 2 3 2 2" xfId="27658"/>
    <cellStyle name="SAPBEXformats 2 2 2 2 2 3 3" xfId="24076"/>
    <cellStyle name="SAPBEXformats 2 2 2 2 2 4" xfId="7888"/>
    <cellStyle name="SAPBEXformats 2 2 2 2 2 4 2" xfId="21892"/>
    <cellStyle name="SAPBEXformats 2 2 2 2 2 5" xfId="15046"/>
    <cellStyle name="SAPBEXformats 2 2 2 2 2 5 2" xfId="25578"/>
    <cellStyle name="SAPBEXformats 2 2 2 2 2 6" xfId="19782"/>
    <cellStyle name="SAPBEXformats 2 2 2 2 3" xfId="3785"/>
    <cellStyle name="SAPBEXformats 2 2 2 2 3 2" xfId="10540"/>
    <cellStyle name="SAPBEXformats 2 2 2 2 3 2 2" xfId="16929"/>
    <cellStyle name="SAPBEXformats 2 2 2 2 3 2 2 2" xfId="26918"/>
    <cellStyle name="SAPBEXformats 2 2 2 2 3 2 3" xfId="23370"/>
    <cellStyle name="SAPBEXformats 2 2 2 2 3 3" xfId="12470"/>
    <cellStyle name="SAPBEXformats 2 2 2 2 3 3 2" xfId="18793"/>
    <cellStyle name="SAPBEXformats 2 2 2 2 3 3 2 2" xfId="27928"/>
    <cellStyle name="SAPBEXformats 2 2 2 2 3 3 3" xfId="24340"/>
    <cellStyle name="SAPBEXformats 2 2 2 2 3 4" xfId="8334"/>
    <cellStyle name="SAPBEXformats 2 2 2 2 3 4 2" xfId="22328"/>
    <cellStyle name="SAPBEXformats 2 2 2 2 3 5" xfId="15517"/>
    <cellStyle name="SAPBEXformats 2 2 2 2 3 5 2" xfId="25848"/>
    <cellStyle name="SAPBEXformats 2 2 2 2 3 6" xfId="20046"/>
    <cellStyle name="SAPBEXformats 2 2 2 2 4" xfId="6088"/>
    <cellStyle name="SAPBEXformats 2 2 2 2 4 2" xfId="13328"/>
    <cellStyle name="SAPBEXformats 2 2 2 2 4 2 2" xfId="24808"/>
    <cellStyle name="SAPBEXformats 2 2 2 2 4 3" xfId="21059"/>
    <cellStyle name="SAPBEXformats 2 2 2 2 5" xfId="5787"/>
    <cellStyle name="SAPBEXformats 2 2 2 2 5 2" xfId="13066"/>
    <cellStyle name="SAPBEXformats 2 2 2 2 5 2 2" xfId="24691"/>
    <cellStyle name="SAPBEXformats 2 2 2 2 5 3" xfId="20942"/>
    <cellStyle name="SAPBEXformats 2 2 2 2 6" xfId="6041"/>
    <cellStyle name="SAPBEXformats 2 2 2 2 6 2" xfId="13290"/>
    <cellStyle name="SAPBEXformats 2 2 2 2 6 2 2" xfId="24799"/>
    <cellStyle name="SAPBEXformats 2 2 2 2 6 3" xfId="21050"/>
    <cellStyle name="SAPBEXformats 2 2 2 2 7" xfId="4195"/>
    <cellStyle name="SAPBEXformats 2 2 2 2 7 2" xfId="20261"/>
    <cellStyle name="SAPBEXformats 2 2 2 2 8" xfId="19070"/>
    <cellStyle name="SAPBEXformats 2 2 2 3" xfId="3049"/>
    <cellStyle name="SAPBEXformats 2 2 2 3 2" xfId="9815"/>
    <cellStyle name="SAPBEXformats 2 2 2 3 2 2" xfId="16430"/>
    <cellStyle name="SAPBEXformats 2 2 2 3 2 2 2" xfId="26509"/>
    <cellStyle name="SAPBEXformats 2 2 2 3 2 3" xfId="22967"/>
    <cellStyle name="SAPBEXformats 2 2 2 3 3" xfId="11752"/>
    <cellStyle name="SAPBEXformats 2 2 2 3 3 2" xfId="18077"/>
    <cellStyle name="SAPBEXformats 2 2 2 3 3 2 2" xfId="27523"/>
    <cellStyle name="SAPBEXformats 2 2 2 3 3 3" xfId="23941"/>
    <cellStyle name="SAPBEXformats 2 2 2 3 4" xfId="7636"/>
    <cellStyle name="SAPBEXformats 2 2 2 3 4 2" xfId="21716"/>
    <cellStyle name="SAPBEXformats 2 2 2 3 5" xfId="14800"/>
    <cellStyle name="SAPBEXformats 2 2 2 3 5 2" xfId="25443"/>
    <cellStyle name="SAPBEXformats 2 2 2 3 6" xfId="19647"/>
    <cellStyle name="SAPBEXformats 2 2 2 4" xfId="3554"/>
    <cellStyle name="SAPBEXformats 2 2 2 4 2" xfId="10309"/>
    <cellStyle name="SAPBEXformats 2 2 2 4 2 2" xfId="16773"/>
    <cellStyle name="SAPBEXformats 2 2 2 4 2 2 2" xfId="26783"/>
    <cellStyle name="SAPBEXformats 2 2 2 4 2 3" xfId="23235"/>
    <cellStyle name="SAPBEXformats 2 2 2 4 3" xfId="12239"/>
    <cellStyle name="SAPBEXformats 2 2 2 4 3 2" xfId="18562"/>
    <cellStyle name="SAPBEXformats 2 2 2 4 3 2 2" xfId="27793"/>
    <cellStyle name="SAPBEXformats 2 2 2 4 3 3" xfId="24205"/>
    <cellStyle name="SAPBEXformats 2 2 2 4 4" xfId="8130"/>
    <cellStyle name="SAPBEXformats 2 2 2 4 4 2" xfId="22127"/>
    <cellStyle name="SAPBEXformats 2 2 2 4 5" xfId="15286"/>
    <cellStyle name="SAPBEXformats 2 2 2 4 5 2" xfId="25713"/>
    <cellStyle name="SAPBEXformats 2 2 2 4 6" xfId="19911"/>
    <cellStyle name="SAPBEXformats 2 2 2 5" xfId="3952"/>
    <cellStyle name="SAPBEXformats 2 2 2 5 2" xfId="20115"/>
    <cellStyle name="SAPBEXformats 2 2 2 6" xfId="19202"/>
    <cellStyle name="SAPBEXformats 2 2 2 7" xfId="28311"/>
    <cellStyle name="SAPBEXformats 2 2 3" xfId="2253"/>
    <cellStyle name="SAPBEXformats 2 2 3 2" xfId="2835"/>
    <cellStyle name="SAPBEXformats 2 2 3 2 2" xfId="7422"/>
    <cellStyle name="SAPBEXformats 2 2 3 2 2 2" xfId="14589"/>
    <cellStyle name="SAPBEXformats 2 2 3 2 2 2 2" xfId="25300"/>
    <cellStyle name="SAPBEXformats 2 2 3 2 2 3" xfId="21559"/>
    <cellStyle name="SAPBEXformats 2 2 3 2 3" xfId="9602"/>
    <cellStyle name="SAPBEXformats 2 2 3 2 3 2" xfId="16250"/>
    <cellStyle name="SAPBEXformats 2 2 3 2 3 2 2" xfId="26364"/>
    <cellStyle name="SAPBEXformats 2 2 3 2 3 3" xfId="22832"/>
    <cellStyle name="SAPBEXformats 2 2 3 2 4" xfId="11554"/>
    <cellStyle name="SAPBEXformats 2 2 3 2 4 2" xfId="17881"/>
    <cellStyle name="SAPBEXformats 2 2 3 2 4 2 2" xfId="27380"/>
    <cellStyle name="SAPBEXformats 2 2 3 2 4 3" xfId="23808"/>
    <cellStyle name="SAPBEXformats 2 2 3 2 5" xfId="5296"/>
    <cellStyle name="SAPBEXformats 2 2 3 2 5 2" xfId="20788"/>
    <cellStyle name="SAPBEXformats 2 2 3 2 6" xfId="12831"/>
    <cellStyle name="SAPBEXformats 2 2 3 2 6 2" xfId="24575"/>
    <cellStyle name="SAPBEXformats 2 2 3 2 7" xfId="19514"/>
    <cellStyle name="SAPBEXformats 2 2 3 3" xfId="2683"/>
    <cellStyle name="SAPBEXformats 2 2 3 3 2" xfId="9464"/>
    <cellStyle name="SAPBEXformats 2 2 3 3 2 2" xfId="16115"/>
    <cellStyle name="SAPBEXformats 2 2 3 3 2 2 2" xfId="26253"/>
    <cellStyle name="SAPBEXformats 2 2 3 3 2 3" xfId="22729"/>
    <cellStyle name="SAPBEXformats 2 2 3 3 3" xfId="11424"/>
    <cellStyle name="SAPBEXformats 2 2 3 3 3 2" xfId="17752"/>
    <cellStyle name="SAPBEXformats 2 2 3 3 3 2 2" xfId="27272"/>
    <cellStyle name="SAPBEXformats 2 2 3 3 3 3" xfId="23708"/>
    <cellStyle name="SAPBEXformats 2 2 3 3 4" xfId="7283"/>
    <cellStyle name="SAPBEXformats 2 2 3 3 4 2" xfId="21442"/>
    <cellStyle name="SAPBEXformats 2 2 3 3 5" xfId="14456"/>
    <cellStyle name="SAPBEXformats 2 2 3 3 5 2" xfId="25191"/>
    <cellStyle name="SAPBEXformats 2 2 3 3 6" xfId="19413"/>
    <cellStyle name="SAPBEXformats 2 2 3 4" xfId="6853"/>
    <cellStyle name="SAPBEXformats 2 2 3 4 2" xfId="14027"/>
    <cellStyle name="SAPBEXformats 2 2 3 4 2 2" xfId="25024"/>
    <cellStyle name="SAPBEXformats 2 2 3 4 3" xfId="21266"/>
    <cellStyle name="SAPBEXformats 2 2 3 5" xfId="9036"/>
    <cellStyle name="SAPBEXformats 2 2 3 5 2" xfId="15900"/>
    <cellStyle name="SAPBEXformats 2 2 3 5 2 2" xfId="26086"/>
    <cellStyle name="SAPBEXformats 2 2 3 5 3" xfId="22570"/>
    <cellStyle name="SAPBEXformats 2 2 3 6" xfId="11074"/>
    <cellStyle name="SAPBEXformats 2 2 3 6 2" xfId="17403"/>
    <cellStyle name="SAPBEXformats 2 2 3 6 2 2" xfId="27106"/>
    <cellStyle name="SAPBEXformats 2 2 3 6 3" xfId="23550"/>
    <cellStyle name="SAPBEXformats 2 2 3 7" xfId="4377"/>
    <cellStyle name="SAPBEXformats 2 2 3 7 2" xfId="20421"/>
    <cellStyle name="SAPBEXformats 2 2 3 8" xfId="4625"/>
    <cellStyle name="SAPBEXformats 2 2 3 8 2" xfId="20601"/>
    <cellStyle name="SAPBEXformats 2 2 4" xfId="2642"/>
    <cellStyle name="SAPBEXformats 2 2 4 2" xfId="9423"/>
    <cellStyle name="SAPBEXformats 2 2 4 2 2" xfId="16074"/>
    <cellStyle name="SAPBEXformats 2 2 4 2 2 2" xfId="26213"/>
    <cellStyle name="SAPBEXformats 2 2 4 2 3" xfId="22689"/>
    <cellStyle name="SAPBEXformats 2 2 4 3" xfId="11383"/>
    <cellStyle name="SAPBEXformats 2 2 4 3 2" xfId="17711"/>
    <cellStyle name="SAPBEXformats 2 2 4 3 2 2" xfId="27232"/>
    <cellStyle name="SAPBEXformats 2 2 4 3 3" xfId="23668"/>
    <cellStyle name="SAPBEXformats 2 2 4 4" xfId="7242"/>
    <cellStyle name="SAPBEXformats 2 2 4 4 2" xfId="21401"/>
    <cellStyle name="SAPBEXformats 2 2 4 5" xfId="14415"/>
    <cellStyle name="SAPBEXformats 2 2 4 5 2" xfId="25151"/>
    <cellStyle name="SAPBEXformats 2 2 4 6" xfId="19373"/>
    <cellStyle name="SAPBEXformats 2 2 5" xfId="28105"/>
    <cellStyle name="SAPBEXformats 2 3" xfId="1031"/>
    <cellStyle name="SAPBEXformats 2 3 2" xfId="1667"/>
    <cellStyle name="SAPBEXformats 2 3 2 2" xfId="888"/>
    <cellStyle name="SAPBEXformats 2 3 2 2 2" xfId="3303"/>
    <cellStyle name="SAPBEXformats 2 3 2 2 2 2" xfId="10058"/>
    <cellStyle name="SAPBEXformats 2 3 2 2 2 2 2" xfId="16599"/>
    <cellStyle name="SAPBEXformats 2 3 2 2 2 2 2 2" xfId="26639"/>
    <cellStyle name="SAPBEXformats 2 3 2 2 2 2 3" xfId="23097"/>
    <cellStyle name="SAPBEXformats 2 3 2 2 2 3" xfId="11988"/>
    <cellStyle name="SAPBEXformats 2 3 2 2 2 3 2" xfId="18313"/>
    <cellStyle name="SAPBEXformats 2 3 2 2 2 3 2 2" xfId="27651"/>
    <cellStyle name="SAPBEXformats 2 3 2 2 2 3 3" xfId="24069"/>
    <cellStyle name="SAPBEXformats 2 3 2 2 2 4" xfId="7879"/>
    <cellStyle name="SAPBEXformats 2 3 2 2 2 4 2" xfId="21883"/>
    <cellStyle name="SAPBEXformats 2 3 2 2 2 5" xfId="15037"/>
    <cellStyle name="SAPBEXformats 2 3 2 2 2 5 2" xfId="25571"/>
    <cellStyle name="SAPBEXformats 2 3 2 2 2 6" xfId="19775"/>
    <cellStyle name="SAPBEXformats 2 3 2 2 3" xfId="3776"/>
    <cellStyle name="SAPBEXformats 2 3 2 2 3 2" xfId="10531"/>
    <cellStyle name="SAPBEXformats 2 3 2 2 3 2 2" xfId="16922"/>
    <cellStyle name="SAPBEXformats 2 3 2 2 3 2 2 2" xfId="26911"/>
    <cellStyle name="SAPBEXformats 2 3 2 2 3 2 3" xfId="23363"/>
    <cellStyle name="SAPBEXformats 2 3 2 2 3 3" xfId="12461"/>
    <cellStyle name="SAPBEXformats 2 3 2 2 3 3 2" xfId="18784"/>
    <cellStyle name="SAPBEXformats 2 3 2 2 3 3 2 2" xfId="27921"/>
    <cellStyle name="SAPBEXformats 2 3 2 2 3 3 3" xfId="24333"/>
    <cellStyle name="SAPBEXformats 2 3 2 2 3 4" xfId="8325"/>
    <cellStyle name="SAPBEXformats 2 3 2 2 3 4 2" xfId="22319"/>
    <cellStyle name="SAPBEXformats 2 3 2 2 3 5" xfId="15508"/>
    <cellStyle name="SAPBEXformats 2 3 2 2 3 5 2" xfId="25841"/>
    <cellStyle name="SAPBEXformats 2 3 2 2 3 6" xfId="20039"/>
    <cellStyle name="SAPBEXformats 2 3 2 2 4" xfId="5933"/>
    <cellStyle name="SAPBEXformats 2 3 2 2 4 2" xfId="13194"/>
    <cellStyle name="SAPBEXformats 2 3 2 2 4 2 2" xfId="24759"/>
    <cellStyle name="SAPBEXformats 2 3 2 2 4 3" xfId="21010"/>
    <cellStyle name="SAPBEXformats 2 3 2 2 5" xfId="5851"/>
    <cellStyle name="SAPBEXformats 2 3 2 2 5 2" xfId="13116"/>
    <cellStyle name="SAPBEXformats 2 3 2 2 5 2 2" xfId="24713"/>
    <cellStyle name="SAPBEXformats 2 3 2 2 5 3" xfId="20964"/>
    <cellStyle name="SAPBEXformats 2 3 2 2 6" xfId="5839"/>
    <cellStyle name="SAPBEXformats 2 3 2 2 6 2" xfId="13104"/>
    <cellStyle name="SAPBEXformats 2 3 2 2 6 2 2" xfId="24705"/>
    <cellStyle name="SAPBEXformats 2 3 2 2 6 3" xfId="20956"/>
    <cellStyle name="SAPBEXformats 2 3 2 2 7" xfId="4175"/>
    <cellStyle name="SAPBEXformats 2 3 2 2 7 2" xfId="20246"/>
    <cellStyle name="SAPBEXformats 2 3 2 2 8" xfId="19041"/>
    <cellStyle name="SAPBEXformats 2 3 2 3" xfId="3040"/>
    <cellStyle name="SAPBEXformats 2 3 2 3 2" xfId="9806"/>
    <cellStyle name="SAPBEXformats 2 3 2 3 2 2" xfId="16423"/>
    <cellStyle name="SAPBEXformats 2 3 2 3 2 2 2" xfId="26502"/>
    <cellStyle name="SAPBEXformats 2 3 2 3 2 3" xfId="22960"/>
    <cellStyle name="SAPBEXformats 2 3 2 3 3" xfId="11743"/>
    <cellStyle name="SAPBEXformats 2 3 2 3 3 2" xfId="18068"/>
    <cellStyle name="SAPBEXformats 2 3 2 3 3 2 2" xfId="27516"/>
    <cellStyle name="SAPBEXformats 2 3 2 3 3 3" xfId="23934"/>
    <cellStyle name="SAPBEXformats 2 3 2 3 4" xfId="7627"/>
    <cellStyle name="SAPBEXformats 2 3 2 3 4 2" xfId="21709"/>
    <cellStyle name="SAPBEXformats 2 3 2 3 5" xfId="14791"/>
    <cellStyle name="SAPBEXformats 2 3 2 3 5 2" xfId="25436"/>
    <cellStyle name="SAPBEXformats 2 3 2 3 6" xfId="19640"/>
    <cellStyle name="SAPBEXformats 2 3 2 4" xfId="3545"/>
    <cellStyle name="SAPBEXformats 2 3 2 4 2" xfId="10300"/>
    <cellStyle name="SAPBEXformats 2 3 2 4 2 2" xfId="16766"/>
    <cellStyle name="SAPBEXformats 2 3 2 4 2 2 2" xfId="26776"/>
    <cellStyle name="SAPBEXformats 2 3 2 4 2 3" xfId="23228"/>
    <cellStyle name="SAPBEXformats 2 3 2 4 3" xfId="12230"/>
    <cellStyle name="SAPBEXformats 2 3 2 4 3 2" xfId="18553"/>
    <cellStyle name="SAPBEXformats 2 3 2 4 3 2 2" xfId="27786"/>
    <cellStyle name="SAPBEXformats 2 3 2 4 3 3" xfId="24198"/>
    <cellStyle name="SAPBEXformats 2 3 2 4 4" xfId="8121"/>
    <cellStyle name="SAPBEXformats 2 3 2 4 4 2" xfId="22118"/>
    <cellStyle name="SAPBEXformats 2 3 2 4 5" xfId="15277"/>
    <cellStyle name="SAPBEXformats 2 3 2 4 5 2" xfId="25706"/>
    <cellStyle name="SAPBEXformats 2 3 2 4 6" xfId="19904"/>
    <cellStyle name="SAPBEXformats 2 3 2 5" xfId="3961"/>
    <cellStyle name="SAPBEXformats 2 3 2 5 2" xfId="20122"/>
    <cellStyle name="SAPBEXformats 2 3 2 6" xfId="19195"/>
    <cellStyle name="SAPBEXformats 2 3 2 7" xfId="28304"/>
    <cellStyle name="SAPBEXformats 2 3 3" xfId="2275"/>
    <cellStyle name="SAPBEXformats 2 3 3 2" xfId="5314"/>
    <cellStyle name="SAPBEXformats 2 3 3 2 2" xfId="12839"/>
    <cellStyle name="SAPBEXformats 2 3 3 2 2 2" xfId="24579"/>
    <cellStyle name="SAPBEXformats 2 3 3 2 3" xfId="20796"/>
    <cellStyle name="SAPBEXformats 2 3 3 3" xfId="6875"/>
    <cellStyle name="SAPBEXformats 2 3 3 3 2" xfId="14049"/>
    <cellStyle name="SAPBEXformats 2 3 3 3 2 2" xfId="25028"/>
    <cellStyle name="SAPBEXformats 2 3 3 3 3" xfId="21270"/>
    <cellStyle name="SAPBEXformats 2 3 3 4" xfId="9058"/>
    <cellStyle name="SAPBEXformats 2 3 3 4 2" xfId="15908"/>
    <cellStyle name="SAPBEXformats 2 3 3 4 2 2" xfId="26090"/>
    <cellStyle name="SAPBEXformats 2 3 3 4 3" xfId="22574"/>
    <cellStyle name="SAPBEXformats 2 3 3 5" xfId="11086"/>
    <cellStyle name="SAPBEXformats 2 3 3 5 2" xfId="17415"/>
    <cellStyle name="SAPBEXformats 2 3 3 5 2 2" xfId="27110"/>
    <cellStyle name="SAPBEXformats 2 3 3 5 3" xfId="23554"/>
    <cellStyle name="SAPBEXformats 2 3 3 6" xfId="4368"/>
    <cellStyle name="SAPBEXformats 2 3 3 6 2" xfId="20412"/>
    <cellStyle name="SAPBEXformats 2 3 3 7" xfId="5450"/>
    <cellStyle name="SAPBEXformats 2 3 3 7 2" xfId="20842"/>
    <cellStyle name="SAPBEXformats 2 3 4" xfId="2744"/>
    <cellStyle name="SAPBEXformats 2 3 4 2" xfId="9517"/>
    <cellStyle name="SAPBEXformats 2 3 4 2 2" xfId="16168"/>
    <cellStyle name="SAPBEXformats 2 3 4 2 2 2" xfId="26294"/>
    <cellStyle name="SAPBEXformats 2 3 4 2 3" xfId="22769"/>
    <cellStyle name="SAPBEXformats 2 3 4 3" xfId="11472"/>
    <cellStyle name="SAPBEXformats 2 3 4 3 2" xfId="17799"/>
    <cellStyle name="SAPBEXformats 2 3 4 3 2 2" xfId="27310"/>
    <cellStyle name="SAPBEXformats 2 3 4 3 3" xfId="23745"/>
    <cellStyle name="SAPBEXformats 2 3 4 4" xfId="7336"/>
    <cellStyle name="SAPBEXformats 2 3 4 4 2" xfId="21489"/>
    <cellStyle name="SAPBEXformats 2 3 4 5" xfId="14504"/>
    <cellStyle name="SAPBEXformats 2 3 4 5 2" xfId="25230"/>
    <cellStyle name="SAPBEXformats 2 3 4 6" xfId="19451"/>
    <cellStyle name="SAPBEXformats 2 3 5" xfId="2863"/>
    <cellStyle name="SAPBEXformats 2 3 5 2" xfId="9630"/>
    <cellStyle name="SAPBEXformats 2 3 5 2 2" xfId="16278"/>
    <cellStyle name="SAPBEXformats 2 3 5 2 2 2" xfId="26391"/>
    <cellStyle name="SAPBEXformats 2 3 5 2 3" xfId="22859"/>
    <cellStyle name="SAPBEXformats 2 3 5 3" xfId="11582"/>
    <cellStyle name="SAPBEXformats 2 3 5 3 2" xfId="17909"/>
    <cellStyle name="SAPBEXformats 2 3 5 3 2 2" xfId="27407"/>
    <cellStyle name="SAPBEXformats 2 3 5 3 3" xfId="23835"/>
    <cellStyle name="SAPBEXformats 2 3 5 4" xfId="7450"/>
    <cellStyle name="SAPBEXformats 2 3 5 4 2" xfId="21587"/>
    <cellStyle name="SAPBEXformats 2 3 5 5" xfId="14617"/>
    <cellStyle name="SAPBEXformats 2 3 5 5 2" xfId="25327"/>
    <cellStyle name="SAPBEXformats 2 3 5 6" xfId="19541"/>
    <cellStyle name="SAPBEXformats 2 3 6" xfId="28169"/>
    <cellStyle name="SAPBEXformats 2 4" xfId="1057"/>
    <cellStyle name="SAPBEXformats 2 4 2" xfId="1674"/>
    <cellStyle name="SAPBEXformats 2 4 2 2" xfId="1429"/>
    <cellStyle name="SAPBEXformats 2 4 2 2 2" xfId="3309"/>
    <cellStyle name="SAPBEXformats 2 4 2 2 2 2" xfId="10064"/>
    <cellStyle name="SAPBEXformats 2 4 2 2 2 2 2" xfId="16603"/>
    <cellStyle name="SAPBEXformats 2 4 2 2 2 2 2 2" xfId="26643"/>
    <cellStyle name="SAPBEXformats 2 4 2 2 2 2 3" xfId="23101"/>
    <cellStyle name="SAPBEXformats 2 4 2 2 2 3" xfId="11994"/>
    <cellStyle name="SAPBEXformats 2 4 2 2 2 3 2" xfId="18319"/>
    <cellStyle name="SAPBEXformats 2 4 2 2 2 3 2 2" xfId="27655"/>
    <cellStyle name="SAPBEXformats 2 4 2 2 2 3 3" xfId="24073"/>
    <cellStyle name="SAPBEXformats 2 4 2 2 2 4" xfId="7885"/>
    <cellStyle name="SAPBEXformats 2 4 2 2 2 4 2" xfId="21889"/>
    <cellStyle name="SAPBEXformats 2 4 2 2 2 5" xfId="15043"/>
    <cellStyle name="SAPBEXformats 2 4 2 2 2 5 2" xfId="25575"/>
    <cellStyle name="SAPBEXformats 2 4 2 2 2 6" xfId="19779"/>
    <cellStyle name="SAPBEXformats 2 4 2 2 3" xfId="3782"/>
    <cellStyle name="SAPBEXformats 2 4 2 2 3 2" xfId="10537"/>
    <cellStyle name="SAPBEXformats 2 4 2 2 3 2 2" xfId="16926"/>
    <cellStyle name="SAPBEXformats 2 4 2 2 3 2 2 2" xfId="26915"/>
    <cellStyle name="SAPBEXformats 2 4 2 2 3 2 3" xfId="23367"/>
    <cellStyle name="SAPBEXformats 2 4 2 2 3 3" xfId="12467"/>
    <cellStyle name="SAPBEXformats 2 4 2 2 3 3 2" xfId="18790"/>
    <cellStyle name="SAPBEXformats 2 4 2 2 3 3 2 2" xfId="27925"/>
    <cellStyle name="SAPBEXformats 2 4 2 2 3 3 3" xfId="24337"/>
    <cellStyle name="SAPBEXformats 2 4 2 2 3 4" xfId="8331"/>
    <cellStyle name="SAPBEXformats 2 4 2 2 3 4 2" xfId="22325"/>
    <cellStyle name="SAPBEXformats 2 4 2 2 3 5" xfId="15514"/>
    <cellStyle name="SAPBEXformats 2 4 2 2 3 5 2" xfId="25845"/>
    <cellStyle name="SAPBEXformats 2 4 2 2 3 6" xfId="20043"/>
    <cellStyle name="SAPBEXformats 2 4 2 2 4" xfId="6207"/>
    <cellStyle name="SAPBEXformats 2 4 2 2 4 2" xfId="13442"/>
    <cellStyle name="SAPBEXformats 2 4 2 2 4 2 2" xfId="24849"/>
    <cellStyle name="SAPBEXformats 2 4 2 2 4 3" xfId="21099"/>
    <cellStyle name="SAPBEXformats 2 4 2 2 5" xfId="8480"/>
    <cellStyle name="SAPBEXformats 2 4 2 2 5 2" xfId="15675"/>
    <cellStyle name="SAPBEXformats 2 4 2 2 5 2 2" xfId="25927"/>
    <cellStyle name="SAPBEXformats 2 4 2 2 5 3" xfId="22420"/>
    <cellStyle name="SAPBEXformats 2 4 2 2 6" xfId="5538"/>
    <cellStyle name="SAPBEXformats 2 4 2 2 6 2" xfId="12901"/>
    <cellStyle name="SAPBEXformats 2 4 2 2 6 2 2" xfId="24614"/>
    <cellStyle name="SAPBEXformats 2 4 2 2 6 3" xfId="20865"/>
    <cellStyle name="SAPBEXformats 2 4 2 2 7" xfId="12634"/>
    <cellStyle name="SAPBEXformats 2 4 2 2 7 2" xfId="24425"/>
    <cellStyle name="SAPBEXformats 2 4 2 2 8" xfId="19108"/>
    <cellStyle name="SAPBEXformats 2 4 2 3" xfId="3046"/>
    <cellStyle name="SAPBEXformats 2 4 2 3 2" xfId="9812"/>
    <cellStyle name="SAPBEXformats 2 4 2 3 2 2" xfId="16427"/>
    <cellStyle name="SAPBEXformats 2 4 2 3 2 2 2" xfId="26506"/>
    <cellStyle name="SAPBEXformats 2 4 2 3 2 3" xfId="22964"/>
    <cellStyle name="SAPBEXformats 2 4 2 3 3" xfId="11749"/>
    <cellStyle name="SAPBEXformats 2 4 2 3 3 2" xfId="18074"/>
    <cellStyle name="SAPBEXformats 2 4 2 3 3 2 2" xfId="27520"/>
    <cellStyle name="SAPBEXformats 2 4 2 3 3 3" xfId="23938"/>
    <cellStyle name="SAPBEXformats 2 4 2 3 4" xfId="7633"/>
    <cellStyle name="SAPBEXformats 2 4 2 3 4 2" xfId="21713"/>
    <cellStyle name="SAPBEXformats 2 4 2 3 5" xfId="14797"/>
    <cellStyle name="SAPBEXformats 2 4 2 3 5 2" xfId="25440"/>
    <cellStyle name="SAPBEXformats 2 4 2 3 6" xfId="19644"/>
    <cellStyle name="SAPBEXformats 2 4 2 4" xfId="3551"/>
    <cellStyle name="SAPBEXformats 2 4 2 4 2" xfId="10306"/>
    <cellStyle name="SAPBEXformats 2 4 2 4 2 2" xfId="16770"/>
    <cellStyle name="SAPBEXformats 2 4 2 4 2 2 2" xfId="26780"/>
    <cellStyle name="SAPBEXformats 2 4 2 4 2 3" xfId="23232"/>
    <cellStyle name="SAPBEXformats 2 4 2 4 3" xfId="12236"/>
    <cellStyle name="SAPBEXformats 2 4 2 4 3 2" xfId="18559"/>
    <cellStyle name="SAPBEXformats 2 4 2 4 3 2 2" xfId="27790"/>
    <cellStyle name="SAPBEXformats 2 4 2 4 3 3" xfId="24202"/>
    <cellStyle name="SAPBEXformats 2 4 2 4 4" xfId="8127"/>
    <cellStyle name="SAPBEXformats 2 4 2 4 4 2" xfId="22124"/>
    <cellStyle name="SAPBEXformats 2 4 2 4 5" xfId="15283"/>
    <cellStyle name="SAPBEXformats 2 4 2 4 5 2" xfId="25710"/>
    <cellStyle name="SAPBEXformats 2 4 2 4 6" xfId="19908"/>
    <cellStyle name="SAPBEXformats 2 4 2 5" xfId="3955"/>
    <cellStyle name="SAPBEXformats 2 4 2 5 2" xfId="20118"/>
    <cellStyle name="SAPBEXformats 2 4 2 6" xfId="19199"/>
    <cellStyle name="SAPBEXformats 2 4 2 7" xfId="28308"/>
    <cellStyle name="SAPBEXformats 2 4 3" xfId="2228"/>
    <cellStyle name="SAPBEXformats 2 4 3 2" xfId="5284"/>
    <cellStyle name="SAPBEXformats 2 4 3 2 2" xfId="12829"/>
    <cellStyle name="SAPBEXformats 2 4 3 2 2 2" xfId="24573"/>
    <cellStyle name="SAPBEXformats 2 4 3 2 3" xfId="20781"/>
    <cellStyle name="SAPBEXformats 2 4 3 3" xfId="6828"/>
    <cellStyle name="SAPBEXformats 2 4 3 3 2" xfId="14002"/>
    <cellStyle name="SAPBEXformats 2 4 3 3 2 2" xfId="25022"/>
    <cellStyle name="SAPBEXformats 2 4 3 3 3" xfId="21264"/>
    <cellStyle name="SAPBEXformats 2 4 3 4" xfId="9011"/>
    <cellStyle name="SAPBEXformats 2 4 3 4 2" xfId="15898"/>
    <cellStyle name="SAPBEXformats 2 4 3 4 2 2" xfId="26084"/>
    <cellStyle name="SAPBEXformats 2 4 3 4 3" xfId="22568"/>
    <cellStyle name="SAPBEXformats 2 4 3 5" xfId="11072"/>
    <cellStyle name="SAPBEXformats 2 4 3 5 2" xfId="17401"/>
    <cellStyle name="SAPBEXformats 2 4 3 5 2 2" xfId="27104"/>
    <cellStyle name="SAPBEXformats 2 4 3 5 3" xfId="23548"/>
    <cellStyle name="SAPBEXformats 2 4 3 6" xfId="4374"/>
    <cellStyle name="SAPBEXformats 2 4 3 6 2" xfId="20418"/>
    <cellStyle name="SAPBEXformats 2 4 3 7" xfId="5249"/>
    <cellStyle name="SAPBEXformats 2 4 3 7 2" xfId="20761"/>
    <cellStyle name="SAPBEXformats 2 4 4" xfId="2832"/>
    <cellStyle name="SAPBEXformats 2 4 4 2" xfId="9599"/>
    <cellStyle name="SAPBEXformats 2 4 4 2 2" xfId="16247"/>
    <cellStyle name="SAPBEXformats 2 4 4 2 2 2" xfId="26361"/>
    <cellStyle name="SAPBEXformats 2 4 4 2 3" xfId="22829"/>
    <cellStyle name="SAPBEXformats 2 4 4 3" xfId="11551"/>
    <cellStyle name="SAPBEXformats 2 4 4 3 2" xfId="17878"/>
    <cellStyle name="SAPBEXformats 2 4 4 3 2 2" xfId="27377"/>
    <cellStyle name="SAPBEXformats 2 4 4 3 3" xfId="23805"/>
    <cellStyle name="SAPBEXformats 2 4 4 4" xfId="7419"/>
    <cellStyle name="SAPBEXformats 2 4 4 4 2" xfId="21556"/>
    <cellStyle name="SAPBEXformats 2 4 4 5" xfId="14586"/>
    <cellStyle name="SAPBEXformats 2 4 4 5 2" xfId="25297"/>
    <cellStyle name="SAPBEXformats 2 4 4 6" xfId="19511"/>
    <cellStyle name="SAPBEXformats 2 4 5" xfId="2538"/>
    <cellStyle name="SAPBEXformats 2 4 5 2" xfId="9320"/>
    <cellStyle name="SAPBEXformats 2 4 5 2 2" xfId="15972"/>
    <cellStyle name="SAPBEXformats 2 4 5 2 2 2" xfId="26127"/>
    <cellStyle name="SAPBEXformats 2 4 5 2 3" xfId="22610"/>
    <cellStyle name="SAPBEXformats 2 4 5 3" xfId="11280"/>
    <cellStyle name="SAPBEXformats 2 4 5 3 2" xfId="17609"/>
    <cellStyle name="SAPBEXformats 2 4 5 3 2 2" xfId="27147"/>
    <cellStyle name="SAPBEXformats 2 4 5 3 3" xfId="23590"/>
    <cellStyle name="SAPBEXformats 2 4 5 4" xfId="7138"/>
    <cellStyle name="SAPBEXformats 2 4 5 4 2" xfId="21307"/>
    <cellStyle name="SAPBEXformats 2 4 5 5" xfId="14312"/>
    <cellStyle name="SAPBEXformats 2 4 5 5 2" xfId="25066"/>
    <cellStyle name="SAPBEXformats 2 4 5 6" xfId="19294"/>
    <cellStyle name="SAPBEXformats 2 4 6" xfId="28172"/>
    <cellStyle name="SAPBEXformats 2 5" xfId="1533"/>
    <cellStyle name="SAPBEXformats 2 5 2" xfId="1317"/>
    <cellStyle name="SAPBEXformats 2 5 2 2" xfId="3219"/>
    <cellStyle name="SAPBEXformats 2 5 2 2 2" xfId="9974"/>
    <cellStyle name="SAPBEXformats 2 5 2 2 2 2" xfId="16527"/>
    <cellStyle name="SAPBEXformats 2 5 2 2 2 2 2" xfId="26582"/>
    <cellStyle name="SAPBEXformats 2 5 2 2 2 3" xfId="23040"/>
    <cellStyle name="SAPBEXformats 2 5 2 2 3" xfId="11904"/>
    <cellStyle name="SAPBEXformats 2 5 2 2 3 2" xfId="18229"/>
    <cellStyle name="SAPBEXformats 2 5 2 2 3 2 2" xfId="27594"/>
    <cellStyle name="SAPBEXformats 2 5 2 2 3 3" xfId="24012"/>
    <cellStyle name="SAPBEXformats 2 5 2 2 4" xfId="7795"/>
    <cellStyle name="SAPBEXformats 2 5 2 2 4 2" xfId="21799"/>
    <cellStyle name="SAPBEXformats 2 5 2 2 5" xfId="14953"/>
    <cellStyle name="SAPBEXformats 2 5 2 2 5 2" xfId="25514"/>
    <cellStyle name="SAPBEXformats 2 5 2 2 6" xfId="19718"/>
    <cellStyle name="SAPBEXformats 2 5 2 3" xfId="3692"/>
    <cellStyle name="SAPBEXformats 2 5 2 3 2" xfId="10447"/>
    <cellStyle name="SAPBEXformats 2 5 2 3 2 2" xfId="16850"/>
    <cellStyle name="SAPBEXformats 2 5 2 3 2 2 2" xfId="26854"/>
    <cellStyle name="SAPBEXformats 2 5 2 3 2 3" xfId="23306"/>
    <cellStyle name="SAPBEXformats 2 5 2 3 3" xfId="12377"/>
    <cellStyle name="SAPBEXformats 2 5 2 3 3 2" xfId="18700"/>
    <cellStyle name="SAPBEXformats 2 5 2 3 3 2 2" xfId="27864"/>
    <cellStyle name="SAPBEXformats 2 5 2 3 3 3" xfId="24276"/>
    <cellStyle name="SAPBEXformats 2 5 2 3 4" xfId="8264"/>
    <cellStyle name="SAPBEXformats 2 5 2 3 4 2" xfId="22260"/>
    <cellStyle name="SAPBEXformats 2 5 2 3 5" xfId="15424"/>
    <cellStyle name="SAPBEXformats 2 5 2 3 5 2" xfId="25784"/>
    <cellStyle name="SAPBEXformats 2 5 2 3 6" xfId="19982"/>
    <cellStyle name="SAPBEXformats 2 5 2 4" xfId="6114"/>
    <cellStyle name="SAPBEXformats 2 5 2 4 2" xfId="13353"/>
    <cellStyle name="SAPBEXformats 2 5 2 4 2 2" xfId="24820"/>
    <cellStyle name="SAPBEXformats 2 5 2 4 3" xfId="21070"/>
    <cellStyle name="SAPBEXformats 2 5 2 5" xfId="5545"/>
    <cellStyle name="SAPBEXformats 2 5 2 5 2" xfId="12906"/>
    <cellStyle name="SAPBEXformats 2 5 2 5 2 2" xfId="24617"/>
    <cellStyle name="SAPBEXformats 2 5 2 5 3" xfId="20868"/>
    <cellStyle name="SAPBEXformats 2 5 2 6" xfId="9487"/>
    <cellStyle name="SAPBEXformats 2 5 2 6 2" xfId="16138"/>
    <cellStyle name="SAPBEXformats 2 5 2 6 2 2" xfId="26269"/>
    <cellStyle name="SAPBEXformats 2 5 2 6 3" xfId="22745"/>
    <cellStyle name="SAPBEXformats 2 5 2 7" xfId="12604"/>
    <cellStyle name="SAPBEXformats 2 5 2 7 2" xfId="24398"/>
    <cellStyle name="SAPBEXformats 2 5 2 8" xfId="19081"/>
    <cellStyle name="SAPBEXformats 2 5 3" xfId="2975"/>
    <cellStyle name="SAPBEXformats 2 5 3 2" xfId="9741"/>
    <cellStyle name="SAPBEXformats 2 5 3 2 2" xfId="16370"/>
    <cellStyle name="SAPBEXformats 2 5 3 2 2 2" xfId="26462"/>
    <cellStyle name="SAPBEXformats 2 5 3 2 3" xfId="22921"/>
    <cellStyle name="SAPBEXformats 2 5 3 3" xfId="11678"/>
    <cellStyle name="SAPBEXformats 2 5 3 3 2" xfId="18004"/>
    <cellStyle name="SAPBEXformats 2 5 3 3 2 2" xfId="27477"/>
    <cellStyle name="SAPBEXformats 2 5 3 3 3" xfId="23896"/>
    <cellStyle name="SAPBEXformats 2 5 3 4" xfId="7562"/>
    <cellStyle name="SAPBEXformats 2 5 3 4 2" xfId="21663"/>
    <cellStyle name="SAPBEXformats 2 5 3 5" xfId="14727"/>
    <cellStyle name="SAPBEXformats 2 5 3 5 2" xfId="25397"/>
    <cellStyle name="SAPBEXformats 2 5 3 6" xfId="19602"/>
    <cellStyle name="SAPBEXformats 2 5 4" xfId="3490"/>
    <cellStyle name="SAPBEXformats 2 5 4 2" xfId="10245"/>
    <cellStyle name="SAPBEXformats 2 5 4 2 2" xfId="16723"/>
    <cellStyle name="SAPBEXformats 2 5 4 2 2 2" xfId="26739"/>
    <cellStyle name="SAPBEXformats 2 5 4 2 3" xfId="23191"/>
    <cellStyle name="SAPBEXformats 2 5 4 3" xfId="12175"/>
    <cellStyle name="SAPBEXformats 2 5 4 3 2" xfId="18498"/>
    <cellStyle name="SAPBEXformats 2 5 4 3 2 2" xfId="27749"/>
    <cellStyle name="SAPBEXformats 2 5 4 3 3" xfId="24161"/>
    <cellStyle name="SAPBEXformats 2 5 4 4" xfId="8066"/>
    <cellStyle name="SAPBEXformats 2 5 4 4 2" xfId="22063"/>
    <cellStyle name="SAPBEXformats 2 5 4 5" xfId="15222"/>
    <cellStyle name="SAPBEXformats 2 5 4 5 2" xfId="25669"/>
    <cellStyle name="SAPBEXformats 2 5 4 6" xfId="19867"/>
    <cellStyle name="SAPBEXformats 2 5 5" xfId="3988"/>
    <cellStyle name="SAPBEXformats 2 5 5 2" xfId="20141"/>
    <cellStyle name="SAPBEXformats 2 5 6" xfId="19137"/>
    <cellStyle name="SAPBEXformats 2 5 7" xfId="28232"/>
    <cellStyle name="SAPBEXformats 2 6" xfId="2334"/>
    <cellStyle name="SAPBEXformats 2 6 2" xfId="5368"/>
    <cellStyle name="SAPBEXformats 2 6 2 2" xfId="12870"/>
    <cellStyle name="SAPBEXformats 2 6 2 2 2" xfId="24607"/>
    <cellStyle name="SAPBEXformats 2 6 2 3" xfId="20827"/>
    <cellStyle name="SAPBEXformats 2 6 3" xfId="6934"/>
    <cellStyle name="SAPBEXformats 2 6 3 2" xfId="14108"/>
    <cellStyle name="SAPBEXformats 2 6 3 2 2" xfId="25056"/>
    <cellStyle name="SAPBEXformats 2 6 3 3" xfId="21298"/>
    <cellStyle name="SAPBEXformats 2 6 4" xfId="9117"/>
    <cellStyle name="SAPBEXformats 2 6 4 2" xfId="15939"/>
    <cellStyle name="SAPBEXformats 2 6 4 2 2" xfId="26118"/>
    <cellStyle name="SAPBEXformats 2 6 4 3" xfId="22602"/>
    <cellStyle name="SAPBEXformats 2 6 5" xfId="11137"/>
    <cellStyle name="SAPBEXformats 2 6 5 2" xfId="17466"/>
    <cellStyle name="SAPBEXformats 2 6 5 2 2" xfId="27138"/>
    <cellStyle name="SAPBEXformats 2 6 5 3" xfId="23582"/>
    <cellStyle name="SAPBEXformats 2 6 6" xfId="4301"/>
    <cellStyle name="SAPBEXformats 2 6 6 2" xfId="20345"/>
    <cellStyle name="SAPBEXformats 2 6 7" xfId="4576"/>
    <cellStyle name="SAPBEXformats 2 6 7 2" xfId="20574"/>
    <cellStyle name="SAPBEXformats 2 7" xfId="2580"/>
    <cellStyle name="SAPBEXformats 2 7 2" xfId="9361"/>
    <cellStyle name="SAPBEXformats 2 7 2 2" xfId="16012"/>
    <cellStyle name="SAPBEXformats 2 7 2 2 2" xfId="26164"/>
    <cellStyle name="SAPBEXformats 2 7 2 3" xfId="22645"/>
    <cellStyle name="SAPBEXformats 2 7 3" xfId="11321"/>
    <cellStyle name="SAPBEXformats 2 7 3 2" xfId="17649"/>
    <cellStyle name="SAPBEXformats 2 7 3 2 2" xfId="27183"/>
    <cellStyle name="SAPBEXformats 2 7 3 3" xfId="23624"/>
    <cellStyle name="SAPBEXformats 2 7 4" xfId="7180"/>
    <cellStyle name="SAPBEXformats 2 7 4 2" xfId="21344"/>
    <cellStyle name="SAPBEXformats 2 7 5" xfId="14353"/>
    <cellStyle name="SAPBEXformats 2 7 5 2" xfId="25102"/>
    <cellStyle name="SAPBEXformats 2 7 6" xfId="19329"/>
    <cellStyle name="SAPBEXformats 2 8" xfId="18956"/>
    <cellStyle name="SAPBEXformats 2 9" xfId="28048"/>
    <cellStyle name="SAPBEXformats 3" xfId="484"/>
    <cellStyle name="SAPBEXformats 3 2" xfId="1759"/>
    <cellStyle name="SAPBEXformats 3 2 2" xfId="1965"/>
    <cellStyle name="SAPBEXformats 3 2 2 2" xfId="3378"/>
    <cellStyle name="SAPBEXformats 3 2 2 2 2" xfId="10133"/>
    <cellStyle name="SAPBEXformats 3 2 2 2 2 2" xfId="16651"/>
    <cellStyle name="SAPBEXformats 3 2 2 2 2 2 2" xfId="26678"/>
    <cellStyle name="SAPBEXformats 3 2 2 2 2 3" xfId="23136"/>
    <cellStyle name="SAPBEXformats 3 2 2 2 3" xfId="12063"/>
    <cellStyle name="SAPBEXformats 3 2 2 2 3 2" xfId="18388"/>
    <cellStyle name="SAPBEXformats 3 2 2 2 3 2 2" xfId="27690"/>
    <cellStyle name="SAPBEXformats 3 2 2 2 3 3" xfId="24108"/>
    <cellStyle name="SAPBEXformats 3 2 2 2 4" xfId="7954"/>
    <cellStyle name="SAPBEXformats 3 2 2 2 4 2" xfId="21958"/>
    <cellStyle name="SAPBEXformats 3 2 2 2 5" xfId="15112"/>
    <cellStyle name="SAPBEXformats 3 2 2 2 5 2" xfId="25610"/>
    <cellStyle name="SAPBEXformats 3 2 2 2 6" xfId="19814"/>
    <cellStyle name="SAPBEXformats 3 2 2 3" xfId="3851"/>
    <cellStyle name="SAPBEXformats 3 2 2 3 2" xfId="10606"/>
    <cellStyle name="SAPBEXformats 3 2 2 3 2 2" xfId="16974"/>
    <cellStyle name="SAPBEXformats 3 2 2 3 2 2 2" xfId="26950"/>
    <cellStyle name="SAPBEXformats 3 2 2 3 2 3" xfId="23402"/>
    <cellStyle name="SAPBEXformats 3 2 2 3 3" xfId="12536"/>
    <cellStyle name="SAPBEXformats 3 2 2 3 3 2" xfId="18859"/>
    <cellStyle name="SAPBEXformats 3 2 2 3 3 2 2" xfId="27960"/>
    <cellStyle name="SAPBEXformats 3 2 2 3 3 3" xfId="24372"/>
    <cellStyle name="SAPBEXformats 3 2 2 3 4" xfId="8372"/>
    <cellStyle name="SAPBEXformats 3 2 2 3 4 2" xfId="22362"/>
    <cellStyle name="SAPBEXformats 3 2 2 3 5" xfId="15583"/>
    <cellStyle name="SAPBEXformats 3 2 2 3 5 2" xfId="25880"/>
    <cellStyle name="SAPBEXformats 3 2 2 3 6" xfId="20078"/>
    <cellStyle name="SAPBEXformats 3 2 2 4" xfId="6565"/>
    <cellStyle name="SAPBEXformats 3 2 2 4 2" xfId="13743"/>
    <cellStyle name="SAPBEXformats 3 2 2 4 2 2" xfId="24903"/>
    <cellStyle name="SAPBEXformats 3 2 2 4 3" xfId="21153"/>
    <cellStyle name="SAPBEXformats 3 2 2 5" xfId="8748"/>
    <cellStyle name="SAPBEXformats 3 2 2 5 2" xfId="15733"/>
    <cellStyle name="SAPBEXformats 3 2 2 5 2 2" xfId="25961"/>
    <cellStyle name="SAPBEXformats 3 2 2 5 3" xfId="22453"/>
    <cellStyle name="SAPBEXformats 3 2 2 6" xfId="10862"/>
    <cellStyle name="SAPBEXformats 3 2 2 6 2" xfId="17194"/>
    <cellStyle name="SAPBEXformats 3 2 2 6 2 2" xfId="26987"/>
    <cellStyle name="SAPBEXformats 3 2 2 6 3" xfId="23439"/>
    <cellStyle name="SAPBEXformats 3 2 2 7" xfId="12665"/>
    <cellStyle name="SAPBEXformats 3 2 2 7 2" xfId="24451"/>
    <cellStyle name="SAPBEXformats 3 2 2 8" xfId="19270"/>
    <cellStyle name="SAPBEXformats 3 2 3" xfId="3118"/>
    <cellStyle name="SAPBEXformats 3 2 3 2" xfId="9881"/>
    <cellStyle name="SAPBEXformats 3 2 3 2 2" xfId="16475"/>
    <cellStyle name="SAPBEXformats 3 2 3 2 2 2" xfId="26541"/>
    <cellStyle name="SAPBEXformats 3 2 3 2 3" xfId="22999"/>
    <cellStyle name="SAPBEXformats 3 2 3 3" xfId="11818"/>
    <cellStyle name="SAPBEXformats 3 2 3 3 2" xfId="18143"/>
    <cellStyle name="SAPBEXformats 3 2 3 3 2 2" xfId="27555"/>
    <cellStyle name="SAPBEXformats 3 2 3 3 3" xfId="23973"/>
    <cellStyle name="SAPBEXformats 3 2 3 4" xfId="7703"/>
    <cellStyle name="SAPBEXformats 3 2 3 4 2" xfId="21748"/>
    <cellStyle name="SAPBEXformats 3 2 3 5" xfId="14866"/>
    <cellStyle name="SAPBEXformats 3 2 3 5 2" xfId="25475"/>
    <cellStyle name="SAPBEXformats 3 2 3 6" xfId="19679"/>
    <cellStyle name="SAPBEXformats 3 2 4" xfId="3607"/>
    <cellStyle name="SAPBEXformats 3 2 4 2" xfId="10362"/>
    <cellStyle name="SAPBEXformats 3 2 4 2 2" xfId="16805"/>
    <cellStyle name="SAPBEXformats 3 2 4 2 2 2" xfId="26815"/>
    <cellStyle name="SAPBEXformats 3 2 4 2 3" xfId="23267"/>
    <cellStyle name="SAPBEXformats 3 2 4 3" xfId="12292"/>
    <cellStyle name="SAPBEXformats 3 2 4 3 2" xfId="18615"/>
    <cellStyle name="SAPBEXformats 3 2 4 3 2 2" xfId="27825"/>
    <cellStyle name="SAPBEXformats 3 2 4 3 3" xfId="24237"/>
    <cellStyle name="SAPBEXformats 3 2 4 4" xfId="8183"/>
    <cellStyle name="SAPBEXformats 3 2 4 4 2" xfId="22180"/>
    <cellStyle name="SAPBEXformats 3 2 4 5" xfId="15339"/>
    <cellStyle name="SAPBEXformats 3 2 4 5 2" xfId="25745"/>
    <cellStyle name="SAPBEXformats 3 2 4 6" xfId="19943"/>
    <cellStyle name="SAPBEXformats 3 2 5" xfId="3934"/>
    <cellStyle name="SAPBEXformats 3 2 5 2" xfId="20106"/>
    <cellStyle name="SAPBEXformats 3 2 6" xfId="19234"/>
    <cellStyle name="SAPBEXformats 3 2 7" xfId="28356"/>
    <cellStyle name="SAPBEXformats 3 3" xfId="2041"/>
    <cellStyle name="SAPBEXformats 3 3 2" xfId="2922"/>
    <cellStyle name="SAPBEXformats 3 3 2 2" xfId="7509"/>
    <cellStyle name="SAPBEXformats 3 3 2 2 2" xfId="14676"/>
    <cellStyle name="SAPBEXformats 3 3 2 2 2 2" xfId="25368"/>
    <cellStyle name="SAPBEXformats 3 3 2 2 3" xfId="21635"/>
    <cellStyle name="SAPBEXformats 3 3 2 3" xfId="9689"/>
    <cellStyle name="SAPBEXformats 3 3 2 3 2" xfId="16334"/>
    <cellStyle name="SAPBEXformats 3 3 2 3 2 2" xfId="26432"/>
    <cellStyle name="SAPBEXformats 3 3 2 3 3" xfId="22893"/>
    <cellStyle name="SAPBEXformats 3 3 2 4" xfId="11638"/>
    <cellStyle name="SAPBEXformats 3 3 2 4 2" xfId="17965"/>
    <cellStyle name="SAPBEXformats 3 3 2 4 2 2" xfId="27448"/>
    <cellStyle name="SAPBEXformats 3 3 2 4 3" xfId="23869"/>
    <cellStyle name="SAPBEXformats 3 3 2 5" xfId="5129"/>
    <cellStyle name="SAPBEXformats 3 3 2 5 2" xfId="20663"/>
    <cellStyle name="SAPBEXformats 3 3 2 6" xfId="12705"/>
    <cellStyle name="SAPBEXformats 3 3 2 6 2" xfId="24478"/>
    <cellStyle name="SAPBEXformats 3 3 2 7" xfId="19575"/>
    <cellStyle name="SAPBEXformats 3 3 3" xfId="3454"/>
    <cellStyle name="SAPBEXformats 3 3 3 2" xfId="10209"/>
    <cellStyle name="SAPBEXformats 3 3 3 2 2" xfId="16691"/>
    <cellStyle name="SAPBEXformats 3 3 3 2 2 2" xfId="26713"/>
    <cellStyle name="SAPBEXformats 3 3 3 2 3" xfId="23167"/>
    <cellStyle name="SAPBEXformats 3 3 3 3" xfId="12139"/>
    <cellStyle name="SAPBEXformats 3 3 3 3 2" xfId="18463"/>
    <cellStyle name="SAPBEXformats 3 3 3 3 2 2" xfId="27724"/>
    <cellStyle name="SAPBEXformats 3 3 3 3 3" xfId="24138"/>
    <cellStyle name="SAPBEXformats 3 3 3 4" xfId="8030"/>
    <cellStyle name="SAPBEXformats 3 3 3 4 2" xfId="22029"/>
    <cellStyle name="SAPBEXformats 3 3 3 5" xfId="15187"/>
    <cellStyle name="SAPBEXformats 3 3 3 5 2" xfId="25644"/>
    <cellStyle name="SAPBEXformats 3 3 3 6" xfId="19844"/>
    <cellStyle name="SAPBEXformats 3 3 4" xfId="6641"/>
    <cellStyle name="SAPBEXformats 3 3 4 2" xfId="13818"/>
    <cellStyle name="SAPBEXformats 3 3 4 2 2" xfId="24929"/>
    <cellStyle name="SAPBEXformats 3 3 4 3" xfId="21175"/>
    <cellStyle name="SAPBEXformats 3 3 5" xfId="8824"/>
    <cellStyle name="SAPBEXformats 3 3 5 2" xfId="15773"/>
    <cellStyle name="SAPBEXformats 3 3 5 2 2" xfId="25988"/>
    <cellStyle name="SAPBEXformats 3 3 5 3" xfId="22476"/>
    <cellStyle name="SAPBEXformats 3 3 6" xfId="10937"/>
    <cellStyle name="SAPBEXformats 3 3 6 2" xfId="17268"/>
    <cellStyle name="SAPBEXformats 3 3 6 2 2" xfId="27013"/>
    <cellStyle name="SAPBEXformats 3 3 6 3" xfId="23461"/>
    <cellStyle name="SAPBEXformats 3 3 7" xfId="4460"/>
    <cellStyle name="SAPBEXformats 3 3 7 2" xfId="20493"/>
    <cellStyle name="SAPBEXformats 3 3 8" xfId="4726"/>
    <cellStyle name="SAPBEXformats 3 3 8 2" xfId="20619"/>
    <cellStyle name="SAPBEXformats 3 4" xfId="2641"/>
    <cellStyle name="SAPBEXformats 3 4 2" xfId="9422"/>
    <cellStyle name="SAPBEXformats 3 4 2 2" xfId="16073"/>
    <cellStyle name="SAPBEXformats 3 4 2 2 2" xfId="26212"/>
    <cellStyle name="SAPBEXformats 3 4 2 3" xfId="22688"/>
    <cellStyle name="SAPBEXformats 3 4 3" xfId="11382"/>
    <cellStyle name="SAPBEXformats 3 4 3 2" xfId="17710"/>
    <cellStyle name="SAPBEXformats 3 4 3 2 2" xfId="27231"/>
    <cellStyle name="SAPBEXformats 3 4 3 3" xfId="23667"/>
    <cellStyle name="SAPBEXformats 3 4 4" xfId="7241"/>
    <cellStyle name="SAPBEXformats 3 4 4 2" xfId="21400"/>
    <cellStyle name="SAPBEXformats 3 4 5" xfId="14414"/>
    <cellStyle name="SAPBEXformats 3 4 5 2" xfId="25150"/>
    <cellStyle name="SAPBEXformats 3 4 6" xfId="19372"/>
    <cellStyle name="SAPBEXformats 3 5" xfId="28104"/>
    <cellStyle name="SAPBEXformats 4" xfId="1532"/>
    <cellStyle name="SAPBEXformats 4 2" xfId="1400"/>
    <cellStyle name="SAPBEXformats 4 2 2" xfId="3218"/>
    <cellStyle name="SAPBEXformats 4 2 2 2" xfId="9973"/>
    <cellStyle name="SAPBEXformats 4 2 2 2 2" xfId="16526"/>
    <cellStyle name="SAPBEXformats 4 2 2 2 2 2" xfId="26581"/>
    <cellStyle name="SAPBEXformats 4 2 2 2 3" xfId="23039"/>
    <cellStyle name="SAPBEXformats 4 2 2 3" xfId="11903"/>
    <cellStyle name="SAPBEXformats 4 2 2 3 2" xfId="18228"/>
    <cellStyle name="SAPBEXformats 4 2 2 3 2 2" xfId="27593"/>
    <cellStyle name="SAPBEXformats 4 2 2 3 3" xfId="24011"/>
    <cellStyle name="SAPBEXformats 4 2 2 4" xfId="7794"/>
    <cellStyle name="SAPBEXformats 4 2 2 4 2" xfId="21798"/>
    <cellStyle name="SAPBEXformats 4 2 2 5" xfId="14952"/>
    <cellStyle name="SAPBEXformats 4 2 2 5 2" xfId="25513"/>
    <cellStyle name="SAPBEXformats 4 2 2 6" xfId="19717"/>
    <cellStyle name="SAPBEXformats 4 2 3" xfId="3691"/>
    <cellStyle name="SAPBEXformats 4 2 3 2" xfId="10446"/>
    <cellStyle name="SAPBEXformats 4 2 3 2 2" xfId="16849"/>
    <cellStyle name="SAPBEXformats 4 2 3 2 2 2" xfId="26853"/>
    <cellStyle name="SAPBEXformats 4 2 3 2 3" xfId="23305"/>
    <cellStyle name="SAPBEXformats 4 2 3 3" xfId="12376"/>
    <cellStyle name="SAPBEXformats 4 2 3 3 2" xfId="18699"/>
    <cellStyle name="SAPBEXformats 4 2 3 3 2 2" xfId="27863"/>
    <cellStyle name="SAPBEXformats 4 2 3 3 3" xfId="24275"/>
    <cellStyle name="SAPBEXformats 4 2 3 4" xfId="8263"/>
    <cellStyle name="SAPBEXformats 4 2 3 4 2" xfId="22259"/>
    <cellStyle name="SAPBEXformats 4 2 3 5" xfId="15423"/>
    <cellStyle name="SAPBEXformats 4 2 3 5 2" xfId="25783"/>
    <cellStyle name="SAPBEXformats 4 2 3 6" xfId="19981"/>
    <cellStyle name="SAPBEXformats 4 2 4" xfId="6183"/>
    <cellStyle name="SAPBEXformats 4 2 4 2" xfId="13419"/>
    <cellStyle name="SAPBEXformats 4 2 4 2 2" xfId="24839"/>
    <cellStyle name="SAPBEXformats 4 2 4 3" xfId="21089"/>
    <cellStyle name="SAPBEXformats 4 2 5" xfId="8452"/>
    <cellStyle name="SAPBEXformats 4 2 5 2" xfId="15659"/>
    <cellStyle name="SAPBEXformats 4 2 5 2 2" xfId="25913"/>
    <cellStyle name="SAPBEXformats 4 2 5 3" xfId="22406"/>
    <cellStyle name="SAPBEXformats 4 2 6" xfId="5836"/>
    <cellStyle name="SAPBEXformats 4 2 6 2" xfId="13101"/>
    <cellStyle name="SAPBEXformats 4 2 6 2 2" xfId="24702"/>
    <cellStyle name="SAPBEXformats 4 2 6 3" xfId="20953"/>
    <cellStyle name="SAPBEXformats 4 2 7" xfId="12623"/>
    <cellStyle name="SAPBEXformats 4 2 7 2" xfId="24415"/>
    <cellStyle name="SAPBEXformats 4 2 8" xfId="19098"/>
    <cellStyle name="SAPBEXformats 4 3" xfId="2743"/>
    <cellStyle name="SAPBEXformats 4 3 2" xfId="9516"/>
    <cellStyle name="SAPBEXformats 4 3 2 2" xfId="16167"/>
    <cellStyle name="SAPBEXformats 4 3 2 2 2" xfId="26293"/>
    <cellStyle name="SAPBEXformats 4 3 2 3" xfId="22768"/>
    <cellStyle name="SAPBEXformats 4 3 3" xfId="11471"/>
    <cellStyle name="SAPBEXformats 4 3 3 2" xfId="17798"/>
    <cellStyle name="SAPBEXformats 4 3 3 2 2" xfId="27309"/>
    <cellStyle name="SAPBEXformats 4 3 3 3" xfId="23744"/>
    <cellStyle name="SAPBEXformats 4 3 4" xfId="7335"/>
    <cellStyle name="SAPBEXformats 4 3 4 2" xfId="21488"/>
    <cellStyle name="SAPBEXformats 4 3 5" xfId="14503"/>
    <cellStyle name="SAPBEXformats 4 3 5 2" xfId="25229"/>
    <cellStyle name="SAPBEXformats 4 3 6" xfId="19450"/>
    <cellStyle name="SAPBEXformats 4 4" xfId="2887"/>
    <cellStyle name="SAPBEXformats 4 4 2" xfId="9654"/>
    <cellStyle name="SAPBEXformats 4 4 2 2" xfId="16300"/>
    <cellStyle name="SAPBEXformats 4 4 2 2 2" xfId="26408"/>
    <cellStyle name="SAPBEXformats 4 4 2 3" xfId="22874"/>
    <cellStyle name="SAPBEXformats 4 4 3" xfId="11604"/>
    <cellStyle name="SAPBEXformats 4 4 3 2" xfId="17931"/>
    <cellStyle name="SAPBEXformats 4 4 3 2 2" xfId="27424"/>
    <cellStyle name="SAPBEXformats 4 4 3 3" xfId="23850"/>
    <cellStyle name="SAPBEXformats 4 4 4" xfId="7474"/>
    <cellStyle name="SAPBEXformats 4 4 4 2" xfId="21606"/>
    <cellStyle name="SAPBEXformats 4 4 5" xfId="14641"/>
    <cellStyle name="SAPBEXformats 4 4 5 2" xfId="25344"/>
    <cellStyle name="SAPBEXformats 4 4 6" xfId="19556"/>
    <cellStyle name="SAPBEXformats 4 5" xfId="3989"/>
    <cellStyle name="SAPBEXformats 4 5 2" xfId="20142"/>
    <cellStyle name="SAPBEXformats 4 6" xfId="19136"/>
    <cellStyle name="SAPBEXformats 4 7" xfId="28231"/>
    <cellStyle name="SAPBEXformats 5" xfId="2288"/>
    <cellStyle name="SAPBEXformats 5 2" xfId="5327"/>
    <cellStyle name="SAPBEXformats 5 2 2" xfId="12850"/>
    <cellStyle name="SAPBEXformats 5 2 2 2" xfId="24590"/>
    <cellStyle name="SAPBEXformats 5 2 3" xfId="20807"/>
    <cellStyle name="SAPBEXformats 5 3" xfId="6888"/>
    <cellStyle name="SAPBEXformats 5 3 2" xfId="14062"/>
    <cellStyle name="SAPBEXformats 5 3 2 2" xfId="25039"/>
    <cellStyle name="SAPBEXformats 5 3 3" xfId="21281"/>
    <cellStyle name="SAPBEXformats 5 4" xfId="9071"/>
    <cellStyle name="SAPBEXformats 5 4 2" xfId="15919"/>
    <cellStyle name="SAPBEXformats 5 4 2 2" xfId="26101"/>
    <cellStyle name="SAPBEXformats 5 4 3" xfId="22585"/>
    <cellStyle name="SAPBEXformats 5 5" xfId="11099"/>
    <cellStyle name="SAPBEXformats 5 5 2" xfId="17428"/>
    <cellStyle name="SAPBEXformats 5 5 2 2" xfId="27121"/>
    <cellStyle name="SAPBEXformats 5 5 3" xfId="23565"/>
    <cellStyle name="SAPBEXformats 5 6" xfId="4300"/>
    <cellStyle name="SAPBEXformats 5 6 2" xfId="20344"/>
    <cellStyle name="SAPBEXformats 5 7" xfId="5204"/>
    <cellStyle name="SAPBEXformats 5 7 2" xfId="20728"/>
    <cellStyle name="SAPBEXformats 6" xfId="2579"/>
    <cellStyle name="SAPBEXformats 6 2" xfId="9360"/>
    <cellStyle name="SAPBEXformats 6 2 2" xfId="16011"/>
    <cellStyle name="SAPBEXformats 6 2 2 2" xfId="26163"/>
    <cellStyle name="SAPBEXformats 6 2 3" xfId="22644"/>
    <cellStyle name="SAPBEXformats 6 3" xfId="11320"/>
    <cellStyle name="SAPBEXformats 6 3 2" xfId="17648"/>
    <cellStyle name="SAPBEXformats 6 3 2 2" xfId="27182"/>
    <cellStyle name="SAPBEXformats 6 3 3" xfId="23623"/>
    <cellStyle name="SAPBEXformats 6 4" xfId="7179"/>
    <cellStyle name="SAPBEXformats 6 4 2" xfId="21343"/>
    <cellStyle name="SAPBEXformats 6 5" xfId="14352"/>
    <cellStyle name="SAPBEXformats 6 5 2" xfId="25101"/>
    <cellStyle name="SAPBEXformats 6 6" xfId="19328"/>
    <cellStyle name="SAPBEXformats 7" xfId="18955"/>
    <cellStyle name="SAPBEXformats 8" xfId="28047"/>
    <cellStyle name="SAPBEXheaderItem" xfId="258"/>
    <cellStyle name="SAPBEXheaderItem 2" xfId="259"/>
    <cellStyle name="SAPBEXheaderItem 2 2" xfId="1062"/>
    <cellStyle name="SAPBEXheaderItem 2 2 2" xfId="1679"/>
    <cellStyle name="SAPBEXheaderItem 2 2 2 2" xfId="859"/>
    <cellStyle name="SAPBEXheaderItem 2 2 2 2 2" xfId="3314"/>
    <cellStyle name="SAPBEXheaderItem 2 2 2 2 2 2" xfId="10069"/>
    <cellStyle name="SAPBEXheaderItem 2 2 2 2 2 2 2" xfId="16608"/>
    <cellStyle name="SAPBEXheaderItem 2 2 2 2 2 2 2 2" xfId="26648"/>
    <cellStyle name="SAPBEXheaderItem 2 2 2 2 2 2 3" xfId="23106"/>
    <cellStyle name="SAPBEXheaderItem 2 2 2 2 2 3" xfId="11999"/>
    <cellStyle name="SAPBEXheaderItem 2 2 2 2 2 3 2" xfId="18324"/>
    <cellStyle name="SAPBEXheaderItem 2 2 2 2 2 3 2 2" xfId="27660"/>
    <cellStyle name="SAPBEXheaderItem 2 2 2 2 2 3 3" xfId="24078"/>
    <cellStyle name="SAPBEXheaderItem 2 2 2 2 2 4" xfId="7890"/>
    <cellStyle name="SAPBEXheaderItem 2 2 2 2 2 4 2" xfId="21894"/>
    <cellStyle name="SAPBEXheaderItem 2 2 2 2 2 5" xfId="15048"/>
    <cellStyle name="SAPBEXheaderItem 2 2 2 2 2 5 2" xfId="25580"/>
    <cellStyle name="SAPBEXheaderItem 2 2 2 2 2 6" xfId="19784"/>
    <cellStyle name="SAPBEXheaderItem 2 2 2 2 3" xfId="3787"/>
    <cellStyle name="SAPBEXheaderItem 2 2 2 2 3 2" xfId="10542"/>
    <cellStyle name="SAPBEXheaderItem 2 2 2 2 3 2 2" xfId="16931"/>
    <cellStyle name="SAPBEXheaderItem 2 2 2 2 3 2 2 2" xfId="26920"/>
    <cellStyle name="SAPBEXheaderItem 2 2 2 2 3 2 3" xfId="23372"/>
    <cellStyle name="SAPBEXheaderItem 2 2 2 2 3 3" xfId="12472"/>
    <cellStyle name="SAPBEXheaderItem 2 2 2 2 3 3 2" xfId="18795"/>
    <cellStyle name="SAPBEXheaderItem 2 2 2 2 3 3 2 2" xfId="27930"/>
    <cellStyle name="SAPBEXheaderItem 2 2 2 2 3 3 3" xfId="24342"/>
    <cellStyle name="SAPBEXheaderItem 2 2 2 2 3 4" xfId="8336"/>
    <cellStyle name="SAPBEXheaderItem 2 2 2 2 3 4 2" xfId="22330"/>
    <cellStyle name="SAPBEXheaderItem 2 2 2 2 3 5" xfId="15519"/>
    <cellStyle name="SAPBEXheaderItem 2 2 2 2 3 5 2" xfId="25850"/>
    <cellStyle name="SAPBEXheaderItem 2 2 2 2 3 6" xfId="20048"/>
    <cellStyle name="SAPBEXheaderItem 2 2 2 2 4" xfId="5904"/>
    <cellStyle name="SAPBEXheaderItem 2 2 2 2 4 2" xfId="13165"/>
    <cellStyle name="SAPBEXheaderItem 2 2 2 2 4 2 2" xfId="24743"/>
    <cellStyle name="SAPBEXheaderItem 2 2 2 2 4 3" xfId="20994"/>
    <cellStyle name="SAPBEXheaderItem 2 2 2 2 5" xfId="5644"/>
    <cellStyle name="SAPBEXheaderItem 2 2 2 2 5 2" xfId="12983"/>
    <cellStyle name="SAPBEXheaderItem 2 2 2 2 5 2 2" xfId="24648"/>
    <cellStyle name="SAPBEXheaderItem 2 2 2 2 5 3" xfId="20900"/>
    <cellStyle name="SAPBEXheaderItem 2 2 2 2 6" xfId="5677"/>
    <cellStyle name="SAPBEXheaderItem 2 2 2 2 6 2" xfId="12999"/>
    <cellStyle name="SAPBEXheaderItem 2 2 2 2 6 2 2" xfId="24661"/>
    <cellStyle name="SAPBEXheaderItem 2 2 2 2 6 3" xfId="20913"/>
    <cellStyle name="SAPBEXheaderItem 2 2 2 2 7" xfId="4218"/>
    <cellStyle name="SAPBEXheaderItem 2 2 2 2 7 2" xfId="20280"/>
    <cellStyle name="SAPBEXheaderItem 2 2 2 2 8" xfId="19025"/>
    <cellStyle name="SAPBEXheaderItem 2 2 2 3" xfId="3051"/>
    <cellStyle name="SAPBEXheaderItem 2 2 2 3 2" xfId="9817"/>
    <cellStyle name="SAPBEXheaderItem 2 2 2 3 2 2" xfId="16432"/>
    <cellStyle name="SAPBEXheaderItem 2 2 2 3 2 2 2" xfId="26511"/>
    <cellStyle name="SAPBEXheaderItem 2 2 2 3 2 3" xfId="22969"/>
    <cellStyle name="SAPBEXheaderItem 2 2 2 3 3" xfId="11754"/>
    <cellStyle name="SAPBEXheaderItem 2 2 2 3 3 2" xfId="18079"/>
    <cellStyle name="SAPBEXheaderItem 2 2 2 3 3 2 2" xfId="27525"/>
    <cellStyle name="SAPBEXheaderItem 2 2 2 3 3 3" xfId="23943"/>
    <cellStyle name="SAPBEXheaderItem 2 2 2 3 4" xfId="7638"/>
    <cellStyle name="SAPBEXheaderItem 2 2 2 3 4 2" xfId="21718"/>
    <cellStyle name="SAPBEXheaderItem 2 2 2 3 5" xfId="14802"/>
    <cellStyle name="SAPBEXheaderItem 2 2 2 3 5 2" xfId="25445"/>
    <cellStyle name="SAPBEXheaderItem 2 2 2 3 6" xfId="19649"/>
    <cellStyle name="SAPBEXheaderItem 2 2 2 4" xfId="3556"/>
    <cellStyle name="SAPBEXheaderItem 2 2 2 4 2" xfId="10311"/>
    <cellStyle name="SAPBEXheaderItem 2 2 2 4 2 2" xfId="16775"/>
    <cellStyle name="SAPBEXheaderItem 2 2 2 4 2 2 2" xfId="26785"/>
    <cellStyle name="SAPBEXheaderItem 2 2 2 4 2 3" xfId="23237"/>
    <cellStyle name="SAPBEXheaderItem 2 2 2 4 3" xfId="12241"/>
    <cellStyle name="SAPBEXheaderItem 2 2 2 4 3 2" xfId="18564"/>
    <cellStyle name="SAPBEXheaderItem 2 2 2 4 3 2 2" xfId="27795"/>
    <cellStyle name="SAPBEXheaderItem 2 2 2 4 3 3" xfId="24207"/>
    <cellStyle name="SAPBEXheaderItem 2 2 2 4 4" xfId="8132"/>
    <cellStyle name="SAPBEXheaderItem 2 2 2 4 4 2" xfId="22129"/>
    <cellStyle name="SAPBEXheaderItem 2 2 2 4 5" xfId="15288"/>
    <cellStyle name="SAPBEXheaderItem 2 2 2 4 5 2" xfId="25715"/>
    <cellStyle name="SAPBEXheaderItem 2 2 2 4 6" xfId="19913"/>
    <cellStyle name="SAPBEXheaderItem 2 2 2 5" xfId="3950"/>
    <cellStyle name="SAPBEXheaderItem 2 2 2 5 2" xfId="20113"/>
    <cellStyle name="SAPBEXheaderItem 2 2 2 6" xfId="19204"/>
    <cellStyle name="SAPBEXheaderItem 2 2 2 7" xfId="28313"/>
    <cellStyle name="SAPBEXheaderItem 2 2 3" xfId="2162"/>
    <cellStyle name="SAPBEXheaderItem 2 2 3 2" xfId="5232"/>
    <cellStyle name="SAPBEXheaderItem 2 2 3 2 2" xfId="12793"/>
    <cellStyle name="SAPBEXheaderItem 2 2 3 2 2 2" xfId="24554"/>
    <cellStyle name="SAPBEXheaderItem 2 2 3 2 3" xfId="20750"/>
    <cellStyle name="SAPBEXheaderItem 2 2 3 3" xfId="6762"/>
    <cellStyle name="SAPBEXheaderItem 2 2 3 3 2" xfId="13936"/>
    <cellStyle name="SAPBEXheaderItem 2 2 3 3 2 2" xfId="25003"/>
    <cellStyle name="SAPBEXheaderItem 2 2 3 3 3" xfId="21247"/>
    <cellStyle name="SAPBEXheaderItem 2 2 3 4" xfId="8945"/>
    <cellStyle name="SAPBEXheaderItem 2 2 3 4 2" xfId="15862"/>
    <cellStyle name="SAPBEXheaderItem 2 2 3 4 2 2" xfId="26065"/>
    <cellStyle name="SAPBEXheaderItem 2 2 3 4 3" xfId="22551"/>
    <cellStyle name="SAPBEXheaderItem 2 2 3 5" xfId="11027"/>
    <cellStyle name="SAPBEXheaderItem 2 2 3 5 2" xfId="17356"/>
    <cellStyle name="SAPBEXheaderItem 2 2 3 5 2 2" xfId="27085"/>
    <cellStyle name="SAPBEXheaderItem 2 2 3 5 3" xfId="23531"/>
    <cellStyle name="SAPBEXheaderItem 2 2 3 6" xfId="4379"/>
    <cellStyle name="SAPBEXheaderItem 2 2 3 6 2" xfId="20423"/>
    <cellStyle name="SAPBEXheaderItem 2 2 3 7" xfId="4591"/>
    <cellStyle name="SAPBEXheaderItem 2 2 3 7 2" xfId="20582"/>
    <cellStyle name="SAPBEXheaderItem 2 2 4" xfId="2837"/>
    <cellStyle name="SAPBEXheaderItem 2 2 4 2" xfId="9604"/>
    <cellStyle name="SAPBEXheaderItem 2 2 4 2 2" xfId="16252"/>
    <cellStyle name="SAPBEXheaderItem 2 2 4 2 2 2" xfId="26366"/>
    <cellStyle name="SAPBEXheaderItem 2 2 4 2 3" xfId="22834"/>
    <cellStyle name="SAPBEXheaderItem 2 2 4 3" xfId="11556"/>
    <cellStyle name="SAPBEXheaderItem 2 2 4 3 2" xfId="17883"/>
    <cellStyle name="SAPBEXheaderItem 2 2 4 3 2 2" xfId="27382"/>
    <cellStyle name="SAPBEXheaderItem 2 2 4 3 3" xfId="23810"/>
    <cellStyle name="SAPBEXheaderItem 2 2 4 4" xfId="7424"/>
    <cellStyle name="SAPBEXheaderItem 2 2 4 4 2" xfId="21561"/>
    <cellStyle name="SAPBEXheaderItem 2 2 4 5" xfId="14591"/>
    <cellStyle name="SAPBEXheaderItem 2 2 4 5 2" xfId="25302"/>
    <cellStyle name="SAPBEXheaderItem 2 2 4 6" xfId="19516"/>
    <cellStyle name="SAPBEXheaderItem 2 2 5" xfId="2669"/>
    <cellStyle name="SAPBEXheaderItem 2 2 5 2" xfId="9450"/>
    <cellStyle name="SAPBEXheaderItem 2 2 5 2 2" xfId="16101"/>
    <cellStyle name="SAPBEXheaderItem 2 2 5 2 2 2" xfId="26239"/>
    <cellStyle name="SAPBEXheaderItem 2 2 5 2 3" xfId="22715"/>
    <cellStyle name="SAPBEXheaderItem 2 2 5 3" xfId="11410"/>
    <cellStyle name="SAPBEXheaderItem 2 2 5 3 2" xfId="17738"/>
    <cellStyle name="SAPBEXheaderItem 2 2 5 3 2 2" xfId="27258"/>
    <cellStyle name="SAPBEXheaderItem 2 2 5 3 3" xfId="23694"/>
    <cellStyle name="SAPBEXheaderItem 2 2 5 4" xfId="7269"/>
    <cellStyle name="SAPBEXheaderItem 2 2 5 4 2" xfId="21428"/>
    <cellStyle name="SAPBEXheaderItem 2 2 5 5" xfId="14442"/>
    <cellStyle name="SAPBEXheaderItem 2 2 5 5 2" xfId="25177"/>
    <cellStyle name="SAPBEXheaderItem 2 2 5 6" xfId="19399"/>
    <cellStyle name="SAPBEXheaderItem 2 2 6" xfId="28176"/>
    <cellStyle name="SAPBEXheaderItem 2 3" xfId="1029"/>
    <cellStyle name="SAPBEXheaderItem 2 3 2" xfId="1666"/>
    <cellStyle name="SAPBEXheaderItem 2 3 2 2" xfId="862"/>
    <cellStyle name="SAPBEXheaderItem 2 3 2 2 2" xfId="3302"/>
    <cellStyle name="SAPBEXheaderItem 2 3 2 2 2 2" xfId="10057"/>
    <cellStyle name="SAPBEXheaderItem 2 3 2 2 2 2 2" xfId="16598"/>
    <cellStyle name="SAPBEXheaderItem 2 3 2 2 2 2 2 2" xfId="26638"/>
    <cellStyle name="SAPBEXheaderItem 2 3 2 2 2 2 3" xfId="23096"/>
    <cellStyle name="SAPBEXheaderItem 2 3 2 2 2 3" xfId="11987"/>
    <cellStyle name="SAPBEXheaderItem 2 3 2 2 2 3 2" xfId="18312"/>
    <cellStyle name="SAPBEXheaderItem 2 3 2 2 2 3 2 2" xfId="27650"/>
    <cellStyle name="SAPBEXheaderItem 2 3 2 2 2 3 3" xfId="24068"/>
    <cellStyle name="SAPBEXheaderItem 2 3 2 2 2 4" xfId="7878"/>
    <cellStyle name="SAPBEXheaderItem 2 3 2 2 2 4 2" xfId="21882"/>
    <cellStyle name="SAPBEXheaderItem 2 3 2 2 2 5" xfId="15036"/>
    <cellStyle name="SAPBEXheaderItem 2 3 2 2 2 5 2" xfId="25570"/>
    <cellStyle name="SAPBEXheaderItem 2 3 2 2 2 6" xfId="19774"/>
    <cellStyle name="SAPBEXheaderItem 2 3 2 2 3" xfId="3775"/>
    <cellStyle name="SAPBEXheaderItem 2 3 2 2 3 2" xfId="10530"/>
    <cellStyle name="SAPBEXheaderItem 2 3 2 2 3 2 2" xfId="16921"/>
    <cellStyle name="SAPBEXheaderItem 2 3 2 2 3 2 2 2" xfId="26910"/>
    <cellStyle name="SAPBEXheaderItem 2 3 2 2 3 2 3" xfId="23362"/>
    <cellStyle name="SAPBEXheaderItem 2 3 2 2 3 3" xfId="12460"/>
    <cellStyle name="SAPBEXheaderItem 2 3 2 2 3 3 2" xfId="18783"/>
    <cellStyle name="SAPBEXheaderItem 2 3 2 2 3 3 2 2" xfId="27920"/>
    <cellStyle name="SAPBEXheaderItem 2 3 2 2 3 3 3" xfId="24332"/>
    <cellStyle name="SAPBEXheaderItem 2 3 2 2 3 4" xfId="8324"/>
    <cellStyle name="SAPBEXheaderItem 2 3 2 2 3 4 2" xfId="22318"/>
    <cellStyle name="SAPBEXheaderItem 2 3 2 2 3 5" xfId="15507"/>
    <cellStyle name="SAPBEXheaderItem 2 3 2 2 3 5 2" xfId="25840"/>
    <cellStyle name="SAPBEXheaderItem 2 3 2 2 3 6" xfId="20038"/>
    <cellStyle name="SAPBEXheaderItem 2 3 2 2 4" xfId="5907"/>
    <cellStyle name="SAPBEXheaderItem 2 3 2 2 4 2" xfId="13168"/>
    <cellStyle name="SAPBEXheaderItem 2 3 2 2 4 2 2" xfId="24746"/>
    <cellStyle name="SAPBEXheaderItem 2 3 2 2 4 3" xfId="20997"/>
    <cellStyle name="SAPBEXheaderItem 2 3 2 2 5" xfId="5646"/>
    <cellStyle name="SAPBEXheaderItem 2 3 2 2 5 2" xfId="12985"/>
    <cellStyle name="SAPBEXheaderItem 2 3 2 2 5 2 2" xfId="24650"/>
    <cellStyle name="SAPBEXheaderItem 2 3 2 2 5 3" xfId="20902"/>
    <cellStyle name="SAPBEXheaderItem 2 3 2 2 6" xfId="5574"/>
    <cellStyle name="SAPBEXheaderItem 2 3 2 2 6 2" xfId="12926"/>
    <cellStyle name="SAPBEXheaderItem 2 3 2 2 6 2 2" xfId="24629"/>
    <cellStyle name="SAPBEXheaderItem 2 3 2 2 6 3" xfId="20880"/>
    <cellStyle name="SAPBEXheaderItem 2 3 2 2 7" xfId="4189"/>
    <cellStyle name="SAPBEXheaderItem 2 3 2 2 7 2" xfId="20256"/>
    <cellStyle name="SAPBEXheaderItem 2 3 2 2 8" xfId="19028"/>
    <cellStyle name="SAPBEXheaderItem 2 3 2 3" xfId="3039"/>
    <cellStyle name="SAPBEXheaderItem 2 3 2 3 2" xfId="9805"/>
    <cellStyle name="SAPBEXheaderItem 2 3 2 3 2 2" xfId="16422"/>
    <cellStyle name="SAPBEXheaderItem 2 3 2 3 2 2 2" xfId="26501"/>
    <cellStyle name="SAPBEXheaderItem 2 3 2 3 2 3" xfId="22959"/>
    <cellStyle name="SAPBEXheaderItem 2 3 2 3 3" xfId="11742"/>
    <cellStyle name="SAPBEXheaderItem 2 3 2 3 3 2" xfId="18067"/>
    <cellStyle name="SAPBEXheaderItem 2 3 2 3 3 2 2" xfId="27515"/>
    <cellStyle name="SAPBEXheaderItem 2 3 2 3 3 3" xfId="23933"/>
    <cellStyle name="SAPBEXheaderItem 2 3 2 3 4" xfId="7626"/>
    <cellStyle name="SAPBEXheaderItem 2 3 2 3 4 2" xfId="21708"/>
    <cellStyle name="SAPBEXheaderItem 2 3 2 3 5" xfId="14790"/>
    <cellStyle name="SAPBEXheaderItem 2 3 2 3 5 2" xfId="25435"/>
    <cellStyle name="SAPBEXheaderItem 2 3 2 3 6" xfId="19639"/>
    <cellStyle name="SAPBEXheaderItem 2 3 2 4" xfId="3544"/>
    <cellStyle name="SAPBEXheaderItem 2 3 2 4 2" xfId="10299"/>
    <cellStyle name="SAPBEXheaderItem 2 3 2 4 2 2" xfId="16765"/>
    <cellStyle name="SAPBEXheaderItem 2 3 2 4 2 2 2" xfId="26775"/>
    <cellStyle name="SAPBEXheaderItem 2 3 2 4 2 3" xfId="23227"/>
    <cellStyle name="SAPBEXheaderItem 2 3 2 4 3" xfId="12229"/>
    <cellStyle name="SAPBEXheaderItem 2 3 2 4 3 2" xfId="18552"/>
    <cellStyle name="SAPBEXheaderItem 2 3 2 4 3 2 2" xfId="27785"/>
    <cellStyle name="SAPBEXheaderItem 2 3 2 4 3 3" xfId="24197"/>
    <cellStyle name="SAPBEXheaderItem 2 3 2 4 4" xfId="8120"/>
    <cellStyle name="SAPBEXheaderItem 2 3 2 4 4 2" xfId="22117"/>
    <cellStyle name="SAPBEXheaderItem 2 3 2 4 5" xfId="15276"/>
    <cellStyle name="SAPBEXheaderItem 2 3 2 4 5 2" xfId="25705"/>
    <cellStyle name="SAPBEXheaderItem 2 3 2 4 6" xfId="19903"/>
    <cellStyle name="SAPBEXheaderItem 2 3 2 5" xfId="3962"/>
    <cellStyle name="SAPBEXheaderItem 2 3 2 5 2" xfId="20123"/>
    <cellStyle name="SAPBEXheaderItem 2 3 2 6" xfId="19194"/>
    <cellStyle name="SAPBEXheaderItem 2 3 2 7" xfId="28303"/>
    <cellStyle name="SAPBEXheaderItem 2 3 3" xfId="2276"/>
    <cellStyle name="SAPBEXheaderItem 2 3 3 2" xfId="5315"/>
    <cellStyle name="SAPBEXheaderItem 2 3 3 2 2" xfId="12840"/>
    <cellStyle name="SAPBEXheaderItem 2 3 3 2 2 2" xfId="24580"/>
    <cellStyle name="SAPBEXheaderItem 2 3 3 2 3" xfId="20797"/>
    <cellStyle name="SAPBEXheaderItem 2 3 3 3" xfId="6876"/>
    <cellStyle name="SAPBEXheaderItem 2 3 3 3 2" xfId="14050"/>
    <cellStyle name="SAPBEXheaderItem 2 3 3 3 2 2" xfId="25029"/>
    <cellStyle name="SAPBEXheaderItem 2 3 3 3 3" xfId="21271"/>
    <cellStyle name="SAPBEXheaderItem 2 3 3 4" xfId="9059"/>
    <cellStyle name="SAPBEXheaderItem 2 3 3 4 2" xfId="15909"/>
    <cellStyle name="SAPBEXheaderItem 2 3 3 4 2 2" xfId="26091"/>
    <cellStyle name="SAPBEXheaderItem 2 3 3 4 3" xfId="22575"/>
    <cellStyle name="SAPBEXheaderItem 2 3 3 5" xfId="11087"/>
    <cellStyle name="SAPBEXheaderItem 2 3 3 5 2" xfId="17416"/>
    <cellStyle name="SAPBEXheaderItem 2 3 3 5 2 2" xfId="27111"/>
    <cellStyle name="SAPBEXheaderItem 2 3 3 5 3" xfId="23555"/>
    <cellStyle name="SAPBEXheaderItem 2 3 3 6" xfId="4367"/>
    <cellStyle name="SAPBEXheaderItem 2 3 3 6 2" xfId="20411"/>
    <cellStyle name="SAPBEXheaderItem 2 3 3 7" xfId="5292"/>
    <cellStyle name="SAPBEXheaderItem 2 3 3 7 2" xfId="20786"/>
    <cellStyle name="SAPBEXheaderItem 2 3 4" xfId="2828"/>
    <cellStyle name="SAPBEXheaderItem 2 3 4 2" xfId="9595"/>
    <cellStyle name="SAPBEXheaderItem 2 3 4 2 2" xfId="16244"/>
    <cellStyle name="SAPBEXheaderItem 2 3 4 2 2 2" xfId="26358"/>
    <cellStyle name="SAPBEXheaderItem 2 3 4 2 3" xfId="22826"/>
    <cellStyle name="SAPBEXheaderItem 2 3 4 3" xfId="11548"/>
    <cellStyle name="SAPBEXheaderItem 2 3 4 3 2" xfId="17875"/>
    <cellStyle name="SAPBEXheaderItem 2 3 4 3 2 2" xfId="27374"/>
    <cellStyle name="SAPBEXheaderItem 2 3 4 3 3" xfId="23802"/>
    <cellStyle name="SAPBEXheaderItem 2 3 4 4" xfId="7415"/>
    <cellStyle name="SAPBEXheaderItem 2 3 4 4 2" xfId="21553"/>
    <cellStyle name="SAPBEXheaderItem 2 3 4 5" xfId="14582"/>
    <cellStyle name="SAPBEXheaderItem 2 3 4 5 2" xfId="25294"/>
    <cellStyle name="SAPBEXheaderItem 2 3 4 6" xfId="19508"/>
    <cellStyle name="SAPBEXheaderItem 2 3 5" xfId="2811"/>
    <cellStyle name="SAPBEXheaderItem 2 3 5 2" xfId="9578"/>
    <cellStyle name="SAPBEXheaderItem 2 3 5 2 2" xfId="16227"/>
    <cellStyle name="SAPBEXheaderItem 2 3 5 2 2 2" xfId="26344"/>
    <cellStyle name="SAPBEXheaderItem 2 3 5 2 3" xfId="22812"/>
    <cellStyle name="SAPBEXheaderItem 2 3 5 3" xfId="11531"/>
    <cellStyle name="SAPBEXheaderItem 2 3 5 3 2" xfId="17858"/>
    <cellStyle name="SAPBEXheaderItem 2 3 5 3 2 2" xfId="27360"/>
    <cellStyle name="SAPBEXheaderItem 2 3 5 3 3" xfId="23788"/>
    <cellStyle name="SAPBEXheaderItem 2 3 5 4" xfId="7398"/>
    <cellStyle name="SAPBEXheaderItem 2 3 5 4 2" xfId="21536"/>
    <cellStyle name="SAPBEXheaderItem 2 3 5 5" xfId="14565"/>
    <cellStyle name="SAPBEXheaderItem 2 3 5 5 2" xfId="25280"/>
    <cellStyle name="SAPBEXheaderItem 2 3 5 6" xfId="19494"/>
    <cellStyle name="SAPBEXheaderItem 2 3 6" xfId="28168"/>
    <cellStyle name="SAPBEXheaderItem 2 4" xfId="1058"/>
    <cellStyle name="SAPBEXheaderItem 2 4 2" xfId="1675"/>
    <cellStyle name="SAPBEXheaderItem 2 4 2 2" xfId="860"/>
    <cellStyle name="SAPBEXheaderItem 2 4 2 2 2" xfId="3310"/>
    <cellStyle name="SAPBEXheaderItem 2 4 2 2 2 2" xfId="10065"/>
    <cellStyle name="SAPBEXheaderItem 2 4 2 2 2 2 2" xfId="16604"/>
    <cellStyle name="SAPBEXheaderItem 2 4 2 2 2 2 2 2" xfId="26644"/>
    <cellStyle name="SAPBEXheaderItem 2 4 2 2 2 2 3" xfId="23102"/>
    <cellStyle name="SAPBEXheaderItem 2 4 2 2 2 3" xfId="11995"/>
    <cellStyle name="SAPBEXheaderItem 2 4 2 2 2 3 2" xfId="18320"/>
    <cellStyle name="SAPBEXheaderItem 2 4 2 2 2 3 2 2" xfId="27656"/>
    <cellStyle name="SAPBEXheaderItem 2 4 2 2 2 3 3" xfId="24074"/>
    <cellStyle name="SAPBEXheaderItem 2 4 2 2 2 4" xfId="7886"/>
    <cellStyle name="SAPBEXheaderItem 2 4 2 2 2 4 2" xfId="21890"/>
    <cellStyle name="SAPBEXheaderItem 2 4 2 2 2 5" xfId="15044"/>
    <cellStyle name="SAPBEXheaderItem 2 4 2 2 2 5 2" xfId="25576"/>
    <cellStyle name="SAPBEXheaderItem 2 4 2 2 2 6" xfId="19780"/>
    <cellStyle name="SAPBEXheaderItem 2 4 2 2 3" xfId="3783"/>
    <cellStyle name="SAPBEXheaderItem 2 4 2 2 3 2" xfId="10538"/>
    <cellStyle name="SAPBEXheaderItem 2 4 2 2 3 2 2" xfId="16927"/>
    <cellStyle name="SAPBEXheaderItem 2 4 2 2 3 2 2 2" xfId="26916"/>
    <cellStyle name="SAPBEXheaderItem 2 4 2 2 3 2 3" xfId="23368"/>
    <cellStyle name="SAPBEXheaderItem 2 4 2 2 3 3" xfId="12468"/>
    <cellStyle name="SAPBEXheaderItem 2 4 2 2 3 3 2" xfId="18791"/>
    <cellStyle name="SAPBEXheaderItem 2 4 2 2 3 3 2 2" xfId="27926"/>
    <cellStyle name="SAPBEXheaderItem 2 4 2 2 3 3 3" xfId="24338"/>
    <cellStyle name="SAPBEXheaderItem 2 4 2 2 3 4" xfId="8332"/>
    <cellStyle name="SAPBEXheaderItem 2 4 2 2 3 4 2" xfId="22326"/>
    <cellStyle name="SAPBEXheaderItem 2 4 2 2 3 5" xfId="15515"/>
    <cellStyle name="SAPBEXheaderItem 2 4 2 2 3 5 2" xfId="25846"/>
    <cellStyle name="SAPBEXheaderItem 2 4 2 2 3 6" xfId="20044"/>
    <cellStyle name="SAPBEXheaderItem 2 4 2 2 4" xfId="5905"/>
    <cellStyle name="SAPBEXheaderItem 2 4 2 2 4 2" xfId="13166"/>
    <cellStyle name="SAPBEXheaderItem 2 4 2 2 4 2 2" xfId="24744"/>
    <cellStyle name="SAPBEXheaderItem 2 4 2 2 4 3" xfId="20995"/>
    <cellStyle name="SAPBEXheaderItem 2 4 2 2 5" xfId="5645"/>
    <cellStyle name="SAPBEXheaderItem 2 4 2 2 5 2" xfId="12984"/>
    <cellStyle name="SAPBEXheaderItem 2 4 2 2 5 2 2" xfId="24649"/>
    <cellStyle name="SAPBEXheaderItem 2 4 2 2 5 3" xfId="20901"/>
    <cellStyle name="SAPBEXheaderItem 2 4 2 2 6" xfId="6428"/>
    <cellStyle name="SAPBEXheaderItem 2 4 2 2 6 2" xfId="13609"/>
    <cellStyle name="SAPBEXheaderItem 2 4 2 2 6 2 2" xfId="24884"/>
    <cellStyle name="SAPBEXheaderItem 2 4 2 2 6 3" xfId="21134"/>
    <cellStyle name="SAPBEXheaderItem 2 4 2 2 7" xfId="4184"/>
    <cellStyle name="SAPBEXheaderItem 2 4 2 2 7 2" xfId="20251"/>
    <cellStyle name="SAPBEXheaderItem 2 4 2 2 8" xfId="19026"/>
    <cellStyle name="SAPBEXheaderItem 2 4 2 3" xfId="3047"/>
    <cellStyle name="SAPBEXheaderItem 2 4 2 3 2" xfId="9813"/>
    <cellStyle name="SAPBEXheaderItem 2 4 2 3 2 2" xfId="16428"/>
    <cellStyle name="SAPBEXheaderItem 2 4 2 3 2 2 2" xfId="26507"/>
    <cellStyle name="SAPBEXheaderItem 2 4 2 3 2 3" xfId="22965"/>
    <cellStyle name="SAPBEXheaderItem 2 4 2 3 3" xfId="11750"/>
    <cellStyle name="SAPBEXheaderItem 2 4 2 3 3 2" xfId="18075"/>
    <cellStyle name="SAPBEXheaderItem 2 4 2 3 3 2 2" xfId="27521"/>
    <cellStyle name="SAPBEXheaderItem 2 4 2 3 3 3" xfId="23939"/>
    <cellStyle name="SAPBEXheaderItem 2 4 2 3 4" xfId="7634"/>
    <cellStyle name="SAPBEXheaderItem 2 4 2 3 4 2" xfId="21714"/>
    <cellStyle name="SAPBEXheaderItem 2 4 2 3 5" xfId="14798"/>
    <cellStyle name="SAPBEXheaderItem 2 4 2 3 5 2" xfId="25441"/>
    <cellStyle name="SAPBEXheaderItem 2 4 2 3 6" xfId="19645"/>
    <cellStyle name="SAPBEXheaderItem 2 4 2 4" xfId="3552"/>
    <cellStyle name="SAPBEXheaderItem 2 4 2 4 2" xfId="10307"/>
    <cellStyle name="SAPBEXheaderItem 2 4 2 4 2 2" xfId="16771"/>
    <cellStyle name="SAPBEXheaderItem 2 4 2 4 2 2 2" xfId="26781"/>
    <cellStyle name="SAPBEXheaderItem 2 4 2 4 2 3" xfId="23233"/>
    <cellStyle name="SAPBEXheaderItem 2 4 2 4 3" xfId="12237"/>
    <cellStyle name="SAPBEXheaderItem 2 4 2 4 3 2" xfId="18560"/>
    <cellStyle name="SAPBEXheaderItem 2 4 2 4 3 2 2" xfId="27791"/>
    <cellStyle name="SAPBEXheaderItem 2 4 2 4 3 3" xfId="24203"/>
    <cellStyle name="SAPBEXheaderItem 2 4 2 4 4" xfId="8128"/>
    <cellStyle name="SAPBEXheaderItem 2 4 2 4 4 2" xfId="22125"/>
    <cellStyle name="SAPBEXheaderItem 2 4 2 4 5" xfId="15284"/>
    <cellStyle name="SAPBEXheaderItem 2 4 2 4 5 2" xfId="25711"/>
    <cellStyle name="SAPBEXheaderItem 2 4 2 4 6" xfId="19909"/>
    <cellStyle name="SAPBEXheaderItem 2 4 2 5" xfId="3954"/>
    <cellStyle name="SAPBEXheaderItem 2 4 2 5 2" xfId="20117"/>
    <cellStyle name="SAPBEXheaderItem 2 4 2 6" xfId="19200"/>
    <cellStyle name="SAPBEXheaderItem 2 4 2 7" xfId="28309"/>
    <cellStyle name="SAPBEXheaderItem 2 4 3" xfId="2163"/>
    <cellStyle name="SAPBEXheaderItem 2 4 3 2" xfId="5233"/>
    <cellStyle name="SAPBEXheaderItem 2 4 3 2 2" xfId="12794"/>
    <cellStyle name="SAPBEXheaderItem 2 4 3 2 2 2" xfId="24555"/>
    <cellStyle name="SAPBEXheaderItem 2 4 3 2 3" xfId="20751"/>
    <cellStyle name="SAPBEXheaderItem 2 4 3 3" xfId="6763"/>
    <cellStyle name="SAPBEXheaderItem 2 4 3 3 2" xfId="13937"/>
    <cellStyle name="SAPBEXheaderItem 2 4 3 3 2 2" xfId="25004"/>
    <cellStyle name="SAPBEXheaderItem 2 4 3 3 3" xfId="21248"/>
    <cellStyle name="SAPBEXheaderItem 2 4 3 4" xfId="8946"/>
    <cellStyle name="SAPBEXheaderItem 2 4 3 4 2" xfId="15863"/>
    <cellStyle name="SAPBEXheaderItem 2 4 3 4 2 2" xfId="26066"/>
    <cellStyle name="SAPBEXheaderItem 2 4 3 4 3" xfId="22552"/>
    <cellStyle name="SAPBEXheaderItem 2 4 3 5" xfId="11028"/>
    <cellStyle name="SAPBEXheaderItem 2 4 3 5 2" xfId="17357"/>
    <cellStyle name="SAPBEXheaderItem 2 4 3 5 2 2" xfId="27086"/>
    <cellStyle name="SAPBEXheaderItem 2 4 3 5 3" xfId="23532"/>
    <cellStyle name="SAPBEXheaderItem 2 4 3 6" xfId="4375"/>
    <cellStyle name="SAPBEXheaderItem 2 4 3 6 2" xfId="20419"/>
    <cellStyle name="SAPBEXheaderItem 2 4 3 7" xfId="4786"/>
    <cellStyle name="SAPBEXheaderItem 2 4 3 7 2" xfId="20624"/>
    <cellStyle name="SAPBEXheaderItem 2 4 4" xfId="2833"/>
    <cellStyle name="SAPBEXheaderItem 2 4 4 2" xfId="9600"/>
    <cellStyle name="SAPBEXheaderItem 2 4 4 2 2" xfId="16248"/>
    <cellStyle name="SAPBEXheaderItem 2 4 4 2 2 2" xfId="26362"/>
    <cellStyle name="SAPBEXheaderItem 2 4 4 2 3" xfId="22830"/>
    <cellStyle name="SAPBEXheaderItem 2 4 4 3" xfId="11552"/>
    <cellStyle name="SAPBEXheaderItem 2 4 4 3 2" xfId="17879"/>
    <cellStyle name="SAPBEXheaderItem 2 4 4 3 2 2" xfId="27378"/>
    <cellStyle name="SAPBEXheaderItem 2 4 4 3 3" xfId="23806"/>
    <cellStyle name="SAPBEXheaderItem 2 4 4 4" xfId="7420"/>
    <cellStyle name="SAPBEXheaderItem 2 4 4 4 2" xfId="21557"/>
    <cellStyle name="SAPBEXheaderItem 2 4 4 5" xfId="14587"/>
    <cellStyle name="SAPBEXheaderItem 2 4 4 5 2" xfId="25298"/>
    <cellStyle name="SAPBEXheaderItem 2 4 4 6" xfId="19512"/>
    <cellStyle name="SAPBEXheaderItem 2 4 5" xfId="2689"/>
    <cellStyle name="SAPBEXheaderItem 2 4 5 2" xfId="9470"/>
    <cellStyle name="SAPBEXheaderItem 2 4 5 2 2" xfId="16121"/>
    <cellStyle name="SAPBEXheaderItem 2 4 5 2 2 2" xfId="26259"/>
    <cellStyle name="SAPBEXheaderItem 2 4 5 2 3" xfId="22735"/>
    <cellStyle name="SAPBEXheaderItem 2 4 5 3" xfId="11430"/>
    <cellStyle name="SAPBEXheaderItem 2 4 5 3 2" xfId="17758"/>
    <cellStyle name="SAPBEXheaderItem 2 4 5 3 2 2" xfId="27278"/>
    <cellStyle name="SAPBEXheaderItem 2 4 5 3 3" xfId="23714"/>
    <cellStyle name="SAPBEXheaderItem 2 4 5 4" xfId="7289"/>
    <cellStyle name="SAPBEXheaderItem 2 4 5 4 2" xfId="21448"/>
    <cellStyle name="SAPBEXheaderItem 2 4 5 5" xfId="14462"/>
    <cellStyle name="SAPBEXheaderItem 2 4 5 5 2" xfId="25197"/>
    <cellStyle name="SAPBEXheaderItem 2 4 5 6" xfId="19419"/>
    <cellStyle name="SAPBEXheaderItem 2 4 6" xfId="28173"/>
    <cellStyle name="SAPBEXheaderItem 2 5" xfId="1535"/>
    <cellStyle name="SAPBEXheaderItem 2 5 2" xfId="1298"/>
    <cellStyle name="SAPBEXheaderItem 2 5 2 2" xfId="3221"/>
    <cellStyle name="SAPBEXheaderItem 2 5 2 2 2" xfId="9976"/>
    <cellStyle name="SAPBEXheaderItem 2 5 2 2 2 2" xfId="16529"/>
    <cellStyle name="SAPBEXheaderItem 2 5 2 2 2 2 2" xfId="26584"/>
    <cellStyle name="SAPBEXheaderItem 2 5 2 2 2 3" xfId="23042"/>
    <cellStyle name="SAPBEXheaderItem 2 5 2 2 3" xfId="11906"/>
    <cellStyle name="SAPBEXheaderItem 2 5 2 2 3 2" xfId="18231"/>
    <cellStyle name="SAPBEXheaderItem 2 5 2 2 3 2 2" xfId="27596"/>
    <cellStyle name="SAPBEXheaderItem 2 5 2 2 3 3" xfId="24014"/>
    <cellStyle name="SAPBEXheaderItem 2 5 2 2 4" xfId="7797"/>
    <cellStyle name="SAPBEXheaderItem 2 5 2 2 4 2" xfId="21801"/>
    <cellStyle name="SAPBEXheaderItem 2 5 2 2 5" xfId="14955"/>
    <cellStyle name="SAPBEXheaderItem 2 5 2 2 5 2" xfId="25516"/>
    <cellStyle name="SAPBEXheaderItem 2 5 2 2 6" xfId="19720"/>
    <cellStyle name="SAPBEXheaderItem 2 5 2 3" xfId="3694"/>
    <cellStyle name="SAPBEXheaderItem 2 5 2 3 2" xfId="10449"/>
    <cellStyle name="SAPBEXheaderItem 2 5 2 3 2 2" xfId="16852"/>
    <cellStyle name="SAPBEXheaderItem 2 5 2 3 2 2 2" xfId="26856"/>
    <cellStyle name="SAPBEXheaderItem 2 5 2 3 2 3" xfId="23308"/>
    <cellStyle name="SAPBEXheaderItem 2 5 2 3 3" xfId="12379"/>
    <cellStyle name="SAPBEXheaderItem 2 5 2 3 3 2" xfId="18702"/>
    <cellStyle name="SAPBEXheaderItem 2 5 2 3 3 2 2" xfId="27866"/>
    <cellStyle name="SAPBEXheaderItem 2 5 2 3 3 3" xfId="24278"/>
    <cellStyle name="SAPBEXheaderItem 2 5 2 3 4" xfId="8266"/>
    <cellStyle name="SAPBEXheaderItem 2 5 2 3 4 2" xfId="22262"/>
    <cellStyle name="SAPBEXheaderItem 2 5 2 3 5" xfId="15426"/>
    <cellStyle name="SAPBEXheaderItem 2 5 2 3 5 2" xfId="25786"/>
    <cellStyle name="SAPBEXheaderItem 2 5 2 3 6" xfId="19984"/>
    <cellStyle name="SAPBEXheaderItem 2 5 2 4" xfId="6096"/>
    <cellStyle name="SAPBEXheaderItem 2 5 2 4 2" xfId="13336"/>
    <cellStyle name="SAPBEXheaderItem 2 5 2 4 2 2" xfId="24812"/>
    <cellStyle name="SAPBEXheaderItem 2 5 2 4 3" xfId="21063"/>
    <cellStyle name="SAPBEXheaderItem 2 5 2 5" xfId="5766"/>
    <cellStyle name="SAPBEXheaderItem 2 5 2 5 2" xfId="13052"/>
    <cellStyle name="SAPBEXheaderItem 2 5 2 5 2 2" xfId="24684"/>
    <cellStyle name="SAPBEXheaderItem 2 5 2 5 3" xfId="20935"/>
    <cellStyle name="SAPBEXheaderItem 2 5 2 6" xfId="8558"/>
    <cellStyle name="SAPBEXheaderItem 2 5 2 6 2" xfId="15702"/>
    <cellStyle name="SAPBEXheaderItem 2 5 2 6 2 2" xfId="25942"/>
    <cellStyle name="SAPBEXheaderItem 2 5 2 6 3" xfId="22434"/>
    <cellStyle name="SAPBEXheaderItem 2 5 2 7" xfId="4203"/>
    <cellStyle name="SAPBEXheaderItem 2 5 2 7 2" xfId="20268"/>
    <cellStyle name="SAPBEXheaderItem 2 5 2 8" xfId="19074"/>
    <cellStyle name="SAPBEXheaderItem 2 5 3" xfId="2976"/>
    <cellStyle name="SAPBEXheaderItem 2 5 3 2" xfId="9742"/>
    <cellStyle name="SAPBEXheaderItem 2 5 3 2 2" xfId="16371"/>
    <cellStyle name="SAPBEXheaderItem 2 5 3 2 2 2" xfId="26463"/>
    <cellStyle name="SAPBEXheaderItem 2 5 3 2 3" xfId="22922"/>
    <cellStyle name="SAPBEXheaderItem 2 5 3 3" xfId="11679"/>
    <cellStyle name="SAPBEXheaderItem 2 5 3 3 2" xfId="18005"/>
    <cellStyle name="SAPBEXheaderItem 2 5 3 3 2 2" xfId="27478"/>
    <cellStyle name="SAPBEXheaderItem 2 5 3 3 3" xfId="23897"/>
    <cellStyle name="SAPBEXheaderItem 2 5 3 4" xfId="7563"/>
    <cellStyle name="SAPBEXheaderItem 2 5 3 4 2" xfId="21664"/>
    <cellStyle name="SAPBEXheaderItem 2 5 3 5" xfId="14728"/>
    <cellStyle name="SAPBEXheaderItem 2 5 3 5 2" xfId="25398"/>
    <cellStyle name="SAPBEXheaderItem 2 5 3 6" xfId="19603"/>
    <cellStyle name="SAPBEXheaderItem 2 5 4" xfId="3491"/>
    <cellStyle name="SAPBEXheaderItem 2 5 4 2" xfId="10246"/>
    <cellStyle name="SAPBEXheaderItem 2 5 4 2 2" xfId="16724"/>
    <cellStyle name="SAPBEXheaderItem 2 5 4 2 2 2" xfId="26740"/>
    <cellStyle name="SAPBEXheaderItem 2 5 4 2 3" xfId="23192"/>
    <cellStyle name="SAPBEXheaderItem 2 5 4 3" xfId="12176"/>
    <cellStyle name="SAPBEXheaderItem 2 5 4 3 2" xfId="18499"/>
    <cellStyle name="SAPBEXheaderItem 2 5 4 3 2 2" xfId="27750"/>
    <cellStyle name="SAPBEXheaderItem 2 5 4 3 3" xfId="24162"/>
    <cellStyle name="SAPBEXheaderItem 2 5 4 4" xfId="8067"/>
    <cellStyle name="SAPBEXheaderItem 2 5 4 4 2" xfId="22064"/>
    <cellStyle name="SAPBEXheaderItem 2 5 4 5" xfId="15223"/>
    <cellStyle name="SAPBEXheaderItem 2 5 4 5 2" xfId="25670"/>
    <cellStyle name="SAPBEXheaderItem 2 5 4 6" xfId="19868"/>
    <cellStyle name="SAPBEXheaderItem 2 5 5" xfId="4150"/>
    <cellStyle name="SAPBEXheaderItem 2 5 5 2" xfId="20225"/>
    <cellStyle name="SAPBEXheaderItem 2 5 6" xfId="19139"/>
    <cellStyle name="SAPBEXheaderItem 2 5 7" xfId="28234"/>
    <cellStyle name="SAPBEXheaderItem 2 6" xfId="2327"/>
    <cellStyle name="SAPBEXheaderItem 2 6 2" xfId="2794"/>
    <cellStyle name="SAPBEXheaderItem 2 6 2 2" xfId="7381"/>
    <cellStyle name="SAPBEXheaderItem 2 6 2 2 2" xfId="14548"/>
    <cellStyle name="SAPBEXheaderItem 2 6 2 2 2 2" xfId="25269"/>
    <cellStyle name="SAPBEXheaderItem 2 6 2 2 3" xfId="21528"/>
    <cellStyle name="SAPBEXheaderItem 2 6 2 3" xfId="9561"/>
    <cellStyle name="SAPBEXheaderItem 2 6 2 3 2" xfId="16210"/>
    <cellStyle name="SAPBEXheaderItem 2 6 2 3 2 2" xfId="26333"/>
    <cellStyle name="SAPBEXheaderItem 2 6 2 3 3" xfId="22804"/>
    <cellStyle name="SAPBEXheaderItem 2 6 2 4" xfId="11514"/>
    <cellStyle name="SAPBEXheaderItem 2 6 2 4 2" xfId="17841"/>
    <cellStyle name="SAPBEXheaderItem 2 6 2 4 2 2" xfId="27349"/>
    <cellStyle name="SAPBEXheaderItem 2 6 2 4 3" xfId="23780"/>
    <cellStyle name="SAPBEXheaderItem 2 6 2 5" xfId="5361"/>
    <cellStyle name="SAPBEXheaderItem 2 6 2 5 2" xfId="20822"/>
    <cellStyle name="SAPBEXheaderItem 2 6 2 6" xfId="12866"/>
    <cellStyle name="SAPBEXheaderItem 2 6 2 6 2" xfId="24603"/>
    <cellStyle name="SAPBEXheaderItem 2 6 2 7" xfId="19486"/>
    <cellStyle name="SAPBEXheaderItem 2 6 3" xfId="2966"/>
    <cellStyle name="SAPBEXheaderItem 2 6 3 2" xfId="9732"/>
    <cellStyle name="SAPBEXheaderItem 2 6 3 2 2" xfId="16365"/>
    <cellStyle name="SAPBEXheaderItem 2 6 3 2 2 2" xfId="26457"/>
    <cellStyle name="SAPBEXheaderItem 2 6 3 2 3" xfId="22916"/>
    <cellStyle name="SAPBEXheaderItem 2 6 3 3" xfId="11669"/>
    <cellStyle name="SAPBEXheaderItem 2 6 3 3 2" xfId="17995"/>
    <cellStyle name="SAPBEXheaderItem 2 6 3 3 2 2" xfId="27472"/>
    <cellStyle name="SAPBEXheaderItem 2 6 3 3 3" xfId="23891"/>
    <cellStyle name="SAPBEXheaderItem 2 6 3 4" xfId="7553"/>
    <cellStyle name="SAPBEXheaderItem 2 6 3 4 2" xfId="21658"/>
    <cellStyle name="SAPBEXheaderItem 2 6 3 5" xfId="14718"/>
    <cellStyle name="SAPBEXheaderItem 2 6 3 5 2" xfId="25392"/>
    <cellStyle name="SAPBEXheaderItem 2 6 3 6" xfId="19597"/>
    <cellStyle name="SAPBEXheaderItem 2 6 4" xfId="6927"/>
    <cellStyle name="SAPBEXheaderItem 2 6 4 2" xfId="14101"/>
    <cellStyle name="SAPBEXheaderItem 2 6 4 2 2" xfId="25052"/>
    <cellStyle name="SAPBEXheaderItem 2 6 4 3" xfId="21294"/>
    <cellStyle name="SAPBEXheaderItem 2 6 5" xfId="9110"/>
    <cellStyle name="SAPBEXheaderItem 2 6 5 2" xfId="15935"/>
    <cellStyle name="SAPBEXheaderItem 2 6 5 2 2" xfId="26114"/>
    <cellStyle name="SAPBEXheaderItem 2 6 5 3" xfId="22598"/>
    <cellStyle name="SAPBEXheaderItem 2 6 6" xfId="11131"/>
    <cellStyle name="SAPBEXheaderItem 2 6 6 2" xfId="17460"/>
    <cellStyle name="SAPBEXheaderItem 2 6 6 2 2" xfId="27134"/>
    <cellStyle name="SAPBEXheaderItem 2 6 6 3" xfId="23578"/>
    <cellStyle name="SAPBEXheaderItem 2 6 7" xfId="4303"/>
    <cellStyle name="SAPBEXheaderItem 2 6 7 2" xfId="20347"/>
    <cellStyle name="SAPBEXheaderItem 2 6 8" xfId="4740"/>
    <cellStyle name="SAPBEXheaderItem 2 6 8 2" xfId="20621"/>
    <cellStyle name="SAPBEXheaderItem 2 7" xfId="2582"/>
    <cellStyle name="SAPBEXheaderItem 2 7 2" xfId="9363"/>
    <cellStyle name="SAPBEXheaderItem 2 7 2 2" xfId="16014"/>
    <cellStyle name="SAPBEXheaderItem 2 7 2 2 2" xfId="26166"/>
    <cellStyle name="SAPBEXheaderItem 2 7 2 3" xfId="22647"/>
    <cellStyle name="SAPBEXheaderItem 2 7 3" xfId="11323"/>
    <cellStyle name="SAPBEXheaderItem 2 7 3 2" xfId="17651"/>
    <cellStyle name="SAPBEXheaderItem 2 7 3 2 2" xfId="27185"/>
    <cellStyle name="SAPBEXheaderItem 2 7 3 3" xfId="23626"/>
    <cellStyle name="SAPBEXheaderItem 2 7 4" xfId="7182"/>
    <cellStyle name="SAPBEXheaderItem 2 7 4 2" xfId="21346"/>
    <cellStyle name="SAPBEXheaderItem 2 7 5" xfId="14355"/>
    <cellStyle name="SAPBEXheaderItem 2 7 5 2" xfId="25104"/>
    <cellStyle name="SAPBEXheaderItem 2 7 6" xfId="19331"/>
    <cellStyle name="SAPBEXheaderItem 2 8" xfId="28050"/>
    <cellStyle name="SAPBEXheaderItem 3" xfId="797"/>
    <cellStyle name="SAPBEXheaderItem 3 2" xfId="1837"/>
    <cellStyle name="SAPBEXheaderItem 3 2 2" xfId="1962"/>
    <cellStyle name="SAPBEXheaderItem 3 2 2 2" xfId="3413"/>
    <cellStyle name="SAPBEXheaderItem 3 2 2 2 2" xfId="10168"/>
    <cellStyle name="SAPBEXheaderItem 3 2 2 2 2 2" xfId="16676"/>
    <cellStyle name="SAPBEXheaderItem 3 2 2 2 2 2 2" xfId="26698"/>
    <cellStyle name="SAPBEXheaderItem 3 2 2 2 2 3" xfId="23156"/>
    <cellStyle name="SAPBEXheaderItem 3 2 2 2 3" xfId="12098"/>
    <cellStyle name="SAPBEXheaderItem 3 2 2 2 3 2" xfId="18422"/>
    <cellStyle name="SAPBEXheaderItem 3 2 2 2 3 2 2" xfId="27709"/>
    <cellStyle name="SAPBEXheaderItem 3 2 2 2 3 3" xfId="24127"/>
    <cellStyle name="SAPBEXheaderItem 3 2 2 2 4" xfId="7989"/>
    <cellStyle name="SAPBEXheaderItem 3 2 2 2 4 2" xfId="21992"/>
    <cellStyle name="SAPBEXheaderItem 3 2 2 2 5" xfId="15146"/>
    <cellStyle name="SAPBEXheaderItem 3 2 2 2 5 2" xfId="25629"/>
    <cellStyle name="SAPBEXheaderItem 3 2 2 2 6" xfId="19833"/>
    <cellStyle name="SAPBEXheaderItem 3 2 2 3" xfId="3886"/>
    <cellStyle name="SAPBEXheaderItem 3 2 2 3 2" xfId="10641"/>
    <cellStyle name="SAPBEXheaderItem 3 2 2 3 2 2" xfId="16999"/>
    <cellStyle name="SAPBEXheaderItem 3 2 2 3 2 2 2" xfId="26970"/>
    <cellStyle name="SAPBEXheaderItem 3 2 2 3 2 3" xfId="23422"/>
    <cellStyle name="SAPBEXheaderItem 3 2 2 3 3" xfId="12571"/>
    <cellStyle name="SAPBEXheaderItem 3 2 2 3 3 2" xfId="18893"/>
    <cellStyle name="SAPBEXheaderItem 3 2 2 3 3 2 2" xfId="27979"/>
    <cellStyle name="SAPBEXheaderItem 3 2 2 3 3 3" xfId="24391"/>
    <cellStyle name="SAPBEXheaderItem 3 2 2 3 4" xfId="8400"/>
    <cellStyle name="SAPBEXheaderItem 3 2 2 3 4 2" xfId="22386"/>
    <cellStyle name="SAPBEXheaderItem 3 2 2 3 5" xfId="15617"/>
    <cellStyle name="SAPBEXheaderItem 3 2 2 3 5 2" xfId="25899"/>
    <cellStyle name="SAPBEXheaderItem 3 2 2 3 6" xfId="20097"/>
    <cellStyle name="SAPBEXheaderItem 3 2 2 4" xfId="6562"/>
    <cellStyle name="SAPBEXheaderItem 3 2 2 4 2" xfId="13740"/>
    <cellStyle name="SAPBEXheaderItem 3 2 2 4 2 2" xfId="24902"/>
    <cellStyle name="SAPBEXheaderItem 3 2 2 4 3" xfId="21152"/>
    <cellStyle name="SAPBEXheaderItem 3 2 2 5" xfId="8745"/>
    <cellStyle name="SAPBEXheaderItem 3 2 2 5 2" xfId="15731"/>
    <cellStyle name="SAPBEXheaderItem 3 2 2 5 2 2" xfId="25960"/>
    <cellStyle name="SAPBEXheaderItem 3 2 2 5 3" xfId="22452"/>
    <cellStyle name="SAPBEXheaderItem 3 2 2 6" xfId="10859"/>
    <cellStyle name="SAPBEXheaderItem 3 2 2 6 2" xfId="17191"/>
    <cellStyle name="SAPBEXheaderItem 3 2 2 6 2 2" xfId="26986"/>
    <cellStyle name="SAPBEXheaderItem 3 2 2 6 3" xfId="23438"/>
    <cellStyle name="SAPBEXheaderItem 3 2 2 7" xfId="12663"/>
    <cellStyle name="SAPBEXheaderItem 3 2 2 7 2" xfId="24450"/>
    <cellStyle name="SAPBEXheaderItem 3 2 2 8" xfId="19269"/>
    <cellStyle name="SAPBEXheaderItem 3 2 3" xfId="3166"/>
    <cellStyle name="SAPBEXheaderItem 3 2 3 2" xfId="9921"/>
    <cellStyle name="SAPBEXheaderItem 3 2 3 2 2" xfId="16505"/>
    <cellStyle name="SAPBEXheaderItem 3 2 3 2 2 2" xfId="26562"/>
    <cellStyle name="SAPBEXheaderItem 3 2 3 2 3" xfId="23020"/>
    <cellStyle name="SAPBEXheaderItem 3 2 3 3" xfId="11852"/>
    <cellStyle name="SAPBEXheaderItem 3 2 3 3 2" xfId="18177"/>
    <cellStyle name="SAPBEXheaderItem 3 2 3 3 2 2" xfId="27574"/>
    <cellStyle name="SAPBEXheaderItem 3 2 3 3 3" xfId="23992"/>
    <cellStyle name="SAPBEXheaderItem 3 2 3 4" xfId="7742"/>
    <cellStyle name="SAPBEXheaderItem 3 2 3 4 2" xfId="21774"/>
    <cellStyle name="SAPBEXheaderItem 3 2 3 5" xfId="14900"/>
    <cellStyle name="SAPBEXheaderItem 3 2 3 5 2" xfId="25494"/>
    <cellStyle name="SAPBEXheaderItem 3 2 3 6" xfId="19698"/>
    <cellStyle name="SAPBEXheaderItem 3 2 4" xfId="3640"/>
    <cellStyle name="SAPBEXheaderItem 3 2 4 2" xfId="10395"/>
    <cellStyle name="SAPBEXheaderItem 3 2 4 2 2" xfId="16828"/>
    <cellStyle name="SAPBEXheaderItem 3 2 4 2 2 2" xfId="26834"/>
    <cellStyle name="SAPBEXheaderItem 3 2 4 2 3" xfId="23286"/>
    <cellStyle name="SAPBEXheaderItem 3 2 4 3" xfId="12325"/>
    <cellStyle name="SAPBEXheaderItem 3 2 4 3 2" xfId="18648"/>
    <cellStyle name="SAPBEXheaderItem 3 2 4 3 2 2" xfId="27844"/>
    <cellStyle name="SAPBEXheaderItem 3 2 4 3 3" xfId="24256"/>
    <cellStyle name="SAPBEXheaderItem 3 2 4 4" xfId="8216"/>
    <cellStyle name="SAPBEXheaderItem 3 2 4 4 2" xfId="22213"/>
    <cellStyle name="SAPBEXheaderItem 3 2 4 5" xfId="15372"/>
    <cellStyle name="SAPBEXheaderItem 3 2 4 5 2" xfId="25764"/>
    <cellStyle name="SAPBEXheaderItem 3 2 4 6" xfId="19962"/>
    <cellStyle name="SAPBEXheaderItem 3 2 5" xfId="4027"/>
    <cellStyle name="SAPBEXheaderItem 3 2 5 2" xfId="20168"/>
    <cellStyle name="SAPBEXheaderItem 3 2 6" xfId="19253"/>
    <cellStyle name="SAPBEXheaderItem 3 2 7" xfId="28380"/>
    <cellStyle name="SAPBEXheaderItem 3 3" xfId="2118"/>
    <cellStyle name="SAPBEXheaderItem 3 3 2" xfId="2958"/>
    <cellStyle name="SAPBEXheaderItem 3 3 2 2" xfId="7545"/>
    <cellStyle name="SAPBEXheaderItem 3 3 2 2 2" xfId="14710"/>
    <cellStyle name="SAPBEXheaderItem 3 3 2 2 2 2" xfId="25389"/>
    <cellStyle name="SAPBEXheaderItem 3 3 2 2 3" xfId="21654"/>
    <cellStyle name="SAPBEXheaderItem 3 3 2 3" xfId="9724"/>
    <cellStyle name="SAPBEXheaderItem 3 3 2 3 2" xfId="16360"/>
    <cellStyle name="SAPBEXheaderItem 3 3 2 3 2 2" xfId="26454"/>
    <cellStyle name="SAPBEXheaderItem 3 3 2 3 3" xfId="22913"/>
    <cellStyle name="SAPBEXheaderItem 3 3 2 4" xfId="11664"/>
    <cellStyle name="SAPBEXheaderItem 3 3 2 4 2" xfId="17990"/>
    <cellStyle name="SAPBEXheaderItem 3 3 2 4 2 2" xfId="27469"/>
    <cellStyle name="SAPBEXheaderItem 3 3 2 4 3" xfId="23888"/>
    <cellStyle name="SAPBEXheaderItem 3 3 2 5" xfId="5196"/>
    <cellStyle name="SAPBEXheaderItem 3 3 2 5 2" xfId="20721"/>
    <cellStyle name="SAPBEXheaderItem 3 3 2 6" xfId="12766"/>
    <cellStyle name="SAPBEXheaderItem 3 3 2 6 2" xfId="24531"/>
    <cellStyle name="SAPBEXheaderItem 3 3 2 7" xfId="19594"/>
    <cellStyle name="SAPBEXheaderItem 3 3 3" xfId="3480"/>
    <cellStyle name="SAPBEXheaderItem 3 3 3 2" xfId="10235"/>
    <cellStyle name="SAPBEXheaderItem 3 3 3 2 2" xfId="16717"/>
    <cellStyle name="SAPBEXheaderItem 3 3 3 2 2 2" xfId="26735"/>
    <cellStyle name="SAPBEXheaderItem 3 3 3 2 3" xfId="23187"/>
    <cellStyle name="SAPBEXheaderItem 3 3 3 3" xfId="12165"/>
    <cellStyle name="SAPBEXheaderItem 3 3 3 3 2" xfId="18488"/>
    <cellStyle name="SAPBEXheaderItem 3 3 3 3 2 2" xfId="27745"/>
    <cellStyle name="SAPBEXheaderItem 3 3 3 3 3" xfId="24157"/>
    <cellStyle name="SAPBEXheaderItem 3 3 3 4" xfId="8056"/>
    <cellStyle name="SAPBEXheaderItem 3 3 3 4 2" xfId="22053"/>
    <cellStyle name="SAPBEXheaderItem 3 3 3 5" xfId="15212"/>
    <cellStyle name="SAPBEXheaderItem 3 3 3 5 2" xfId="25665"/>
    <cellStyle name="SAPBEXheaderItem 3 3 3 6" xfId="19863"/>
    <cellStyle name="SAPBEXheaderItem 3 3 4" xfId="6718"/>
    <cellStyle name="SAPBEXheaderItem 3 3 4 2" xfId="13894"/>
    <cellStyle name="SAPBEXheaderItem 3 3 4 2 2" xfId="24981"/>
    <cellStyle name="SAPBEXheaderItem 3 3 4 3" xfId="21226"/>
    <cellStyle name="SAPBEXheaderItem 3 3 5" xfId="8901"/>
    <cellStyle name="SAPBEXheaderItem 3 3 5 2" xfId="15834"/>
    <cellStyle name="SAPBEXheaderItem 3 3 5 2 2" xfId="26041"/>
    <cellStyle name="SAPBEXheaderItem 3 3 5 3" xfId="22528"/>
    <cellStyle name="SAPBEXheaderItem 3 3 6" xfId="10999"/>
    <cellStyle name="SAPBEXheaderItem 3 3 6 2" xfId="17329"/>
    <cellStyle name="SAPBEXheaderItem 3 3 6 2 2" xfId="27064"/>
    <cellStyle name="SAPBEXheaderItem 3 3 6 3" xfId="23511"/>
    <cellStyle name="SAPBEXheaderItem 3 3 7" xfId="4522"/>
    <cellStyle name="SAPBEXheaderItem 3 3 7 2" xfId="20532"/>
    <cellStyle name="SAPBEXheaderItem 3 3 8" xfId="4619"/>
    <cellStyle name="SAPBEXheaderItem 3 3 8 2" xfId="20598"/>
    <cellStyle name="SAPBEXheaderItem 3 4" xfId="2701"/>
    <cellStyle name="SAPBEXheaderItem 3 4 2" xfId="9482"/>
    <cellStyle name="SAPBEXheaderItem 3 4 2 2" xfId="16133"/>
    <cellStyle name="SAPBEXheaderItem 3 4 2 2 2" xfId="26266"/>
    <cellStyle name="SAPBEXheaderItem 3 4 2 3" xfId="22742"/>
    <cellStyle name="SAPBEXheaderItem 3 4 3" xfId="11442"/>
    <cellStyle name="SAPBEXheaderItem 3 4 3 2" xfId="17770"/>
    <cellStyle name="SAPBEXheaderItem 3 4 3 2 2" xfId="27285"/>
    <cellStyle name="SAPBEXheaderItem 3 4 3 3" xfId="23721"/>
    <cellStyle name="SAPBEXheaderItem 3 4 4" xfId="7301"/>
    <cellStyle name="SAPBEXheaderItem 3 4 4 2" xfId="21460"/>
    <cellStyle name="SAPBEXheaderItem 3 4 5" xfId="14474"/>
    <cellStyle name="SAPBEXheaderItem 3 4 5 2" xfId="25204"/>
    <cellStyle name="SAPBEXheaderItem 3 4 6" xfId="19426"/>
    <cellStyle name="SAPBEXheaderItem 3 5" xfId="28138"/>
    <cellStyle name="SAPBEXheaderItem 4" xfId="796"/>
    <cellStyle name="SAPBEXheaderItem 4 2" xfId="1836"/>
    <cellStyle name="SAPBEXheaderItem 4 2 2" xfId="1945"/>
    <cellStyle name="SAPBEXheaderItem 4 2 2 2" xfId="3412"/>
    <cellStyle name="SAPBEXheaderItem 4 2 2 2 2" xfId="10167"/>
    <cellStyle name="SAPBEXheaderItem 4 2 2 2 2 2" xfId="16675"/>
    <cellStyle name="SAPBEXheaderItem 4 2 2 2 2 2 2" xfId="26697"/>
    <cellStyle name="SAPBEXheaderItem 4 2 2 2 2 3" xfId="23155"/>
    <cellStyle name="SAPBEXheaderItem 4 2 2 2 3" xfId="12097"/>
    <cellStyle name="SAPBEXheaderItem 4 2 2 2 3 2" xfId="18421"/>
    <cellStyle name="SAPBEXheaderItem 4 2 2 2 3 2 2" xfId="27708"/>
    <cellStyle name="SAPBEXheaderItem 4 2 2 2 3 3" xfId="24126"/>
    <cellStyle name="SAPBEXheaderItem 4 2 2 2 4" xfId="7988"/>
    <cellStyle name="SAPBEXheaderItem 4 2 2 2 4 2" xfId="21991"/>
    <cellStyle name="SAPBEXheaderItem 4 2 2 2 5" xfId="15145"/>
    <cellStyle name="SAPBEXheaderItem 4 2 2 2 5 2" xfId="25628"/>
    <cellStyle name="SAPBEXheaderItem 4 2 2 2 6" xfId="19832"/>
    <cellStyle name="SAPBEXheaderItem 4 2 2 3" xfId="3885"/>
    <cellStyle name="SAPBEXheaderItem 4 2 2 3 2" xfId="10640"/>
    <cellStyle name="SAPBEXheaderItem 4 2 2 3 2 2" xfId="16998"/>
    <cellStyle name="SAPBEXheaderItem 4 2 2 3 2 2 2" xfId="26969"/>
    <cellStyle name="SAPBEXheaderItem 4 2 2 3 2 3" xfId="23421"/>
    <cellStyle name="SAPBEXheaderItem 4 2 2 3 3" xfId="12570"/>
    <cellStyle name="SAPBEXheaderItem 4 2 2 3 3 2" xfId="18892"/>
    <cellStyle name="SAPBEXheaderItem 4 2 2 3 3 2 2" xfId="27978"/>
    <cellStyle name="SAPBEXheaderItem 4 2 2 3 3 3" xfId="24390"/>
    <cellStyle name="SAPBEXheaderItem 4 2 2 3 4" xfId="8399"/>
    <cellStyle name="SAPBEXheaderItem 4 2 2 3 4 2" xfId="22385"/>
    <cellStyle name="SAPBEXheaderItem 4 2 2 3 5" xfId="15616"/>
    <cellStyle name="SAPBEXheaderItem 4 2 2 3 5 2" xfId="25898"/>
    <cellStyle name="SAPBEXheaderItem 4 2 2 3 6" xfId="20096"/>
    <cellStyle name="SAPBEXheaderItem 4 2 2 4" xfId="6545"/>
    <cellStyle name="SAPBEXheaderItem 4 2 2 4 2" xfId="13723"/>
    <cellStyle name="SAPBEXheaderItem 4 2 2 4 2 2" xfId="24896"/>
    <cellStyle name="SAPBEXheaderItem 4 2 2 4 3" xfId="21146"/>
    <cellStyle name="SAPBEXheaderItem 4 2 2 5" xfId="8728"/>
    <cellStyle name="SAPBEXheaderItem 4 2 2 5 2" xfId="15724"/>
    <cellStyle name="SAPBEXheaderItem 4 2 2 5 2 2" xfId="25954"/>
    <cellStyle name="SAPBEXheaderItem 4 2 2 5 3" xfId="22446"/>
    <cellStyle name="SAPBEXheaderItem 4 2 2 6" xfId="10842"/>
    <cellStyle name="SAPBEXheaderItem 4 2 2 6 2" xfId="17174"/>
    <cellStyle name="SAPBEXheaderItem 4 2 2 6 2 2" xfId="26980"/>
    <cellStyle name="SAPBEXheaderItem 4 2 2 6 3" xfId="23432"/>
    <cellStyle name="SAPBEXheaderItem 4 2 2 7" xfId="12656"/>
    <cellStyle name="SAPBEXheaderItem 4 2 2 7 2" xfId="24444"/>
    <cellStyle name="SAPBEXheaderItem 4 2 2 8" xfId="19263"/>
    <cellStyle name="SAPBEXheaderItem 4 2 3" xfId="3165"/>
    <cellStyle name="SAPBEXheaderItem 4 2 3 2" xfId="9920"/>
    <cellStyle name="SAPBEXheaderItem 4 2 3 2 2" xfId="16504"/>
    <cellStyle name="SAPBEXheaderItem 4 2 3 2 2 2" xfId="26561"/>
    <cellStyle name="SAPBEXheaderItem 4 2 3 2 3" xfId="23019"/>
    <cellStyle name="SAPBEXheaderItem 4 2 3 3" xfId="11851"/>
    <cellStyle name="SAPBEXheaderItem 4 2 3 3 2" xfId="18176"/>
    <cellStyle name="SAPBEXheaderItem 4 2 3 3 2 2" xfId="27573"/>
    <cellStyle name="SAPBEXheaderItem 4 2 3 3 3" xfId="23991"/>
    <cellStyle name="SAPBEXheaderItem 4 2 3 4" xfId="7741"/>
    <cellStyle name="SAPBEXheaderItem 4 2 3 4 2" xfId="21773"/>
    <cellStyle name="SAPBEXheaderItem 4 2 3 5" xfId="14899"/>
    <cellStyle name="SAPBEXheaderItem 4 2 3 5 2" xfId="25493"/>
    <cellStyle name="SAPBEXheaderItem 4 2 3 6" xfId="19697"/>
    <cellStyle name="SAPBEXheaderItem 4 2 4" xfId="3639"/>
    <cellStyle name="SAPBEXheaderItem 4 2 4 2" xfId="10394"/>
    <cellStyle name="SAPBEXheaderItem 4 2 4 2 2" xfId="16827"/>
    <cellStyle name="SAPBEXheaderItem 4 2 4 2 2 2" xfId="26833"/>
    <cellStyle name="SAPBEXheaderItem 4 2 4 2 3" xfId="23285"/>
    <cellStyle name="SAPBEXheaderItem 4 2 4 3" xfId="12324"/>
    <cellStyle name="SAPBEXheaderItem 4 2 4 3 2" xfId="18647"/>
    <cellStyle name="SAPBEXheaderItem 4 2 4 3 2 2" xfId="27843"/>
    <cellStyle name="SAPBEXheaderItem 4 2 4 3 3" xfId="24255"/>
    <cellStyle name="SAPBEXheaderItem 4 2 4 4" xfId="8215"/>
    <cellStyle name="SAPBEXheaderItem 4 2 4 4 2" xfId="22212"/>
    <cellStyle name="SAPBEXheaderItem 4 2 4 5" xfId="15371"/>
    <cellStyle name="SAPBEXheaderItem 4 2 4 5 2" xfId="25763"/>
    <cellStyle name="SAPBEXheaderItem 4 2 4 6" xfId="19961"/>
    <cellStyle name="SAPBEXheaderItem 4 2 5" xfId="4086"/>
    <cellStyle name="SAPBEXheaderItem 4 2 5 2" xfId="20197"/>
    <cellStyle name="SAPBEXheaderItem 4 2 6" xfId="19252"/>
    <cellStyle name="SAPBEXheaderItem 4 2 7" xfId="28379"/>
    <cellStyle name="SAPBEXheaderItem 4 3" xfId="2259"/>
    <cellStyle name="SAPBEXheaderItem 4 3 2" xfId="2957"/>
    <cellStyle name="SAPBEXheaderItem 4 3 2 2" xfId="7544"/>
    <cellStyle name="SAPBEXheaderItem 4 3 2 2 2" xfId="14709"/>
    <cellStyle name="SAPBEXheaderItem 4 3 2 2 2 2" xfId="25388"/>
    <cellStyle name="SAPBEXheaderItem 4 3 2 2 3" xfId="21653"/>
    <cellStyle name="SAPBEXheaderItem 4 3 2 3" xfId="9723"/>
    <cellStyle name="SAPBEXheaderItem 4 3 2 3 2" xfId="16359"/>
    <cellStyle name="SAPBEXheaderItem 4 3 2 3 2 2" xfId="26453"/>
    <cellStyle name="SAPBEXheaderItem 4 3 2 3 3" xfId="22912"/>
    <cellStyle name="SAPBEXheaderItem 4 3 2 4" xfId="11663"/>
    <cellStyle name="SAPBEXheaderItem 4 3 2 4 2" xfId="17989"/>
    <cellStyle name="SAPBEXheaderItem 4 3 2 4 2 2" xfId="27468"/>
    <cellStyle name="SAPBEXheaderItem 4 3 2 4 3" xfId="23887"/>
    <cellStyle name="SAPBEXheaderItem 4 3 2 5" xfId="5301"/>
    <cellStyle name="SAPBEXheaderItem 4 3 2 5 2" xfId="20791"/>
    <cellStyle name="SAPBEXheaderItem 4 3 2 6" xfId="12833"/>
    <cellStyle name="SAPBEXheaderItem 4 3 2 6 2" xfId="24576"/>
    <cellStyle name="SAPBEXheaderItem 4 3 2 7" xfId="19593"/>
    <cellStyle name="SAPBEXheaderItem 4 3 3" xfId="3479"/>
    <cellStyle name="SAPBEXheaderItem 4 3 3 2" xfId="10234"/>
    <cellStyle name="SAPBEXheaderItem 4 3 3 2 2" xfId="16716"/>
    <cellStyle name="SAPBEXheaderItem 4 3 3 2 2 2" xfId="26734"/>
    <cellStyle name="SAPBEXheaderItem 4 3 3 2 3" xfId="23186"/>
    <cellStyle name="SAPBEXheaderItem 4 3 3 3" xfId="12164"/>
    <cellStyle name="SAPBEXheaderItem 4 3 3 3 2" xfId="18487"/>
    <cellStyle name="SAPBEXheaderItem 4 3 3 3 2 2" xfId="27744"/>
    <cellStyle name="SAPBEXheaderItem 4 3 3 3 3" xfId="24156"/>
    <cellStyle name="SAPBEXheaderItem 4 3 3 4" xfId="8055"/>
    <cellStyle name="SAPBEXheaderItem 4 3 3 4 2" xfId="22052"/>
    <cellStyle name="SAPBEXheaderItem 4 3 3 5" xfId="15211"/>
    <cellStyle name="SAPBEXheaderItem 4 3 3 5 2" xfId="25664"/>
    <cellStyle name="SAPBEXheaderItem 4 3 3 6" xfId="19862"/>
    <cellStyle name="SAPBEXheaderItem 4 3 4" xfId="6859"/>
    <cellStyle name="SAPBEXheaderItem 4 3 4 2" xfId="14033"/>
    <cellStyle name="SAPBEXheaderItem 4 3 4 2 2" xfId="25025"/>
    <cellStyle name="SAPBEXheaderItem 4 3 4 3" xfId="21267"/>
    <cellStyle name="SAPBEXheaderItem 4 3 5" xfId="9042"/>
    <cellStyle name="SAPBEXheaderItem 4 3 5 2" xfId="15902"/>
    <cellStyle name="SAPBEXheaderItem 4 3 5 2 2" xfId="26087"/>
    <cellStyle name="SAPBEXheaderItem 4 3 5 3" xfId="22571"/>
    <cellStyle name="SAPBEXheaderItem 4 3 6" xfId="11076"/>
    <cellStyle name="SAPBEXheaderItem 4 3 6 2" xfId="17405"/>
    <cellStyle name="SAPBEXheaderItem 4 3 6 2 2" xfId="27107"/>
    <cellStyle name="SAPBEXheaderItem 4 3 6 3" xfId="23551"/>
    <cellStyle name="SAPBEXheaderItem 4 3 7" xfId="4521"/>
    <cellStyle name="SAPBEXheaderItem 4 3 7 2" xfId="20531"/>
    <cellStyle name="SAPBEXheaderItem 4 3 8" xfId="8415"/>
    <cellStyle name="SAPBEXheaderItem 4 3 8 2" xfId="22394"/>
    <cellStyle name="SAPBEXheaderItem 4 4" xfId="2700"/>
    <cellStyle name="SAPBEXheaderItem 4 4 2" xfId="9481"/>
    <cellStyle name="SAPBEXheaderItem 4 4 2 2" xfId="16132"/>
    <cellStyle name="SAPBEXheaderItem 4 4 2 2 2" xfId="26265"/>
    <cellStyle name="SAPBEXheaderItem 4 4 2 3" xfId="22741"/>
    <cellStyle name="SAPBEXheaderItem 4 4 3" xfId="11441"/>
    <cellStyle name="SAPBEXheaderItem 4 4 3 2" xfId="17769"/>
    <cellStyle name="SAPBEXheaderItem 4 4 3 2 2" xfId="27284"/>
    <cellStyle name="SAPBEXheaderItem 4 4 3 3" xfId="23720"/>
    <cellStyle name="SAPBEXheaderItem 4 4 4" xfId="7300"/>
    <cellStyle name="SAPBEXheaderItem 4 4 4 2" xfId="21459"/>
    <cellStyle name="SAPBEXheaderItem 4 4 5" xfId="14473"/>
    <cellStyle name="SAPBEXheaderItem 4 4 5 2" xfId="25203"/>
    <cellStyle name="SAPBEXheaderItem 4 4 6" xfId="19425"/>
    <cellStyle name="SAPBEXheaderItem 4 5" xfId="28137"/>
    <cellStyle name="SAPBEXheaderItem 5" xfId="1534"/>
    <cellStyle name="SAPBEXheaderItem 5 2" xfId="926"/>
    <cellStyle name="SAPBEXheaderItem 5 2 2" xfId="3220"/>
    <cellStyle name="SAPBEXheaderItem 5 2 2 2" xfId="9975"/>
    <cellStyle name="SAPBEXheaderItem 5 2 2 2 2" xfId="16528"/>
    <cellStyle name="SAPBEXheaderItem 5 2 2 2 2 2" xfId="26583"/>
    <cellStyle name="SAPBEXheaderItem 5 2 2 2 3" xfId="23041"/>
    <cellStyle name="SAPBEXheaderItem 5 2 2 3" xfId="11905"/>
    <cellStyle name="SAPBEXheaderItem 5 2 2 3 2" xfId="18230"/>
    <cellStyle name="SAPBEXheaderItem 5 2 2 3 2 2" xfId="27595"/>
    <cellStyle name="SAPBEXheaderItem 5 2 2 3 3" xfId="24013"/>
    <cellStyle name="SAPBEXheaderItem 5 2 2 4" xfId="7796"/>
    <cellStyle name="SAPBEXheaderItem 5 2 2 4 2" xfId="21800"/>
    <cellStyle name="SAPBEXheaderItem 5 2 2 5" xfId="14954"/>
    <cellStyle name="SAPBEXheaderItem 5 2 2 5 2" xfId="25515"/>
    <cellStyle name="SAPBEXheaderItem 5 2 2 6" xfId="19719"/>
    <cellStyle name="SAPBEXheaderItem 5 2 3" xfId="3693"/>
    <cellStyle name="SAPBEXheaderItem 5 2 3 2" xfId="10448"/>
    <cellStyle name="SAPBEXheaderItem 5 2 3 2 2" xfId="16851"/>
    <cellStyle name="SAPBEXheaderItem 5 2 3 2 2 2" xfId="26855"/>
    <cellStyle name="SAPBEXheaderItem 5 2 3 2 3" xfId="23307"/>
    <cellStyle name="SAPBEXheaderItem 5 2 3 3" xfId="12378"/>
    <cellStyle name="SAPBEXheaderItem 5 2 3 3 2" xfId="18701"/>
    <cellStyle name="SAPBEXheaderItem 5 2 3 3 2 2" xfId="27865"/>
    <cellStyle name="SAPBEXheaderItem 5 2 3 3 3" xfId="24277"/>
    <cellStyle name="SAPBEXheaderItem 5 2 3 4" xfId="8265"/>
    <cellStyle name="SAPBEXheaderItem 5 2 3 4 2" xfId="22261"/>
    <cellStyle name="SAPBEXheaderItem 5 2 3 5" xfId="15425"/>
    <cellStyle name="SAPBEXheaderItem 5 2 3 5 2" xfId="25785"/>
    <cellStyle name="SAPBEXheaderItem 5 2 3 6" xfId="19983"/>
    <cellStyle name="SAPBEXheaderItem 5 2 4" xfId="5969"/>
    <cellStyle name="SAPBEXheaderItem 5 2 4 2" xfId="13230"/>
    <cellStyle name="SAPBEXheaderItem 5 2 4 2 2" xfId="24772"/>
    <cellStyle name="SAPBEXheaderItem 5 2 4 3" xfId="21023"/>
    <cellStyle name="SAPBEXheaderItem 5 2 5" xfId="5844"/>
    <cellStyle name="SAPBEXheaderItem 5 2 5 2" xfId="13109"/>
    <cellStyle name="SAPBEXheaderItem 5 2 5 2 2" xfId="24708"/>
    <cellStyle name="SAPBEXheaderItem 5 2 5 3" xfId="20959"/>
    <cellStyle name="SAPBEXheaderItem 5 2 6" xfId="5572"/>
    <cellStyle name="SAPBEXheaderItem 5 2 6 2" xfId="12924"/>
    <cellStyle name="SAPBEXheaderItem 5 2 6 2 2" xfId="24627"/>
    <cellStyle name="SAPBEXheaderItem 5 2 6 3" xfId="20878"/>
    <cellStyle name="SAPBEXheaderItem 5 2 7" xfId="4127"/>
    <cellStyle name="SAPBEXheaderItem 5 2 7 2" xfId="20211"/>
    <cellStyle name="SAPBEXheaderItem 5 2 8" xfId="19054"/>
    <cellStyle name="SAPBEXheaderItem 5 3" xfId="2745"/>
    <cellStyle name="SAPBEXheaderItem 5 3 2" xfId="9518"/>
    <cellStyle name="SAPBEXheaderItem 5 3 2 2" xfId="16169"/>
    <cellStyle name="SAPBEXheaderItem 5 3 2 2 2" xfId="26295"/>
    <cellStyle name="SAPBEXheaderItem 5 3 2 3" xfId="22770"/>
    <cellStyle name="SAPBEXheaderItem 5 3 3" xfId="11473"/>
    <cellStyle name="SAPBEXheaderItem 5 3 3 2" xfId="17800"/>
    <cellStyle name="SAPBEXheaderItem 5 3 3 2 2" xfId="27311"/>
    <cellStyle name="SAPBEXheaderItem 5 3 3 3" xfId="23746"/>
    <cellStyle name="SAPBEXheaderItem 5 3 4" xfId="7337"/>
    <cellStyle name="SAPBEXheaderItem 5 3 4 2" xfId="21490"/>
    <cellStyle name="SAPBEXheaderItem 5 3 5" xfId="14505"/>
    <cellStyle name="SAPBEXheaderItem 5 3 5 2" xfId="25231"/>
    <cellStyle name="SAPBEXheaderItem 5 3 6" xfId="19452"/>
    <cellStyle name="SAPBEXheaderItem 5 4" xfId="2720"/>
    <cellStyle name="SAPBEXheaderItem 5 4 2" xfId="9494"/>
    <cellStyle name="SAPBEXheaderItem 5 4 2 2" xfId="16145"/>
    <cellStyle name="SAPBEXheaderItem 5 4 2 2 2" xfId="26273"/>
    <cellStyle name="SAPBEXheaderItem 5 4 2 3" xfId="22748"/>
    <cellStyle name="SAPBEXheaderItem 5 4 3" xfId="11449"/>
    <cellStyle name="SAPBEXheaderItem 5 4 3 2" xfId="17777"/>
    <cellStyle name="SAPBEXheaderItem 5 4 3 2 2" xfId="27290"/>
    <cellStyle name="SAPBEXheaderItem 5 4 3 3" xfId="23725"/>
    <cellStyle name="SAPBEXheaderItem 5 4 4" xfId="7312"/>
    <cellStyle name="SAPBEXheaderItem 5 4 4 2" xfId="21467"/>
    <cellStyle name="SAPBEXheaderItem 5 4 5" xfId="14481"/>
    <cellStyle name="SAPBEXheaderItem 5 4 5 2" xfId="25209"/>
    <cellStyle name="SAPBEXheaderItem 5 4 6" xfId="19430"/>
    <cellStyle name="SAPBEXheaderItem 5 5" xfId="4252"/>
    <cellStyle name="SAPBEXheaderItem 5 5 2" xfId="20304"/>
    <cellStyle name="SAPBEXheaderItem 5 6" xfId="19138"/>
    <cellStyle name="SAPBEXheaderItem 5 7" xfId="28233"/>
    <cellStyle name="SAPBEXheaderItem 6" xfId="2133"/>
    <cellStyle name="SAPBEXheaderItem 6 2" xfId="5211"/>
    <cellStyle name="SAPBEXheaderItem 6 2 2" xfId="12778"/>
    <cellStyle name="SAPBEXheaderItem 6 2 2 2" xfId="24542"/>
    <cellStyle name="SAPBEXheaderItem 6 2 3" xfId="20733"/>
    <cellStyle name="SAPBEXheaderItem 6 3" xfId="6733"/>
    <cellStyle name="SAPBEXheaderItem 6 3 2" xfId="13908"/>
    <cellStyle name="SAPBEXheaderItem 6 3 2 2" xfId="24991"/>
    <cellStyle name="SAPBEXheaderItem 6 3 3" xfId="21236"/>
    <cellStyle name="SAPBEXheaderItem 6 4" xfId="8916"/>
    <cellStyle name="SAPBEXheaderItem 6 4 2" xfId="15846"/>
    <cellStyle name="SAPBEXheaderItem 6 4 2 2" xfId="26052"/>
    <cellStyle name="SAPBEXheaderItem 6 4 3" xfId="22539"/>
    <cellStyle name="SAPBEXheaderItem 6 5" xfId="11012"/>
    <cellStyle name="SAPBEXheaderItem 6 5 2" xfId="17341"/>
    <cellStyle name="SAPBEXheaderItem 6 5 2 2" xfId="27074"/>
    <cellStyle name="SAPBEXheaderItem 6 5 3" xfId="23521"/>
    <cellStyle name="SAPBEXheaderItem 6 6" xfId="4302"/>
    <cellStyle name="SAPBEXheaderItem 6 6 2" xfId="20346"/>
    <cellStyle name="SAPBEXheaderItem 6 7" xfId="8397"/>
    <cellStyle name="SAPBEXheaderItem 6 7 2" xfId="22383"/>
    <cellStyle name="SAPBEXheaderItem 7" xfId="2581"/>
    <cellStyle name="SAPBEXheaderItem 7 2" xfId="9362"/>
    <cellStyle name="SAPBEXheaderItem 7 2 2" xfId="16013"/>
    <cellStyle name="SAPBEXheaderItem 7 2 2 2" xfId="26165"/>
    <cellStyle name="SAPBEXheaderItem 7 2 3" xfId="22646"/>
    <cellStyle name="SAPBEXheaderItem 7 3" xfId="11322"/>
    <cellStyle name="SAPBEXheaderItem 7 3 2" xfId="17650"/>
    <cellStyle name="SAPBEXheaderItem 7 3 2 2" xfId="27184"/>
    <cellStyle name="SAPBEXheaderItem 7 3 3" xfId="23625"/>
    <cellStyle name="SAPBEXheaderItem 7 4" xfId="7181"/>
    <cellStyle name="SAPBEXheaderItem 7 4 2" xfId="21345"/>
    <cellStyle name="SAPBEXheaderItem 7 5" xfId="14354"/>
    <cellStyle name="SAPBEXheaderItem 7 5 2" xfId="25103"/>
    <cellStyle name="SAPBEXheaderItem 7 6" xfId="19330"/>
    <cellStyle name="SAPBEXheaderItem 8" xfId="18957"/>
    <cellStyle name="SAPBEXheaderItem 9" xfId="28049"/>
    <cellStyle name="SAPBEXheaderText" xfId="260"/>
    <cellStyle name="SAPBEXheaderText 2" xfId="261"/>
    <cellStyle name="SAPBEXheaderText 2 2" xfId="1064"/>
    <cellStyle name="SAPBEXheaderText 2 2 2" xfId="1680"/>
    <cellStyle name="SAPBEXheaderText 2 2 2 2" xfId="891"/>
    <cellStyle name="SAPBEXheaderText 2 2 2 2 2" xfId="3315"/>
    <cellStyle name="SAPBEXheaderText 2 2 2 2 2 2" xfId="10070"/>
    <cellStyle name="SAPBEXheaderText 2 2 2 2 2 2 2" xfId="16609"/>
    <cellStyle name="SAPBEXheaderText 2 2 2 2 2 2 2 2" xfId="26649"/>
    <cellStyle name="SAPBEXheaderText 2 2 2 2 2 2 3" xfId="23107"/>
    <cellStyle name="SAPBEXheaderText 2 2 2 2 2 3" xfId="12000"/>
    <cellStyle name="SAPBEXheaderText 2 2 2 2 2 3 2" xfId="18325"/>
    <cellStyle name="SAPBEXheaderText 2 2 2 2 2 3 2 2" xfId="27661"/>
    <cellStyle name="SAPBEXheaderText 2 2 2 2 2 3 3" xfId="24079"/>
    <cellStyle name="SAPBEXheaderText 2 2 2 2 2 4" xfId="7891"/>
    <cellStyle name="SAPBEXheaderText 2 2 2 2 2 4 2" xfId="21895"/>
    <cellStyle name="SAPBEXheaderText 2 2 2 2 2 5" xfId="15049"/>
    <cellStyle name="SAPBEXheaderText 2 2 2 2 2 5 2" xfId="25581"/>
    <cellStyle name="SAPBEXheaderText 2 2 2 2 2 6" xfId="19785"/>
    <cellStyle name="SAPBEXheaderText 2 2 2 2 3" xfId="3788"/>
    <cellStyle name="SAPBEXheaderText 2 2 2 2 3 2" xfId="10543"/>
    <cellStyle name="SAPBEXheaderText 2 2 2 2 3 2 2" xfId="16932"/>
    <cellStyle name="SAPBEXheaderText 2 2 2 2 3 2 2 2" xfId="26921"/>
    <cellStyle name="SAPBEXheaderText 2 2 2 2 3 2 3" xfId="23373"/>
    <cellStyle name="SAPBEXheaderText 2 2 2 2 3 3" xfId="12473"/>
    <cellStyle name="SAPBEXheaderText 2 2 2 2 3 3 2" xfId="18796"/>
    <cellStyle name="SAPBEXheaderText 2 2 2 2 3 3 2 2" xfId="27931"/>
    <cellStyle name="SAPBEXheaderText 2 2 2 2 3 3 3" xfId="24343"/>
    <cellStyle name="SAPBEXheaderText 2 2 2 2 3 4" xfId="8337"/>
    <cellStyle name="SAPBEXheaderText 2 2 2 2 3 4 2" xfId="22331"/>
    <cellStyle name="SAPBEXheaderText 2 2 2 2 3 5" xfId="15520"/>
    <cellStyle name="SAPBEXheaderText 2 2 2 2 3 5 2" xfId="25851"/>
    <cellStyle name="SAPBEXheaderText 2 2 2 2 3 6" xfId="20049"/>
    <cellStyle name="SAPBEXheaderText 2 2 2 2 4" xfId="5936"/>
    <cellStyle name="SAPBEXheaderText 2 2 2 2 4 2" xfId="13197"/>
    <cellStyle name="SAPBEXheaderText 2 2 2 2 4 2 2" xfId="24762"/>
    <cellStyle name="SAPBEXheaderText 2 2 2 2 4 3" xfId="21013"/>
    <cellStyle name="SAPBEXheaderText 2 2 2 2 5" xfId="5658"/>
    <cellStyle name="SAPBEXheaderText 2 2 2 2 5 2" xfId="12994"/>
    <cellStyle name="SAPBEXheaderText 2 2 2 2 5 2 2" xfId="24658"/>
    <cellStyle name="SAPBEXheaderText 2 2 2 2 5 3" xfId="20910"/>
    <cellStyle name="SAPBEXheaderText 2 2 2 2 6" xfId="6354"/>
    <cellStyle name="SAPBEXheaderText 2 2 2 2 6 2" xfId="13566"/>
    <cellStyle name="SAPBEXheaderText 2 2 2 2 6 2 2" xfId="24880"/>
    <cellStyle name="SAPBEXheaderText 2 2 2 2 6 3" xfId="21130"/>
    <cellStyle name="SAPBEXheaderText 2 2 2 2 7" xfId="4199"/>
    <cellStyle name="SAPBEXheaderText 2 2 2 2 7 2" xfId="20264"/>
    <cellStyle name="SAPBEXheaderText 2 2 2 2 8" xfId="19044"/>
    <cellStyle name="SAPBEXheaderText 2 2 2 3" xfId="3052"/>
    <cellStyle name="SAPBEXheaderText 2 2 2 3 2" xfId="9818"/>
    <cellStyle name="SAPBEXheaderText 2 2 2 3 2 2" xfId="16433"/>
    <cellStyle name="SAPBEXheaderText 2 2 2 3 2 2 2" xfId="26512"/>
    <cellStyle name="SAPBEXheaderText 2 2 2 3 2 3" xfId="22970"/>
    <cellStyle name="SAPBEXheaderText 2 2 2 3 3" xfId="11755"/>
    <cellStyle name="SAPBEXheaderText 2 2 2 3 3 2" xfId="18080"/>
    <cellStyle name="SAPBEXheaderText 2 2 2 3 3 2 2" xfId="27526"/>
    <cellStyle name="SAPBEXheaderText 2 2 2 3 3 3" xfId="23944"/>
    <cellStyle name="SAPBEXheaderText 2 2 2 3 4" xfId="7639"/>
    <cellStyle name="SAPBEXheaderText 2 2 2 3 4 2" xfId="21719"/>
    <cellStyle name="SAPBEXheaderText 2 2 2 3 5" xfId="14803"/>
    <cellStyle name="SAPBEXheaderText 2 2 2 3 5 2" xfId="25446"/>
    <cellStyle name="SAPBEXheaderText 2 2 2 3 6" xfId="19650"/>
    <cellStyle name="SAPBEXheaderText 2 2 2 4" xfId="3557"/>
    <cellStyle name="SAPBEXheaderText 2 2 2 4 2" xfId="10312"/>
    <cellStyle name="SAPBEXheaderText 2 2 2 4 2 2" xfId="16776"/>
    <cellStyle name="SAPBEXheaderText 2 2 2 4 2 2 2" xfId="26786"/>
    <cellStyle name="SAPBEXheaderText 2 2 2 4 2 3" xfId="23238"/>
    <cellStyle name="SAPBEXheaderText 2 2 2 4 3" xfId="12242"/>
    <cellStyle name="SAPBEXheaderText 2 2 2 4 3 2" xfId="18565"/>
    <cellStyle name="SAPBEXheaderText 2 2 2 4 3 2 2" xfId="27796"/>
    <cellStyle name="SAPBEXheaderText 2 2 2 4 3 3" xfId="24208"/>
    <cellStyle name="SAPBEXheaderText 2 2 2 4 4" xfId="8133"/>
    <cellStyle name="SAPBEXheaderText 2 2 2 4 4 2" xfId="22130"/>
    <cellStyle name="SAPBEXheaderText 2 2 2 4 5" xfId="15289"/>
    <cellStyle name="SAPBEXheaderText 2 2 2 4 5 2" xfId="25716"/>
    <cellStyle name="SAPBEXheaderText 2 2 2 4 6" xfId="19914"/>
    <cellStyle name="SAPBEXheaderText 2 2 2 5" xfId="3949"/>
    <cellStyle name="SAPBEXheaderText 2 2 2 5 2" xfId="20112"/>
    <cellStyle name="SAPBEXheaderText 2 2 2 6" xfId="19205"/>
    <cellStyle name="SAPBEXheaderText 2 2 2 7" xfId="28314"/>
    <cellStyle name="SAPBEXheaderText 2 2 3" xfId="2161"/>
    <cellStyle name="SAPBEXheaderText 2 2 3 2" xfId="5231"/>
    <cellStyle name="SAPBEXheaderText 2 2 3 2 2" xfId="12792"/>
    <cellStyle name="SAPBEXheaderText 2 2 3 2 2 2" xfId="24553"/>
    <cellStyle name="SAPBEXheaderText 2 2 3 2 3" xfId="20749"/>
    <cellStyle name="SAPBEXheaderText 2 2 3 3" xfId="6761"/>
    <cellStyle name="SAPBEXheaderText 2 2 3 3 2" xfId="13935"/>
    <cellStyle name="SAPBEXheaderText 2 2 3 3 2 2" xfId="25002"/>
    <cellStyle name="SAPBEXheaderText 2 2 3 3 3" xfId="21246"/>
    <cellStyle name="SAPBEXheaderText 2 2 3 4" xfId="8944"/>
    <cellStyle name="SAPBEXheaderText 2 2 3 4 2" xfId="15861"/>
    <cellStyle name="SAPBEXheaderText 2 2 3 4 2 2" xfId="26064"/>
    <cellStyle name="SAPBEXheaderText 2 2 3 4 3" xfId="22550"/>
    <cellStyle name="SAPBEXheaderText 2 2 3 5" xfId="11026"/>
    <cellStyle name="SAPBEXheaderText 2 2 3 5 2" xfId="17355"/>
    <cellStyle name="SAPBEXheaderText 2 2 3 5 2 2" xfId="27084"/>
    <cellStyle name="SAPBEXheaderText 2 2 3 5 3" xfId="23530"/>
    <cellStyle name="SAPBEXheaderText 2 2 3 6" xfId="4380"/>
    <cellStyle name="SAPBEXheaderText 2 2 3 6 2" xfId="20424"/>
    <cellStyle name="SAPBEXheaderText 2 2 3 7" xfId="5289"/>
    <cellStyle name="SAPBEXheaderText 2 2 3 7 2" xfId="20784"/>
    <cellStyle name="SAPBEXheaderText 2 2 4" xfId="2838"/>
    <cellStyle name="SAPBEXheaderText 2 2 4 2" xfId="9605"/>
    <cellStyle name="SAPBEXheaderText 2 2 4 2 2" xfId="16253"/>
    <cellStyle name="SAPBEXheaderText 2 2 4 2 2 2" xfId="26367"/>
    <cellStyle name="SAPBEXheaderText 2 2 4 2 3" xfId="22835"/>
    <cellStyle name="SAPBEXheaderText 2 2 4 3" xfId="11557"/>
    <cellStyle name="SAPBEXheaderText 2 2 4 3 2" xfId="17884"/>
    <cellStyle name="SAPBEXheaderText 2 2 4 3 2 2" xfId="27383"/>
    <cellStyle name="SAPBEXheaderText 2 2 4 3 3" xfId="23811"/>
    <cellStyle name="SAPBEXheaderText 2 2 4 4" xfId="7425"/>
    <cellStyle name="SAPBEXheaderText 2 2 4 4 2" xfId="21562"/>
    <cellStyle name="SAPBEXheaderText 2 2 4 5" xfId="14592"/>
    <cellStyle name="SAPBEXheaderText 2 2 4 5 2" xfId="25303"/>
    <cellStyle name="SAPBEXheaderText 2 2 4 6" xfId="19517"/>
    <cellStyle name="SAPBEXheaderText 2 2 5" xfId="2671"/>
    <cellStyle name="SAPBEXheaderText 2 2 5 2" xfId="9452"/>
    <cellStyle name="SAPBEXheaderText 2 2 5 2 2" xfId="16103"/>
    <cellStyle name="SAPBEXheaderText 2 2 5 2 2 2" xfId="26241"/>
    <cellStyle name="SAPBEXheaderText 2 2 5 2 3" xfId="22717"/>
    <cellStyle name="SAPBEXheaderText 2 2 5 3" xfId="11412"/>
    <cellStyle name="SAPBEXheaderText 2 2 5 3 2" xfId="17740"/>
    <cellStyle name="SAPBEXheaderText 2 2 5 3 2 2" xfId="27260"/>
    <cellStyle name="SAPBEXheaderText 2 2 5 3 3" xfId="23696"/>
    <cellStyle name="SAPBEXheaderText 2 2 5 4" xfId="7271"/>
    <cellStyle name="SAPBEXheaderText 2 2 5 4 2" xfId="21430"/>
    <cellStyle name="SAPBEXheaderText 2 2 5 5" xfId="14444"/>
    <cellStyle name="SAPBEXheaderText 2 2 5 5 2" xfId="25179"/>
    <cellStyle name="SAPBEXheaderText 2 2 5 6" xfId="19401"/>
    <cellStyle name="SAPBEXheaderText 2 2 6" xfId="28177"/>
    <cellStyle name="SAPBEXheaderText 2 3" xfId="1028"/>
    <cellStyle name="SAPBEXheaderText 2 3 2" xfId="1665"/>
    <cellStyle name="SAPBEXheaderText 2 3 2 2" xfId="1430"/>
    <cellStyle name="SAPBEXheaderText 2 3 2 2 2" xfId="3301"/>
    <cellStyle name="SAPBEXheaderText 2 3 2 2 2 2" xfId="10056"/>
    <cellStyle name="SAPBEXheaderText 2 3 2 2 2 2 2" xfId="16597"/>
    <cellStyle name="SAPBEXheaderText 2 3 2 2 2 2 2 2" xfId="26637"/>
    <cellStyle name="SAPBEXheaderText 2 3 2 2 2 2 3" xfId="23095"/>
    <cellStyle name="SAPBEXheaderText 2 3 2 2 2 3" xfId="11986"/>
    <cellStyle name="SAPBEXheaderText 2 3 2 2 2 3 2" xfId="18311"/>
    <cellStyle name="SAPBEXheaderText 2 3 2 2 2 3 2 2" xfId="27649"/>
    <cellStyle name="SAPBEXheaderText 2 3 2 2 2 3 3" xfId="24067"/>
    <cellStyle name="SAPBEXheaderText 2 3 2 2 2 4" xfId="7877"/>
    <cellStyle name="SAPBEXheaderText 2 3 2 2 2 4 2" xfId="21881"/>
    <cellStyle name="SAPBEXheaderText 2 3 2 2 2 5" xfId="15035"/>
    <cellStyle name="SAPBEXheaderText 2 3 2 2 2 5 2" xfId="25569"/>
    <cellStyle name="SAPBEXheaderText 2 3 2 2 2 6" xfId="19773"/>
    <cellStyle name="SAPBEXheaderText 2 3 2 2 3" xfId="3774"/>
    <cellStyle name="SAPBEXheaderText 2 3 2 2 3 2" xfId="10529"/>
    <cellStyle name="SAPBEXheaderText 2 3 2 2 3 2 2" xfId="16920"/>
    <cellStyle name="SAPBEXheaderText 2 3 2 2 3 2 2 2" xfId="26909"/>
    <cellStyle name="SAPBEXheaderText 2 3 2 2 3 2 3" xfId="23361"/>
    <cellStyle name="SAPBEXheaderText 2 3 2 2 3 3" xfId="12459"/>
    <cellStyle name="SAPBEXheaderText 2 3 2 2 3 3 2" xfId="18782"/>
    <cellStyle name="SAPBEXheaderText 2 3 2 2 3 3 2 2" xfId="27919"/>
    <cellStyle name="SAPBEXheaderText 2 3 2 2 3 3 3" xfId="24331"/>
    <cellStyle name="SAPBEXheaderText 2 3 2 2 3 4" xfId="8323"/>
    <cellStyle name="SAPBEXheaderText 2 3 2 2 3 4 2" xfId="22317"/>
    <cellStyle name="SAPBEXheaderText 2 3 2 2 3 5" xfId="15506"/>
    <cellStyle name="SAPBEXheaderText 2 3 2 2 3 5 2" xfId="25839"/>
    <cellStyle name="SAPBEXheaderText 2 3 2 2 3 6" xfId="20037"/>
    <cellStyle name="SAPBEXheaderText 2 3 2 2 4" xfId="6208"/>
    <cellStyle name="SAPBEXheaderText 2 3 2 2 4 2" xfId="13443"/>
    <cellStyle name="SAPBEXheaderText 2 3 2 2 4 2 2" xfId="24850"/>
    <cellStyle name="SAPBEXheaderText 2 3 2 2 4 3" xfId="21100"/>
    <cellStyle name="SAPBEXheaderText 2 3 2 2 5" xfId="8481"/>
    <cellStyle name="SAPBEXheaderText 2 3 2 2 5 2" xfId="15676"/>
    <cellStyle name="SAPBEXheaderText 2 3 2 2 5 2 2" xfId="25928"/>
    <cellStyle name="SAPBEXheaderText 2 3 2 2 5 3" xfId="22421"/>
    <cellStyle name="SAPBEXheaderText 2 3 2 2 6" xfId="5539"/>
    <cellStyle name="SAPBEXheaderText 2 3 2 2 6 2" xfId="12902"/>
    <cellStyle name="SAPBEXheaderText 2 3 2 2 6 2 2" xfId="24615"/>
    <cellStyle name="SAPBEXheaderText 2 3 2 2 6 3" xfId="20866"/>
    <cellStyle name="SAPBEXheaderText 2 3 2 2 7" xfId="12635"/>
    <cellStyle name="SAPBEXheaderText 2 3 2 2 7 2" xfId="24426"/>
    <cellStyle name="SAPBEXheaderText 2 3 2 2 8" xfId="19109"/>
    <cellStyle name="SAPBEXheaderText 2 3 2 3" xfId="3038"/>
    <cellStyle name="SAPBEXheaderText 2 3 2 3 2" xfId="9804"/>
    <cellStyle name="SAPBEXheaderText 2 3 2 3 2 2" xfId="16421"/>
    <cellStyle name="SAPBEXheaderText 2 3 2 3 2 2 2" xfId="26500"/>
    <cellStyle name="SAPBEXheaderText 2 3 2 3 2 3" xfId="22958"/>
    <cellStyle name="SAPBEXheaderText 2 3 2 3 3" xfId="11741"/>
    <cellStyle name="SAPBEXheaderText 2 3 2 3 3 2" xfId="18066"/>
    <cellStyle name="SAPBEXheaderText 2 3 2 3 3 2 2" xfId="27514"/>
    <cellStyle name="SAPBEXheaderText 2 3 2 3 3 3" xfId="23932"/>
    <cellStyle name="SAPBEXheaderText 2 3 2 3 4" xfId="7625"/>
    <cellStyle name="SAPBEXheaderText 2 3 2 3 4 2" xfId="21707"/>
    <cellStyle name="SAPBEXheaderText 2 3 2 3 5" xfId="14789"/>
    <cellStyle name="SAPBEXheaderText 2 3 2 3 5 2" xfId="25434"/>
    <cellStyle name="SAPBEXheaderText 2 3 2 3 6" xfId="19638"/>
    <cellStyle name="SAPBEXheaderText 2 3 2 4" xfId="3543"/>
    <cellStyle name="SAPBEXheaderText 2 3 2 4 2" xfId="10298"/>
    <cellStyle name="SAPBEXheaderText 2 3 2 4 2 2" xfId="16764"/>
    <cellStyle name="SAPBEXheaderText 2 3 2 4 2 2 2" xfId="26774"/>
    <cellStyle name="SAPBEXheaderText 2 3 2 4 2 3" xfId="23226"/>
    <cellStyle name="SAPBEXheaderText 2 3 2 4 3" xfId="12228"/>
    <cellStyle name="SAPBEXheaderText 2 3 2 4 3 2" xfId="18551"/>
    <cellStyle name="SAPBEXheaderText 2 3 2 4 3 2 2" xfId="27784"/>
    <cellStyle name="SAPBEXheaderText 2 3 2 4 3 3" xfId="24196"/>
    <cellStyle name="SAPBEXheaderText 2 3 2 4 4" xfId="8119"/>
    <cellStyle name="SAPBEXheaderText 2 3 2 4 4 2" xfId="22116"/>
    <cellStyle name="SAPBEXheaderText 2 3 2 4 5" xfId="15275"/>
    <cellStyle name="SAPBEXheaderText 2 3 2 4 5 2" xfId="25704"/>
    <cellStyle name="SAPBEXheaderText 2 3 2 4 6" xfId="19902"/>
    <cellStyle name="SAPBEXheaderText 2 3 2 5" xfId="3963"/>
    <cellStyle name="SAPBEXheaderText 2 3 2 5 2" xfId="20124"/>
    <cellStyle name="SAPBEXheaderText 2 3 2 6" xfId="19193"/>
    <cellStyle name="SAPBEXheaderText 2 3 2 7" xfId="28302"/>
    <cellStyle name="SAPBEXheaderText 2 3 3" xfId="2064"/>
    <cellStyle name="SAPBEXheaderText 2 3 3 2" xfId="5150"/>
    <cellStyle name="SAPBEXheaderText 2 3 3 2 2" xfId="12725"/>
    <cellStyle name="SAPBEXheaderText 2 3 3 2 2 2" xfId="24497"/>
    <cellStyle name="SAPBEXheaderText 2 3 3 2 3" xfId="20682"/>
    <cellStyle name="SAPBEXheaderText 2 3 3 3" xfId="6664"/>
    <cellStyle name="SAPBEXheaderText 2 3 3 3 2" xfId="13840"/>
    <cellStyle name="SAPBEXheaderText 2 3 3 3 2 2" xfId="24947"/>
    <cellStyle name="SAPBEXheaderText 2 3 3 3 3" xfId="21193"/>
    <cellStyle name="SAPBEXheaderText 2 3 3 4" xfId="8847"/>
    <cellStyle name="SAPBEXheaderText 2 3 3 4 2" xfId="15793"/>
    <cellStyle name="SAPBEXheaderText 2 3 3 4 2 2" xfId="26007"/>
    <cellStyle name="SAPBEXheaderText 2 3 3 4 3" xfId="22495"/>
    <cellStyle name="SAPBEXheaderText 2 3 3 5" xfId="10956"/>
    <cellStyle name="SAPBEXheaderText 2 3 3 5 2" xfId="17286"/>
    <cellStyle name="SAPBEXheaderText 2 3 3 5 2 2" xfId="27030"/>
    <cellStyle name="SAPBEXheaderText 2 3 3 5 3" xfId="23478"/>
    <cellStyle name="SAPBEXheaderText 2 3 3 6" xfId="4366"/>
    <cellStyle name="SAPBEXheaderText 2 3 3 6 2" xfId="20410"/>
    <cellStyle name="SAPBEXheaderText 2 3 3 7" xfId="4592"/>
    <cellStyle name="SAPBEXheaderText 2 3 3 7 2" xfId="20583"/>
    <cellStyle name="SAPBEXheaderText 2 3 4" xfId="2827"/>
    <cellStyle name="SAPBEXheaderText 2 3 4 2" xfId="9594"/>
    <cellStyle name="SAPBEXheaderText 2 3 4 2 2" xfId="16243"/>
    <cellStyle name="SAPBEXheaderText 2 3 4 2 2 2" xfId="26357"/>
    <cellStyle name="SAPBEXheaderText 2 3 4 2 3" xfId="22825"/>
    <cellStyle name="SAPBEXheaderText 2 3 4 3" xfId="11547"/>
    <cellStyle name="SAPBEXheaderText 2 3 4 3 2" xfId="17874"/>
    <cellStyle name="SAPBEXheaderText 2 3 4 3 2 2" xfId="27373"/>
    <cellStyle name="SAPBEXheaderText 2 3 4 3 3" xfId="23801"/>
    <cellStyle name="SAPBEXheaderText 2 3 4 4" xfId="7414"/>
    <cellStyle name="SAPBEXheaderText 2 3 4 4 2" xfId="21552"/>
    <cellStyle name="SAPBEXheaderText 2 3 4 5" xfId="14581"/>
    <cellStyle name="SAPBEXheaderText 2 3 4 5 2" xfId="25293"/>
    <cellStyle name="SAPBEXheaderText 2 3 4 6" xfId="19507"/>
    <cellStyle name="SAPBEXheaderText 2 3 5" xfId="2877"/>
    <cellStyle name="SAPBEXheaderText 2 3 5 2" xfId="9644"/>
    <cellStyle name="SAPBEXheaderText 2 3 5 2 2" xfId="16291"/>
    <cellStyle name="SAPBEXheaderText 2 3 5 2 2 2" xfId="26403"/>
    <cellStyle name="SAPBEXheaderText 2 3 5 2 3" xfId="22869"/>
    <cellStyle name="SAPBEXheaderText 2 3 5 3" xfId="11595"/>
    <cellStyle name="SAPBEXheaderText 2 3 5 3 2" xfId="17922"/>
    <cellStyle name="SAPBEXheaderText 2 3 5 3 2 2" xfId="27419"/>
    <cellStyle name="SAPBEXheaderText 2 3 5 3 3" xfId="23845"/>
    <cellStyle name="SAPBEXheaderText 2 3 5 4" xfId="7464"/>
    <cellStyle name="SAPBEXheaderText 2 3 5 4 2" xfId="21598"/>
    <cellStyle name="SAPBEXheaderText 2 3 5 5" xfId="14631"/>
    <cellStyle name="SAPBEXheaderText 2 3 5 5 2" xfId="25339"/>
    <cellStyle name="SAPBEXheaderText 2 3 5 6" xfId="19551"/>
    <cellStyle name="SAPBEXheaderText 2 3 6" xfId="28167"/>
    <cellStyle name="SAPBEXheaderText 2 4" xfId="1059"/>
    <cellStyle name="SAPBEXheaderText 2 4 2" xfId="1676"/>
    <cellStyle name="SAPBEXheaderText 2 4 2 2" xfId="890"/>
    <cellStyle name="SAPBEXheaderText 2 4 2 2 2" xfId="3311"/>
    <cellStyle name="SAPBEXheaderText 2 4 2 2 2 2" xfId="10066"/>
    <cellStyle name="SAPBEXheaderText 2 4 2 2 2 2 2" xfId="16605"/>
    <cellStyle name="SAPBEXheaderText 2 4 2 2 2 2 2 2" xfId="26645"/>
    <cellStyle name="SAPBEXheaderText 2 4 2 2 2 2 3" xfId="23103"/>
    <cellStyle name="SAPBEXheaderText 2 4 2 2 2 3" xfId="11996"/>
    <cellStyle name="SAPBEXheaderText 2 4 2 2 2 3 2" xfId="18321"/>
    <cellStyle name="SAPBEXheaderText 2 4 2 2 2 3 2 2" xfId="27657"/>
    <cellStyle name="SAPBEXheaderText 2 4 2 2 2 3 3" xfId="24075"/>
    <cellStyle name="SAPBEXheaderText 2 4 2 2 2 4" xfId="7887"/>
    <cellStyle name="SAPBEXheaderText 2 4 2 2 2 4 2" xfId="21891"/>
    <cellStyle name="SAPBEXheaderText 2 4 2 2 2 5" xfId="15045"/>
    <cellStyle name="SAPBEXheaderText 2 4 2 2 2 5 2" xfId="25577"/>
    <cellStyle name="SAPBEXheaderText 2 4 2 2 2 6" xfId="19781"/>
    <cellStyle name="SAPBEXheaderText 2 4 2 2 3" xfId="3784"/>
    <cellStyle name="SAPBEXheaderText 2 4 2 2 3 2" xfId="10539"/>
    <cellStyle name="SAPBEXheaderText 2 4 2 2 3 2 2" xfId="16928"/>
    <cellStyle name="SAPBEXheaderText 2 4 2 2 3 2 2 2" xfId="26917"/>
    <cellStyle name="SAPBEXheaderText 2 4 2 2 3 2 3" xfId="23369"/>
    <cellStyle name="SAPBEXheaderText 2 4 2 2 3 3" xfId="12469"/>
    <cellStyle name="SAPBEXheaderText 2 4 2 2 3 3 2" xfId="18792"/>
    <cellStyle name="SAPBEXheaderText 2 4 2 2 3 3 2 2" xfId="27927"/>
    <cellStyle name="SAPBEXheaderText 2 4 2 2 3 3 3" xfId="24339"/>
    <cellStyle name="SAPBEXheaderText 2 4 2 2 3 4" xfId="8333"/>
    <cellStyle name="SAPBEXheaderText 2 4 2 2 3 4 2" xfId="22327"/>
    <cellStyle name="SAPBEXheaderText 2 4 2 2 3 5" xfId="15516"/>
    <cellStyle name="SAPBEXheaderText 2 4 2 2 3 5 2" xfId="25847"/>
    <cellStyle name="SAPBEXheaderText 2 4 2 2 3 6" xfId="20045"/>
    <cellStyle name="SAPBEXheaderText 2 4 2 2 4" xfId="5935"/>
    <cellStyle name="SAPBEXheaderText 2 4 2 2 4 2" xfId="13196"/>
    <cellStyle name="SAPBEXheaderText 2 4 2 2 4 2 2" xfId="24761"/>
    <cellStyle name="SAPBEXheaderText 2 4 2 2 4 3" xfId="21012"/>
    <cellStyle name="SAPBEXheaderText 2 4 2 2 5" xfId="5850"/>
    <cellStyle name="SAPBEXheaderText 2 4 2 2 5 2" xfId="13115"/>
    <cellStyle name="SAPBEXheaderText 2 4 2 2 5 2 2" xfId="24712"/>
    <cellStyle name="SAPBEXheaderText 2 4 2 2 5 3" xfId="20963"/>
    <cellStyle name="SAPBEXheaderText 2 4 2 2 6" xfId="5629"/>
    <cellStyle name="SAPBEXheaderText 2 4 2 2 6 2" xfId="12971"/>
    <cellStyle name="SAPBEXheaderText 2 4 2 2 6 2 2" xfId="24639"/>
    <cellStyle name="SAPBEXheaderText 2 4 2 2 6 3" xfId="20891"/>
    <cellStyle name="SAPBEXheaderText 2 4 2 2 7" xfId="4211"/>
    <cellStyle name="SAPBEXheaderText 2 4 2 2 7 2" xfId="20275"/>
    <cellStyle name="SAPBEXheaderText 2 4 2 2 8" xfId="19043"/>
    <cellStyle name="SAPBEXheaderText 2 4 2 3" xfId="3048"/>
    <cellStyle name="SAPBEXheaderText 2 4 2 3 2" xfId="9814"/>
    <cellStyle name="SAPBEXheaderText 2 4 2 3 2 2" xfId="16429"/>
    <cellStyle name="SAPBEXheaderText 2 4 2 3 2 2 2" xfId="26508"/>
    <cellStyle name="SAPBEXheaderText 2 4 2 3 2 3" xfId="22966"/>
    <cellStyle name="SAPBEXheaderText 2 4 2 3 3" xfId="11751"/>
    <cellStyle name="SAPBEXheaderText 2 4 2 3 3 2" xfId="18076"/>
    <cellStyle name="SAPBEXheaderText 2 4 2 3 3 2 2" xfId="27522"/>
    <cellStyle name="SAPBEXheaderText 2 4 2 3 3 3" xfId="23940"/>
    <cellStyle name="SAPBEXheaderText 2 4 2 3 4" xfId="7635"/>
    <cellStyle name="SAPBEXheaderText 2 4 2 3 4 2" xfId="21715"/>
    <cellStyle name="SAPBEXheaderText 2 4 2 3 5" xfId="14799"/>
    <cellStyle name="SAPBEXheaderText 2 4 2 3 5 2" xfId="25442"/>
    <cellStyle name="SAPBEXheaderText 2 4 2 3 6" xfId="19646"/>
    <cellStyle name="SAPBEXheaderText 2 4 2 4" xfId="3553"/>
    <cellStyle name="SAPBEXheaderText 2 4 2 4 2" xfId="10308"/>
    <cellStyle name="SAPBEXheaderText 2 4 2 4 2 2" xfId="16772"/>
    <cellStyle name="SAPBEXheaderText 2 4 2 4 2 2 2" xfId="26782"/>
    <cellStyle name="SAPBEXheaderText 2 4 2 4 2 3" xfId="23234"/>
    <cellStyle name="SAPBEXheaderText 2 4 2 4 3" xfId="12238"/>
    <cellStyle name="SAPBEXheaderText 2 4 2 4 3 2" xfId="18561"/>
    <cellStyle name="SAPBEXheaderText 2 4 2 4 3 2 2" xfId="27792"/>
    <cellStyle name="SAPBEXheaderText 2 4 2 4 3 3" xfId="24204"/>
    <cellStyle name="SAPBEXheaderText 2 4 2 4 4" xfId="8129"/>
    <cellStyle name="SAPBEXheaderText 2 4 2 4 4 2" xfId="22126"/>
    <cellStyle name="SAPBEXheaderText 2 4 2 4 5" xfId="15285"/>
    <cellStyle name="SAPBEXheaderText 2 4 2 4 5 2" xfId="25712"/>
    <cellStyle name="SAPBEXheaderText 2 4 2 4 6" xfId="19910"/>
    <cellStyle name="SAPBEXheaderText 2 4 2 5" xfId="3953"/>
    <cellStyle name="SAPBEXheaderText 2 4 2 5 2" xfId="20116"/>
    <cellStyle name="SAPBEXheaderText 2 4 2 6" xfId="19201"/>
    <cellStyle name="SAPBEXheaderText 2 4 2 7" xfId="28310"/>
    <cellStyle name="SAPBEXheaderText 2 4 3" xfId="2202"/>
    <cellStyle name="SAPBEXheaderText 2 4 3 2" xfId="5259"/>
    <cellStyle name="SAPBEXheaderText 2 4 3 2 2" xfId="12811"/>
    <cellStyle name="SAPBEXheaderText 2 4 3 2 2 2" xfId="24562"/>
    <cellStyle name="SAPBEXheaderText 2 4 3 2 3" xfId="20767"/>
    <cellStyle name="SAPBEXheaderText 2 4 3 3" xfId="6802"/>
    <cellStyle name="SAPBEXheaderText 2 4 3 3 2" xfId="13976"/>
    <cellStyle name="SAPBEXheaderText 2 4 3 3 2 2" xfId="25011"/>
    <cellStyle name="SAPBEXheaderText 2 4 3 3 3" xfId="21254"/>
    <cellStyle name="SAPBEXheaderText 2 4 3 4" xfId="8985"/>
    <cellStyle name="SAPBEXheaderText 2 4 3 4 2" xfId="15880"/>
    <cellStyle name="SAPBEXheaderText 2 4 3 4 2 2" xfId="26073"/>
    <cellStyle name="SAPBEXheaderText 2 4 3 4 3" xfId="22558"/>
    <cellStyle name="SAPBEXheaderText 2 4 3 5" xfId="11049"/>
    <cellStyle name="SAPBEXheaderText 2 4 3 5 2" xfId="17378"/>
    <cellStyle name="SAPBEXheaderText 2 4 3 5 2 2" xfId="27093"/>
    <cellStyle name="SAPBEXheaderText 2 4 3 5 3" xfId="23538"/>
    <cellStyle name="SAPBEXheaderText 2 4 3 6" xfId="4376"/>
    <cellStyle name="SAPBEXheaderText 2 4 3 6 2" xfId="20420"/>
    <cellStyle name="SAPBEXheaderText 2 4 3 7" xfId="5438"/>
    <cellStyle name="SAPBEXheaderText 2 4 3 7 2" xfId="20836"/>
    <cellStyle name="SAPBEXheaderText 2 4 4" xfId="2834"/>
    <cellStyle name="SAPBEXheaderText 2 4 4 2" xfId="9601"/>
    <cellStyle name="SAPBEXheaderText 2 4 4 2 2" xfId="16249"/>
    <cellStyle name="SAPBEXheaderText 2 4 4 2 2 2" xfId="26363"/>
    <cellStyle name="SAPBEXheaderText 2 4 4 2 3" xfId="22831"/>
    <cellStyle name="SAPBEXheaderText 2 4 4 3" xfId="11553"/>
    <cellStyle name="SAPBEXheaderText 2 4 4 3 2" xfId="17880"/>
    <cellStyle name="SAPBEXheaderText 2 4 4 3 2 2" xfId="27379"/>
    <cellStyle name="SAPBEXheaderText 2 4 4 3 3" xfId="23807"/>
    <cellStyle name="SAPBEXheaderText 2 4 4 4" xfId="7421"/>
    <cellStyle name="SAPBEXheaderText 2 4 4 4 2" xfId="21558"/>
    <cellStyle name="SAPBEXheaderText 2 4 4 5" xfId="14588"/>
    <cellStyle name="SAPBEXheaderText 2 4 4 5 2" xfId="25299"/>
    <cellStyle name="SAPBEXheaderText 2 4 4 6" xfId="19513"/>
    <cellStyle name="SAPBEXheaderText 2 4 5" xfId="2690"/>
    <cellStyle name="SAPBEXheaderText 2 4 5 2" xfId="9471"/>
    <cellStyle name="SAPBEXheaderText 2 4 5 2 2" xfId="16122"/>
    <cellStyle name="SAPBEXheaderText 2 4 5 2 2 2" xfId="26260"/>
    <cellStyle name="SAPBEXheaderText 2 4 5 2 3" xfId="22736"/>
    <cellStyle name="SAPBEXheaderText 2 4 5 3" xfId="11431"/>
    <cellStyle name="SAPBEXheaderText 2 4 5 3 2" xfId="17759"/>
    <cellStyle name="SAPBEXheaderText 2 4 5 3 2 2" xfId="27279"/>
    <cellStyle name="SAPBEXheaderText 2 4 5 3 3" xfId="23715"/>
    <cellStyle name="SAPBEXheaderText 2 4 5 4" xfId="7290"/>
    <cellStyle name="SAPBEXheaderText 2 4 5 4 2" xfId="21449"/>
    <cellStyle name="SAPBEXheaderText 2 4 5 5" xfId="14463"/>
    <cellStyle name="SAPBEXheaderText 2 4 5 5 2" xfId="25198"/>
    <cellStyle name="SAPBEXheaderText 2 4 5 6" xfId="19420"/>
    <cellStyle name="SAPBEXheaderText 2 4 6" xfId="28174"/>
    <cellStyle name="SAPBEXheaderText 2 5" xfId="1537"/>
    <cellStyle name="SAPBEXheaderText 2 5 2" xfId="1448"/>
    <cellStyle name="SAPBEXheaderText 2 5 2 2" xfId="3223"/>
    <cellStyle name="SAPBEXheaderText 2 5 2 2 2" xfId="9978"/>
    <cellStyle name="SAPBEXheaderText 2 5 2 2 2 2" xfId="16531"/>
    <cellStyle name="SAPBEXheaderText 2 5 2 2 2 2 2" xfId="26586"/>
    <cellStyle name="SAPBEXheaderText 2 5 2 2 2 3" xfId="23044"/>
    <cellStyle name="SAPBEXheaderText 2 5 2 2 3" xfId="11908"/>
    <cellStyle name="SAPBEXheaderText 2 5 2 2 3 2" xfId="18233"/>
    <cellStyle name="SAPBEXheaderText 2 5 2 2 3 2 2" xfId="27598"/>
    <cellStyle name="SAPBEXheaderText 2 5 2 2 3 3" xfId="24016"/>
    <cellStyle name="SAPBEXheaderText 2 5 2 2 4" xfId="7799"/>
    <cellStyle name="SAPBEXheaderText 2 5 2 2 4 2" xfId="21803"/>
    <cellStyle name="SAPBEXheaderText 2 5 2 2 5" xfId="14957"/>
    <cellStyle name="SAPBEXheaderText 2 5 2 2 5 2" xfId="25518"/>
    <cellStyle name="SAPBEXheaderText 2 5 2 2 6" xfId="19722"/>
    <cellStyle name="SAPBEXheaderText 2 5 2 3" xfId="3696"/>
    <cellStyle name="SAPBEXheaderText 2 5 2 3 2" xfId="10451"/>
    <cellStyle name="SAPBEXheaderText 2 5 2 3 2 2" xfId="16854"/>
    <cellStyle name="SAPBEXheaderText 2 5 2 3 2 2 2" xfId="26858"/>
    <cellStyle name="SAPBEXheaderText 2 5 2 3 2 3" xfId="23310"/>
    <cellStyle name="SAPBEXheaderText 2 5 2 3 3" xfId="12381"/>
    <cellStyle name="SAPBEXheaderText 2 5 2 3 3 2" xfId="18704"/>
    <cellStyle name="SAPBEXheaderText 2 5 2 3 3 2 2" xfId="27868"/>
    <cellStyle name="SAPBEXheaderText 2 5 2 3 3 3" xfId="24280"/>
    <cellStyle name="SAPBEXheaderText 2 5 2 3 4" xfId="8268"/>
    <cellStyle name="SAPBEXheaderText 2 5 2 3 4 2" xfId="22264"/>
    <cellStyle name="SAPBEXheaderText 2 5 2 3 5" xfId="15428"/>
    <cellStyle name="SAPBEXheaderText 2 5 2 3 5 2" xfId="25788"/>
    <cellStyle name="SAPBEXheaderText 2 5 2 3 6" xfId="19986"/>
    <cellStyle name="SAPBEXheaderText 2 5 2 4" xfId="6224"/>
    <cellStyle name="SAPBEXheaderText 2 5 2 4 2" xfId="13458"/>
    <cellStyle name="SAPBEXheaderText 2 5 2 4 2 2" xfId="24861"/>
    <cellStyle name="SAPBEXheaderText 2 5 2 4 3" xfId="21111"/>
    <cellStyle name="SAPBEXheaderText 2 5 2 5" xfId="8496"/>
    <cellStyle name="SAPBEXheaderText 2 5 2 5 2" xfId="15688"/>
    <cellStyle name="SAPBEXheaderText 2 5 2 5 2 2" xfId="25938"/>
    <cellStyle name="SAPBEXheaderText 2 5 2 5 3" xfId="22431"/>
    <cellStyle name="SAPBEXheaderText 2 5 2 6" xfId="6069"/>
    <cellStyle name="SAPBEXheaderText 2 5 2 6 2" xfId="13311"/>
    <cellStyle name="SAPBEXheaderText 2 5 2 6 2 2" xfId="24806"/>
    <cellStyle name="SAPBEXheaderText 2 5 2 6 3" xfId="21057"/>
    <cellStyle name="SAPBEXheaderText 2 5 2 7" xfId="12645"/>
    <cellStyle name="SAPBEXheaderText 2 5 2 7 2" xfId="24435"/>
    <cellStyle name="SAPBEXheaderText 2 5 2 8" xfId="19118"/>
    <cellStyle name="SAPBEXheaderText 2 5 3" xfId="2977"/>
    <cellStyle name="SAPBEXheaderText 2 5 3 2" xfId="9743"/>
    <cellStyle name="SAPBEXheaderText 2 5 3 2 2" xfId="16372"/>
    <cellStyle name="SAPBEXheaderText 2 5 3 2 2 2" xfId="26464"/>
    <cellStyle name="SAPBEXheaderText 2 5 3 2 3" xfId="22923"/>
    <cellStyle name="SAPBEXheaderText 2 5 3 3" xfId="11680"/>
    <cellStyle name="SAPBEXheaderText 2 5 3 3 2" xfId="18006"/>
    <cellStyle name="SAPBEXheaderText 2 5 3 3 2 2" xfId="27479"/>
    <cellStyle name="SAPBEXheaderText 2 5 3 3 3" xfId="23898"/>
    <cellStyle name="SAPBEXheaderText 2 5 3 4" xfId="7564"/>
    <cellStyle name="SAPBEXheaderText 2 5 3 4 2" xfId="21665"/>
    <cellStyle name="SAPBEXheaderText 2 5 3 5" xfId="14729"/>
    <cellStyle name="SAPBEXheaderText 2 5 3 5 2" xfId="25399"/>
    <cellStyle name="SAPBEXheaderText 2 5 3 6" xfId="19604"/>
    <cellStyle name="SAPBEXheaderText 2 5 4" xfId="3492"/>
    <cellStyle name="SAPBEXheaderText 2 5 4 2" xfId="10247"/>
    <cellStyle name="SAPBEXheaderText 2 5 4 2 2" xfId="16725"/>
    <cellStyle name="SAPBEXheaderText 2 5 4 2 2 2" xfId="26741"/>
    <cellStyle name="SAPBEXheaderText 2 5 4 2 3" xfId="23193"/>
    <cellStyle name="SAPBEXheaderText 2 5 4 3" xfId="12177"/>
    <cellStyle name="SAPBEXheaderText 2 5 4 3 2" xfId="18500"/>
    <cellStyle name="SAPBEXheaderText 2 5 4 3 2 2" xfId="27751"/>
    <cellStyle name="SAPBEXheaderText 2 5 4 3 3" xfId="24163"/>
    <cellStyle name="SAPBEXheaderText 2 5 4 4" xfId="8068"/>
    <cellStyle name="SAPBEXheaderText 2 5 4 4 2" xfId="22065"/>
    <cellStyle name="SAPBEXheaderText 2 5 4 5" xfId="15224"/>
    <cellStyle name="SAPBEXheaderText 2 5 4 5 2" xfId="25671"/>
    <cellStyle name="SAPBEXheaderText 2 5 4 6" xfId="19869"/>
    <cellStyle name="SAPBEXheaderText 2 5 5" xfId="5362"/>
    <cellStyle name="SAPBEXheaderText 2 5 5 2" xfId="20823"/>
    <cellStyle name="SAPBEXheaderText 2 5 6" xfId="19141"/>
    <cellStyle name="SAPBEXheaderText 2 5 7" xfId="28236"/>
    <cellStyle name="SAPBEXheaderText 2 6" xfId="2319"/>
    <cellStyle name="SAPBEXheaderText 2 6 2" xfId="2795"/>
    <cellStyle name="SAPBEXheaderText 2 6 2 2" xfId="7382"/>
    <cellStyle name="SAPBEXheaderText 2 6 2 2 2" xfId="14549"/>
    <cellStyle name="SAPBEXheaderText 2 6 2 2 2 2" xfId="25270"/>
    <cellStyle name="SAPBEXheaderText 2 6 2 2 3" xfId="21529"/>
    <cellStyle name="SAPBEXheaderText 2 6 2 3" xfId="9562"/>
    <cellStyle name="SAPBEXheaderText 2 6 2 3 2" xfId="16211"/>
    <cellStyle name="SAPBEXheaderText 2 6 2 3 2 2" xfId="26334"/>
    <cellStyle name="SAPBEXheaderText 2 6 2 3 3" xfId="22805"/>
    <cellStyle name="SAPBEXheaderText 2 6 2 4" xfId="11515"/>
    <cellStyle name="SAPBEXheaderText 2 6 2 4 2" xfId="17842"/>
    <cellStyle name="SAPBEXheaderText 2 6 2 4 2 2" xfId="27350"/>
    <cellStyle name="SAPBEXheaderText 2 6 2 4 3" xfId="23781"/>
    <cellStyle name="SAPBEXheaderText 2 6 2 5" xfId="5353"/>
    <cellStyle name="SAPBEXheaderText 2 6 2 5 2" xfId="20816"/>
    <cellStyle name="SAPBEXheaderText 2 6 2 6" xfId="12860"/>
    <cellStyle name="SAPBEXheaderText 2 6 2 6 2" xfId="24597"/>
    <cellStyle name="SAPBEXheaderText 2 6 2 7" xfId="19487"/>
    <cellStyle name="SAPBEXheaderText 2 6 3" xfId="2897"/>
    <cellStyle name="SAPBEXheaderText 2 6 3 2" xfId="9664"/>
    <cellStyle name="SAPBEXheaderText 2 6 3 2 2" xfId="16310"/>
    <cellStyle name="SAPBEXheaderText 2 6 3 2 2 2" xfId="26418"/>
    <cellStyle name="SAPBEXheaderText 2 6 3 2 3" xfId="22883"/>
    <cellStyle name="SAPBEXheaderText 2 6 3 3" xfId="11614"/>
    <cellStyle name="SAPBEXheaderText 2 6 3 3 2" xfId="17941"/>
    <cellStyle name="SAPBEXheaderText 2 6 3 3 2 2" xfId="27434"/>
    <cellStyle name="SAPBEXheaderText 2 6 3 3 3" xfId="23859"/>
    <cellStyle name="SAPBEXheaderText 2 6 3 4" xfId="7484"/>
    <cellStyle name="SAPBEXheaderText 2 6 3 4 2" xfId="21615"/>
    <cellStyle name="SAPBEXheaderText 2 6 3 5" xfId="14651"/>
    <cellStyle name="SAPBEXheaderText 2 6 3 5 2" xfId="25354"/>
    <cellStyle name="SAPBEXheaderText 2 6 3 6" xfId="19565"/>
    <cellStyle name="SAPBEXheaderText 2 6 4" xfId="6919"/>
    <cellStyle name="SAPBEXheaderText 2 6 4 2" xfId="14093"/>
    <cellStyle name="SAPBEXheaderText 2 6 4 2 2" xfId="25046"/>
    <cellStyle name="SAPBEXheaderText 2 6 4 3" xfId="21288"/>
    <cellStyle name="SAPBEXheaderText 2 6 5" xfId="9102"/>
    <cellStyle name="SAPBEXheaderText 2 6 5 2" xfId="15929"/>
    <cellStyle name="SAPBEXheaderText 2 6 5 2 2" xfId="26108"/>
    <cellStyle name="SAPBEXheaderText 2 6 5 3" xfId="22592"/>
    <cellStyle name="SAPBEXheaderText 2 6 6" xfId="11123"/>
    <cellStyle name="SAPBEXheaderText 2 6 6 2" xfId="17452"/>
    <cellStyle name="SAPBEXheaderText 2 6 6 2 2" xfId="27128"/>
    <cellStyle name="SAPBEXheaderText 2 6 6 3" xfId="23572"/>
    <cellStyle name="SAPBEXheaderText 2 6 7" xfId="4305"/>
    <cellStyle name="SAPBEXheaderText 2 6 7 2" xfId="20349"/>
    <cellStyle name="SAPBEXheaderText 2 6 8" xfId="4263"/>
    <cellStyle name="SAPBEXheaderText 2 6 8 2" xfId="20313"/>
    <cellStyle name="SAPBEXheaderText 2 7" xfId="2584"/>
    <cellStyle name="SAPBEXheaderText 2 7 2" xfId="9365"/>
    <cellStyle name="SAPBEXheaderText 2 7 2 2" xfId="16016"/>
    <cellStyle name="SAPBEXheaderText 2 7 2 2 2" xfId="26168"/>
    <cellStyle name="SAPBEXheaderText 2 7 2 3" xfId="22649"/>
    <cellStyle name="SAPBEXheaderText 2 7 3" xfId="11325"/>
    <cellStyle name="SAPBEXheaderText 2 7 3 2" xfId="17653"/>
    <cellStyle name="SAPBEXheaderText 2 7 3 2 2" xfId="27187"/>
    <cellStyle name="SAPBEXheaderText 2 7 3 3" xfId="23628"/>
    <cellStyle name="SAPBEXheaderText 2 7 4" xfId="7184"/>
    <cellStyle name="SAPBEXheaderText 2 7 4 2" xfId="21348"/>
    <cellStyle name="SAPBEXheaderText 2 7 5" xfId="14357"/>
    <cellStyle name="SAPBEXheaderText 2 7 5 2" xfId="25106"/>
    <cellStyle name="SAPBEXheaderText 2 7 6" xfId="19333"/>
    <cellStyle name="SAPBEXheaderText 2 8" xfId="28052"/>
    <cellStyle name="SAPBEXheaderText 3" xfId="799"/>
    <cellStyle name="SAPBEXheaderText 3 2" xfId="1839"/>
    <cellStyle name="SAPBEXheaderText 3 2 2" xfId="1405"/>
    <cellStyle name="SAPBEXheaderText 3 2 2 2" xfId="3415"/>
    <cellStyle name="SAPBEXheaderText 3 2 2 2 2" xfId="10170"/>
    <cellStyle name="SAPBEXheaderText 3 2 2 2 2 2" xfId="16678"/>
    <cellStyle name="SAPBEXheaderText 3 2 2 2 2 2 2" xfId="26700"/>
    <cellStyle name="SAPBEXheaderText 3 2 2 2 2 3" xfId="23158"/>
    <cellStyle name="SAPBEXheaderText 3 2 2 2 3" xfId="12100"/>
    <cellStyle name="SAPBEXheaderText 3 2 2 2 3 2" xfId="18424"/>
    <cellStyle name="SAPBEXheaderText 3 2 2 2 3 2 2" xfId="27711"/>
    <cellStyle name="SAPBEXheaderText 3 2 2 2 3 3" xfId="24129"/>
    <cellStyle name="SAPBEXheaderText 3 2 2 2 4" xfId="7991"/>
    <cellStyle name="SAPBEXheaderText 3 2 2 2 4 2" xfId="21994"/>
    <cellStyle name="SAPBEXheaderText 3 2 2 2 5" xfId="15148"/>
    <cellStyle name="SAPBEXheaderText 3 2 2 2 5 2" xfId="25631"/>
    <cellStyle name="SAPBEXheaderText 3 2 2 2 6" xfId="19835"/>
    <cellStyle name="SAPBEXheaderText 3 2 2 3" xfId="3888"/>
    <cellStyle name="SAPBEXheaderText 3 2 2 3 2" xfId="10643"/>
    <cellStyle name="SAPBEXheaderText 3 2 2 3 2 2" xfId="17001"/>
    <cellStyle name="SAPBEXheaderText 3 2 2 3 2 2 2" xfId="26972"/>
    <cellStyle name="SAPBEXheaderText 3 2 2 3 2 3" xfId="23424"/>
    <cellStyle name="SAPBEXheaderText 3 2 2 3 3" xfId="12573"/>
    <cellStyle name="SAPBEXheaderText 3 2 2 3 3 2" xfId="18895"/>
    <cellStyle name="SAPBEXheaderText 3 2 2 3 3 2 2" xfId="27981"/>
    <cellStyle name="SAPBEXheaderText 3 2 2 3 3 3" xfId="24393"/>
    <cellStyle name="SAPBEXheaderText 3 2 2 3 4" xfId="8402"/>
    <cellStyle name="SAPBEXheaderText 3 2 2 3 4 2" xfId="22388"/>
    <cellStyle name="SAPBEXheaderText 3 2 2 3 5" xfId="15619"/>
    <cellStyle name="SAPBEXheaderText 3 2 2 3 5 2" xfId="25901"/>
    <cellStyle name="SAPBEXheaderText 3 2 2 3 6" xfId="20099"/>
    <cellStyle name="SAPBEXheaderText 3 2 2 4" xfId="6188"/>
    <cellStyle name="SAPBEXheaderText 3 2 2 4 2" xfId="13424"/>
    <cellStyle name="SAPBEXheaderText 3 2 2 4 2 2" xfId="24843"/>
    <cellStyle name="SAPBEXheaderText 3 2 2 4 3" xfId="21093"/>
    <cellStyle name="SAPBEXheaderText 3 2 2 5" xfId="8457"/>
    <cellStyle name="SAPBEXheaderText 3 2 2 5 2" xfId="15663"/>
    <cellStyle name="SAPBEXheaderText 3 2 2 5 2 2" xfId="25917"/>
    <cellStyle name="SAPBEXheaderText 3 2 2 5 3" xfId="22410"/>
    <cellStyle name="SAPBEXheaderText 3 2 2 6" xfId="5875"/>
    <cellStyle name="SAPBEXheaderText 3 2 2 6 2" xfId="13137"/>
    <cellStyle name="SAPBEXheaderText 3 2 2 6 2 2" xfId="24725"/>
    <cellStyle name="SAPBEXheaderText 3 2 2 6 3" xfId="20976"/>
    <cellStyle name="SAPBEXheaderText 3 2 2 7" xfId="12627"/>
    <cellStyle name="SAPBEXheaderText 3 2 2 7 2" xfId="24419"/>
    <cellStyle name="SAPBEXheaderText 3 2 2 8" xfId="19102"/>
    <cellStyle name="SAPBEXheaderText 3 2 3" xfId="3168"/>
    <cellStyle name="SAPBEXheaderText 3 2 3 2" xfId="9923"/>
    <cellStyle name="SAPBEXheaderText 3 2 3 2 2" xfId="16507"/>
    <cellStyle name="SAPBEXheaderText 3 2 3 2 2 2" xfId="26564"/>
    <cellStyle name="SAPBEXheaderText 3 2 3 2 3" xfId="23022"/>
    <cellStyle name="SAPBEXheaderText 3 2 3 3" xfId="11854"/>
    <cellStyle name="SAPBEXheaderText 3 2 3 3 2" xfId="18179"/>
    <cellStyle name="SAPBEXheaderText 3 2 3 3 2 2" xfId="27576"/>
    <cellStyle name="SAPBEXheaderText 3 2 3 3 3" xfId="23994"/>
    <cellStyle name="SAPBEXheaderText 3 2 3 4" xfId="7744"/>
    <cellStyle name="SAPBEXheaderText 3 2 3 4 2" xfId="21776"/>
    <cellStyle name="SAPBEXheaderText 3 2 3 5" xfId="14902"/>
    <cellStyle name="SAPBEXheaderText 3 2 3 5 2" xfId="25496"/>
    <cellStyle name="SAPBEXheaderText 3 2 3 6" xfId="19700"/>
    <cellStyle name="SAPBEXheaderText 3 2 4" xfId="3642"/>
    <cellStyle name="SAPBEXheaderText 3 2 4 2" xfId="10397"/>
    <cellStyle name="SAPBEXheaderText 3 2 4 2 2" xfId="16830"/>
    <cellStyle name="SAPBEXheaderText 3 2 4 2 2 2" xfId="26836"/>
    <cellStyle name="SAPBEXheaderText 3 2 4 2 3" xfId="23288"/>
    <cellStyle name="SAPBEXheaderText 3 2 4 3" xfId="12327"/>
    <cellStyle name="SAPBEXheaderText 3 2 4 3 2" xfId="18650"/>
    <cellStyle name="SAPBEXheaderText 3 2 4 3 2 2" xfId="27846"/>
    <cellStyle name="SAPBEXheaderText 3 2 4 3 3" xfId="24258"/>
    <cellStyle name="SAPBEXheaderText 3 2 4 4" xfId="8218"/>
    <cellStyle name="SAPBEXheaderText 3 2 4 4 2" xfId="22215"/>
    <cellStyle name="SAPBEXheaderText 3 2 4 5" xfId="15374"/>
    <cellStyle name="SAPBEXheaderText 3 2 4 5 2" xfId="25766"/>
    <cellStyle name="SAPBEXheaderText 3 2 4 6" xfId="19964"/>
    <cellStyle name="SAPBEXheaderText 3 2 5" xfId="4111"/>
    <cellStyle name="SAPBEXheaderText 3 2 5 2" xfId="20206"/>
    <cellStyle name="SAPBEXheaderText 3 2 6" xfId="19255"/>
    <cellStyle name="SAPBEXheaderText 3 2 7" xfId="28382"/>
    <cellStyle name="SAPBEXheaderText 3 3" xfId="2091"/>
    <cellStyle name="SAPBEXheaderText 3 3 2" xfId="2960"/>
    <cellStyle name="SAPBEXheaderText 3 3 2 2" xfId="7547"/>
    <cellStyle name="SAPBEXheaderText 3 3 2 2 2" xfId="14712"/>
    <cellStyle name="SAPBEXheaderText 3 3 2 2 2 2" xfId="25391"/>
    <cellStyle name="SAPBEXheaderText 3 3 2 2 3" xfId="21656"/>
    <cellStyle name="SAPBEXheaderText 3 3 2 3" xfId="9726"/>
    <cellStyle name="SAPBEXheaderText 3 3 2 3 2" xfId="16362"/>
    <cellStyle name="SAPBEXheaderText 3 3 2 3 2 2" xfId="26456"/>
    <cellStyle name="SAPBEXheaderText 3 3 2 3 3" xfId="22915"/>
    <cellStyle name="SAPBEXheaderText 3 3 2 4" xfId="11666"/>
    <cellStyle name="SAPBEXheaderText 3 3 2 4 2" xfId="17992"/>
    <cellStyle name="SAPBEXheaderText 3 3 2 4 2 2" xfId="27471"/>
    <cellStyle name="SAPBEXheaderText 3 3 2 4 3" xfId="23890"/>
    <cellStyle name="SAPBEXheaderText 3 3 2 5" xfId="5171"/>
    <cellStyle name="SAPBEXheaderText 3 3 2 5 2" xfId="20702"/>
    <cellStyle name="SAPBEXheaderText 3 3 2 6" xfId="12746"/>
    <cellStyle name="SAPBEXheaderText 3 3 2 6 2" xfId="24515"/>
    <cellStyle name="SAPBEXheaderText 3 3 2 7" xfId="19596"/>
    <cellStyle name="SAPBEXheaderText 3 3 3" xfId="3482"/>
    <cellStyle name="SAPBEXheaderText 3 3 3 2" xfId="10237"/>
    <cellStyle name="SAPBEXheaderText 3 3 3 2 2" xfId="16719"/>
    <cellStyle name="SAPBEXheaderText 3 3 3 2 2 2" xfId="26737"/>
    <cellStyle name="SAPBEXheaderText 3 3 3 2 3" xfId="23189"/>
    <cellStyle name="SAPBEXheaderText 3 3 3 3" xfId="12167"/>
    <cellStyle name="SAPBEXheaderText 3 3 3 3 2" xfId="18490"/>
    <cellStyle name="SAPBEXheaderText 3 3 3 3 2 2" xfId="27747"/>
    <cellStyle name="SAPBEXheaderText 3 3 3 3 3" xfId="24159"/>
    <cellStyle name="SAPBEXheaderText 3 3 3 4" xfId="8058"/>
    <cellStyle name="SAPBEXheaderText 3 3 3 4 2" xfId="22055"/>
    <cellStyle name="SAPBEXheaderText 3 3 3 5" xfId="15214"/>
    <cellStyle name="SAPBEXheaderText 3 3 3 5 2" xfId="25667"/>
    <cellStyle name="SAPBEXheaderText 3 3 3 6" xfId="19865"/>
    <cellStyle name="SAPBEXheaderText 3 3 4" xfId="6691"/>
    <cellStyle name="SAPBEXheaderText 3 3 4 2" xfId="13867"/>
    <cellStyle name="SAPBEXheaderText 3 3 4 2 2" xfId="24965"/>
    <cellStyle name="SAPBEXheaderText 3 3 4 3" xfId="21210"/>
    <cellStyle name="SAPBEXheaderText 3 3 5" xfId="8874"/>
    <cellStyle name="SAPBEXheaderText 3 3 5 2" xfId="15814"/>
    <cellStyle name="SAPBEXheaderText 3 3 5 2 2" xfId="26025"/>
    <cellStyle name="SAPBEXheaderText 3 3 5 3" xfId="22512"/>
    <cellStyle name="SAPBEXheaderText 3 3 6" xfId="10978"/>
    <cellStyle name="SAPBEXheaderText 3 3 6 2" xfId="17308"/>
    <cellStyle name="SAPBEXheaderText 3 3 6 2 2" xfId="27048"/>
    <cellStyle name="SAPBEXheaderText 3 3 6 3" xfId="23495"/>
    <cellStyle name="SAPBEXheaderText 3 3 7" xfId="4524"/>
    <cellStyle name="SAPBEXheaderText 3 3 7 2" xfId="20534"/>
    <cellStyle name="SAPBEXheaderText 3 3 8" xfId="4267"/>
    <cellStyle name="SAPBEXheaderText 3 3 8 2" xfId="20315"/>
    <cellStyle name="SAPBEXheaderText 3 4" xfId="2703"/>
    <cellStyle name="SAPBEXheaderText 3 4 2" xfId="9484"/>
    <cellStyle name="SAPBEXheaderText 3 4 2 2" xfId="16135"/>
    <cellStyle name="SAPBEXheaderText 3 4 2 2 2" xfId="26268"/>
    <cellStyle name="SAPBEXheaderText 3 4 2 3" xfId="22744"/>
    <cellStyle name="SAPBEXheaderText 3 4 3" xfId="11444"/>
    <cellStyle name="SAPBEXheaderText 3 4 3 2" xfId="17772"/>
    <cellStyle name="SAPBEXheaderText 3 4 3 2 2" xfId="27287"/>
    <cellStyle name="SAPBEXheaderText 3 4 3 3" xfId="23723"/>
    <cellStyle name="SAPBEXheaderText 3 4 4" xfId="7303"/>
    <cellStyle name="SAPBEXheaderText 3 4 4 2" xfId="21462"/>
    <cellStyle name="SAPBEXheaderText 3 4 5" xfId="14476"/>
    <cellStyle name="SAPBEXheaderText 3 4 5 2" xfId="25206"/>
    <cellStyle name="SAPBEXheaderText 3 4 6" xfId="19428"/>
    <cellStyle name="SAPBEXheaderText 3 5" xfId="28140"/>
    <cellStyle name="SAPBEXheaderText 4" xfId="798"/>
    <cellStyle name="SAPBEXheaderText 4 2" xfId="1838"/>
    <cellStyle name="SAPBEXheaderText 4 2 2" xfId="1394"/>
    <cellStyle name="SAPBEXheaderText 4 2 2 2" xfId="3414"/>
    <cellStyle name="SAPBEXheaderText 4 2 2 2 2" xfId="10169"/>
    <cellStyle name="SAPBEXheaderText 4 2 2 2 2 2" xfId="16677"/>
    <cellStyle name="SAPBEXheaderText 4 2 2 2 2 2 2" xfId="26699"/>
    <cellStyle name="SAPBEXheaderText 4 2 2 2 2 3" xfId="23157"/>
    <cellStyle name="SAPBEXheaderText 4 2 2 2 3" xfId="12099"/>
    <cellStyle name="SAPBEXheaderText 4 2 2 2 3 2" xfId="18423"/>
    <cellStyle name="SAPBEXheaderText 4 2 2 2 3 2 2" xfId="27710"/>
    <cellStyle name="SAPBEXheaderText 4 2 2 2 3 3" xfId="24128"/>
    <cellStyle name="SAPBEXheaderText 4 2 2 2 4" xfId="7990"/>
    <cellStyle name="SAPBEXheaderText 4 2 2 2 4 2" xfId="21993"/>
    <cellStyle name="SAPBEXheaderText 4 2 2 2 5" xfId="15147"/>
    <cellStyle name="SAPBEXheaderText 4 2 2 2 5 2" xfId="25630"/>
    <cellStyle name="SAPBEXheaderText 4 2 2 2 6" xfId="19834"/>
    <cellStyle name="SAPBEXheaderText 4 2 2 3" xfId="3887"/>
    <cellStyle name="SAPBEXheaderText 4 2 2 3 2" xfId="10642"/>
    <cellStyle name="SAPBEXheaderText 4 2 2 3 2 2" xfId="17000"/>
    <cellStyle name="SAPBEXheaderText 4 2 2 3 2 2 2" xfId="26971"/>
    <cellStyle name="SAPBEXheaderText 4 2 2 3 2 3" xfId="23423"/>
    <cellStyle name="SAPBEXheaderText 4 2 2 3 3" xfId="12572"/>
    <cellStyle name="SAPBEXheaderText 4 2 2 3 3 2" xfId="18894"/>
    <cellStyle name="SAPBEXheaderText 4 2 2 3 3 2 2" xfId="27980"/>
    <cellStyle name="SAPBEXheaderText 4 2 2 3 3 3" xfId="24392"/>
    <cellStyle name="SAPBEXheaderText 4 2 2 3 4" xfId="8401"/>
    <cellStyle name="SAPBEXheaderText 4 2 2 3 4 2" xfId="22387"/>
    <cellStyle name="SAPBEXheaderText 4 2 2 3 5" xfId="15618"/>
    <cellStyle name="SAPBEXheaderText 4 2 2 3 5 2" xfId="25900"/>
    <cellStyle name="SAPBEXheaderText 4 2 2 3 6" xfId="20098"/>
    <cellStyle name="SAPBEXheaderText 4 2 2 4" xfId="6177"/>
    <cellStyle name="SAPBEXheaderText 4 2 2 4 2" xfId="13413"/>
    <cellStyle name="SAPBEXheaderText 4 2 2 4 2 2" xfId="24837"/>
    <cellStyle name="SAPBEXheaderText 4 2 2 4 3" xfId="21087"/>
    <cellStyle name="SAPBEXheaderText 4 2 2 5" xfId="8446"/>
    <cellStyle name="SAPBEXheaderText 4 2 2 5 2" xfId="15657"/>
    <cellStyle name="SAPBEXheaderText 4 2 2 5 2 2" xfId="25911"/>
    <cellStyle name="SAPBEXheaderText 4 2 2 5 3" xfId="22404"/>
    <cellStyle name="SAPBEXheaderText 4 2 2 6" xfId="6028"/>
    <cellStyle name="SAPBEXheaderText 4 2 2 6 2" xfId="13282"/>
    <cellStyle name="SAPBEXheaderText 4 2 2 6 2 2" xfId="24795"/>
    <cellStyle name="SAPBEXheaderText 4 2 2 6 3" xfId="21046"/>
    <cellStyle name="SAPBEXheaderText 4 2 2 7" xfId="12621"/>
    <cellStyle name="SAPBEXheaderText 4 2 2 7 2" xfId="24413"/>
    <cellStyle name="SAPBEXheaderText 4 2 2 8" xfId="19096"/>
    <cellStyle name="SAPBEXheaderText 4 2 3" xfId="3167"/>
    <cellStyle name="SAPBEXheaderText 4 2 3 2" xfId="9922"/>
    <cellStyle name="SAPBEXheaderText 4 2 3 2 2" xfId="16506"/>
    <cellStyle name="SAPBEXheaderText 4 2 3 2 2 2" xfId="26563"/>
    <cellStyle name="SAPBEXheaderText 4 2 3 2 3" xfId="23021"/>
    <cellStyle name="SAPBEXheaderText 4 2 3 3" xfId="11853"/>
    <cellStyle name="SAPBEXheaderText 4 2 3 3 2" xfId="18178"/>
    <cellStyle name="SAPBEXheaderText 4 2 3 3 2 2" xfId="27575"/>
    <cellStyle name="SAPBEXheaderText 4 2 3 3 3" xfId="23993"/>
    <cellStyle name="SAPBEXheaderText 4 2 3 4" xfId="7743"/>
    <cellStyle name="SAPBEXheaderText 4 2 3 4 2" xfId="21775"/>
    <cellStyle name="SAPBEXheaderText 4 2 3 5" xfId="14901"/>
    <cellStyle name="SAPBEXheaderText 4 2 3 5 2" xfId="25495"/>
    <cellStyle name="SAPBEXheaderText 4 2 3 6" xfId="19699"/>
    <cellStyle name="SAPBEXheaderText 4 2 4" xfId="3641"/>
    <cellStyle name="SAPBEXheaderText 4 2 4 2" xfId="10396"/>
    <cellStyle name="SAPBEXheaderText 4 2 4 2 2" xfId="16829"/>
    <cellStyle name="SAPBEXheaderText 4 2 4 2 2 2" xfId="26835"/>
    <cellStyle name="SAPBEXheaderText 4 2 4 2 3" xfId="23287"/>
    <cellStyle name="SAPBEXheaderText 4 2 4 3" xfId="12326"/>
    <cellStyle name="SAPBEXheaderText 4 2 4 3 2" xfId="18649"/>
    <cellStyle name="SAPBEXheaderText 4 2 4 3 2 2" xfId="27845"/>
    <cellStyle name="SAPBEXheaderText 4 2 4 3 3" xfId="24257"/>
    <cellStyle name="SAPBEXheaderText 4 2 4 4" xfId="8217"/>
    <cellStyle name="SAPBEXheaderText 4 2 4 4 2" xfId="22214"/>
    <cellStyle name="SAPBEXheaderText 4 2 4 5" xfId="15373"/>
    <cellStyle name="SAPBEXheaderText 4 2 4 5 2" xfId="25765"/>
    <cellStyle name="SAPBEXheaderText 4 2 4 6" xfId="19963"/>
    <cellStyle name="SAPBEXheaderText 4 2 5" xfId="3930"/>
    <cellStyle name="SAPBEXheaderText 4 2 5 2" xfId="20103"/>
    <cellStyle name="SAPBEXheaderText 4 2 6" xfId="19254"/>
    <cellStyle name="SAPBEXheaderText 4 2 7" xfId="28381"/>
    <cellStyle name="SAPBEXheaderText 4 3" xfId="2104"/>
    <cellStyle name="SAPBEXheaderText 4 3 2" xfId="2959"/>
    <cellStyle name="SAPBEXheaderText 4 3 2 2" xfId="7546"/>
    <cellStyle name="SAPBEXheaderText 4 3 2 2 2" xfId="14711"/>
    <cellStyle name="SAPBEXheaderText 4 3 2 2 2 2" xfId="25390"/>
    <cellStyle name="SAPBEXheaderText 4 3 2 2 3" xfId="21655"/>
    <cellStyle name="SAPBEXheaderText 4 3 2 3" xfId="9725"/>
    <cellStyle name="SAPBEXheaderText 4 3 2 3 2" xfId="16361"/>
    <cellStyle name="SAPBEXheaderText 4 3 2 3 2 2" xfId="26455"/>
    <cellStyle name="SAPBEXheaderText 4 3 2 3 3" xfId="22914"/>
    <cellStyle name="SAPBEXheaderText 4 3 2 4" xfId="11665"/>
    <cellStyle name="SAPBEXheaderText 4 3 2 4 2" xfId="17991"/>
    <cellStyle name="SAPBEXheaderText 4 3 2 4 2 2" xfId="27470"/>
    <cellStyle name="SAPBEXheaderText 4 3 2 4 3" xfId="23889"/>
    <cellStyle name="SAPBEXheaderText 4 3 2 5" xfId="5184"/>
    <cellStyle name="SAPBEXheaderText 4 3 2 5 2" xfId="20711"/>
    <cellStyle name="SAPBEXheaderText 4 3 2 6" xfId="12756"/>
    <cellStyle name="SAPBEXheaderText 4 3 2 6 2" xfId="24522"/>
    <cellStyle name="SAPBEXheaderText 4 3 2 7" xfId="19595"/>
    <cellStyle name="SAPBEXheaderText 4 3 3" xfId="3481"/>
    <cellStyle name="SAPBEXheaderText 4 3 3 2" xfId="10236"/>
    <cellStyle name="SAPBEXheaderText 4 3 3 2 2" xfId="16718"/>
    <cellStyle name="SAPBEXheaderText 4 3 3 2 2 2" xfId="26736"/>
    <cellStyle name="SAPBEXheaderText 4 3 3 2 3" xfId="23188"/>
    <cellStyle name="SAPBEXheaderText 4 3 3 3" xfId="12166"/>
    <cellStyle name="SAPBEXheaderText 4 3 3 3 2" xfId="18489"/>
    <cellStyle name="SAPBEXheaderText 4 3 3 3 2 2" xfId="27746"/>
    <cellStyle name="SAPBEXheaderText 4 3 3 3 3" xfId="24158"/>
    <cellStyle name="SAPBEXheaderText 4 3 3 4" xfId="8057"/>
    <cellStyle name="SAPBEXheaderText 4 3 3 4 2" xfId="22054"/>
    <cellStyle name="SAPBEXheaderText 4 3 3 5" xfId="15213"/>
    <cellStyle name="SAPBEXheaderText 4 3 3 5 2" xfId="25666"/>
    <cellStyle name="SAPBEXheaderText 4 3 3 6" xfId="19864"/>
    <cellStyle name="SAPBEXheaderText 4 3 4" xfId="6704"/>
    <cellStyle name="SAPBEXheaderText 4 3 4 2" xfId="13880"/>
    <cellStyle name="SAPBEXheaderText 4 3 4 2 2" xfId="24972"/>
    <cellStyle name="SAPBEXheaderText 4 3 4 3" xfId="21217"/>
    <cellStyle name="SAPBEXheaderText 4 3 5" xfId="8887"/>
    <cellStyle name="SAPBEXheaderText 4 3 5 2" xfId="15824"/>
    <cellStyle name="SAPBEXheaderText 4 3 5 2 2" xfId="26032"/>
    <cellStyle name="SAPBEXheaderText 4 3 5 3" xfId="22519"/>
    <cellStyle name="SAPBEXheaderText 4 3 6" xfId="10988"/>
    <cellStyle name="SAPBEXheaderText 4 3 6 2" xfId="17318"/>
    <cellStyle name="SAPBEXheaderText 4 3 6 2 2" xfId="27055"/>
    <cellStyle name="SAPBEXheaderText 4 3 6 3" xfId="23502"/>
    <cellStyle name="SAPBEXheaderText 4 3 7" xfId="4523"/>
    <cellStyle name="SAPBEXheaderText 4 3 7 2" xfId="20533"/>
    <cellStyle name="SAPBEXheaderText 4 3 8" xfId="4279"/>
    <cellStyle name="SAPBEXheaderText 4 3 8 2" xfId="20323"/>
    <cellStyle name="SAPBEXheaderText 4 4" xfId="2702"/>
    <cellStyle name="SAPBEXheaderText 4 4 2" xfId="9483"/>
    <cellStyle name="SAPBEXheaderText 4 4 2 2" xfId="16134"/>
    <cellStyle name="SAPBEXheaderText 4 4 2 2 2" xfId="26267"/>
    <cellStyle name="SAPBEXheaderText 4 4 2 3" xfId="22743"/>
    <cellStyle name="SAPBEXheaderText 4 4 3" xfId="11443"/>
    <cellStyle name="SAPBEXheaderText 4 4 3 2" xfId="17771"/>
    <cellStyle name="SAPBEXheaderText 4 4 3 2 2" xfId="27286"/>
    <cellStyle name="SAPBEXheaderText 4 4 3 3" xfId="23722"/>
    <cellStyle name="SAPBEXheaderText 4 4 4" xfId="7302"/>
    <cellStyle name="SAPBEXheaderText 4 4 4 2" xfId="21461"/>
    <cellStyle name="SAPBEXheaderText 4 4 5" xfId="14475"/>
    <cellStyle name="SAPBEXheaderText 4 4 5 2" xfId="25205"/>
    <cellStyle name="SAPBEXheaderText 4 4 6" xfId="19427"/>
    <cellStyle name="SAPBEXheaderText 4 5" xfId="28139"/>
    <cellStyle name="SAPBEXheaderText 5" xfId="1536"/>
    <cellStyle name="SAPBEXheaderText 5 2" xfId="1412"/>
    <cellStyle name="SAPBEXheaderText 5 2 2" xfId="3222"/>
    <cellStyle name="SAPBEXheaderText 5 2 2 2" xfId="9977"/>
    <cellStyle name="SAPBEXheaderText 5 2 2 2 2" xfId="16530"/>
    <cellStyle name="SAPBEXheaderText 5 2 2 2 2 2" xfId="26585"/>
    <cellStyle name="SAPBEXheaderText 5 2 2 2 3" xfId="23043"/>
    <cellStyle name="SAPBEXheaderText 5 2 2 3" xfId="11907"/>
    <cellStyle name="SAPBEXheaderText 5 2 2 3 2" xfId="18232"/>
    <cellStyle name="SAPBEXheaderText 5 2 2 3 2 2" xfId="27597"/>
    <cellStyle name="SAPBEXheaderText 5 2 2 3 3" xfId="24015"/>
    <cellStyle name="SAPBEXheaderText 5 2 2 4" xfId="7798"/>
    <cellStyle name="SAPBEXheaderText 5 2 2 4 2" xfId="21802"/>
    <cellStyle name="SAPBEXheaderText 5 2 2 5" xfId="14956"/>
    <cellStyle name="SAPBEXheaderText 5 2 2 5 2" xfId="25517"/>
    <cellStyle name="SAPBEXheaderText 5 2 2 6" xfId="19721"/>
    <cellStyle name="SAPBEXheaderText 5 2 3" xfId="3695"/>
    <cellStyle name="SAPBEXheaderText 5 2 3 2" xfId="10450"/>
    <cellStyle name="SAPBEXheaderText 5 2 3 2 2" xfId="16853"/>
    <cellStyle name="SAPBEXheaderText 5 2 3 2 2 2" xfId="26857"/>
    <cellStyle name="SAPBEXheaderText 5 2 3 2 3" xfId="23309"/>
    <cellStyle name="SAPBEXheaderText 5 2 3 3" xfId="12380"/>
    <cellStyle name="SAPBEXheaderText 5 2 3 3 2" xfId="18703"/>
    <cellStyle name="SAPBEXheaderText 5 2 3 3 2 2" xfId="27867"/>
    <cellStyle name="SAPBEXheaderText 5 2 3 3 3" xfId="24279"/>
    <cellStyle name="SAPBEXheaderText 5 2 3 4" xfId="8267"/>
    <cellStyle name="SAPBEXheaderText 5 2 3 4 2" xfId="22263"/>
    <cellStyle name="SAPBEXheaderText 5 2 3 5" xfId="15427"/>
    <cellStyle name="SAPBEXheaderText 5 2 3 5 2" xfId="25787"/>
    <cellStyle name="SAPBEXheaderText 5 2 3 6" xfId="19985"/>
    <cellStyle name="SAPBEXheaderText 5 2 4" xfId="6195"/>
    <cellStyle name="SAPBEXheaderText 5 2 4 2" xfId="13431"/>
    <cellStyle name="SAPBEXheaderText 5 2 4 2 2" xfId="24845"/>
    <cellStyle name="SAPBEXheaderText 5 2 4 3" xfId="21095"/>
    <cellStyle name="SAPBEXheaderText 5 2 5" xfId="8464"/>
    <cellStyle name="SAPBEXheaderText 5 2 5 2" xfId="15665"/>
    <cellStyle name="SAPBEXheaderText 5 2 5 2 2" xfId="25919"/>
    <cellStyle name="SAPBEXheaderText 5 2 5 3" xfId="22412"/>
    <cellStyle name="SAPBEXheaderText 5 2 6" xfId="5690"/>
    <cellStyle name="SAPBEXheaderText 5 2 6 2" xfId="13008"/>
    <cellStyle name="SAPBEXheaderText 5 2 6 2 2" xfId="24667"/>
    <cellStyle name="SAPBEXheaderText 5 2 6 3" xfId="20918"/>
    <cellStyle name="SAPBEXheaderText 5 2 7" xfId="12629"/>
    <cellStyle name="SAPBEXheaderText 5 2 7 2" xfId="24421"/>
    <cellStyle name="SAPBEXheaderText 5 2 8" xfId="19104"/>
    <cellStyle name="SAPBEXheaderText 5 3" xfId="2746"/>
    <cellStyle name="SAPBEXheaderText 5 3 2" xfId="9519"/>
    <cellStyle name="SAPBEXheaderText 5 3 2 2" xfId="16170"/>
    <cellStyle name="SAPBEXheaderText 5 3 2 2 2" xfId="26296"/>
    <cellStyle name="SAPBEXheaderText 5 3 2 3" xfId="22771"/>
    <cellStyle name="SAPBEXheaderText 5 3 3" xfId="11474"/>
    <cellStyle name="SAPBEXheaderText 5 3 3 2" xfId="17801"/>
    <cellStyle name="SAPBEXheaderText 5 3 3 2 2" xfId="27312"/>
    <cellStyle name="SAPBEXheaderText 5 3 3 3" xfId="23747"/>
    <cellStyle name="SAPBEXheaderText 5 3 4" xfId="7338"/>
    <cellStyle name="SAPBEXheaderText 5 3 4 2" xfId="21491"/>
    <cellStyle name="SAPBEXheaderText 5 3 5" xfId="14506"/>
    <cellStyle name="SAPBEXheaderText 5 3 5 2" xfId="25232"/>
    <cellStyle name="SAPBEXheaderText 5 3 6" xfId="19453"/>
    <cellStyle name="SAPBEXheaderText 5 4" xfId="2553"/>
    <cellStyle name="SAPBEXheaderText 5 4 2" xfId="9335"/>
    <cellStyle name="SAPBEXheaderText 5 4 2 2" xfId="15987"/>
    <cellStyle name="SAPBEXheaderText 5 4 2 2 2" xfId="26141"/>
    <cellStyle name="SAPBEXheaderText 5 4 2 3" xfId="22622"/>
    <cellStyle name="SAPBEXheaderText 5 4 3" xfId="11295"/>
    <cellStyle name="SAPBEXheaderText 5 4 3 2" xfId="17624"/>
    <cellStyle name="SAPBEXheaderText 5 4 3 2 2" xfId="27161"/>
    <cellStyle name="SAPBEXheaderText 5 4 3 3" xfId="23602"/>
    <cellStyle name="SAPBEXheaderText 5 4 4" xfId="7153"/>
    <cellStyle name="SAPBEXheaderText 5 4 4 2" xfId="21320"/>
    <cellStyle name="SAPBEXheaderText 5 4 5" xfId="14327"/>
    <cellStyle name="SAPBEXheaderText 5 4 5 2" xfId="25080"/>
    <cellStyle name="SAPBEXheaderText 5 4 6" xfId="19306"/>
    <cellStyle name="SAPBEXheaderText 5 5" xfId="5125"/>
    <cellStyle name="SAPBEXheaderText 5 5 2" xfId="20659"/>
    <cellStyle name="SAPBEXheaderText 5 6" xfId="19140"/>
    <cellStyle name="SAPBEXheaderText 5 7" xfId="28235"/>
    <cellStyle name="SAPBEXheaderText 6" xfId="2123"/>
    <cellStyle name="SAPBEXheaderText 6 2" xfId="5201"/>
    <cellStyle name="SAPBEXheaderText 6 2 2" xfId="12770"/>
    <cellStyle name="SAPBEXheaderText 6 2 2 2" xfId="24535"/>
    <cellStyle name="SAPBEXheaderText 6 2 3" xfId="20725"/>
    <cellStyle name="SAPBEXheaderText 6 3" xfId="6723"/>
    <cellStyle name="SAPBEXheaderText 6 3 2" xfId="13899"/>
    <cellStyle name="SAPBEXheaderText 6 3 2 2" xfId="24985"/>
    <cellStyle name="SAPBEXheaderText 6 3 3" xfId="21230"/>
    <cellStyle name="SAPBEXheaderText 6 4" xfId="8906"/>
    <cellStyle name="SAPBEXheaderText 6 4 2" xfId="15838"/>
    <cellStyle name="SAPBEXheaderText 6 4 2 2" xfId="26045"/>
    <cellStyle name="SAPBEXheaderText 6 4 3" xfId="22532"/>
    <cellStyle name="SAPBEXheaderText 6 5" xfId="11004"/>
    <cellStyle name="SAPBEXheaderText 6 5 2" xfId="17334"/>
    <cellStyle name="SAPBEXheaderText 6 5 2 2" xfId="27068"/>
    <cellStyle name="SAPBEXheaderText 6 5 3" xfId="23515"/>
    <cellStyle name="SAPBEXheaderText 6 6" xfId="4304"/>
    <cellStyle name="SAPBEXheaderText 6 6 2" xfId="20348"/>
    <cellStyle name="SAPBEXheaderText 6 7" xfId="4605"/>
    <cellStyle name="SAPBEXheaderText 6 7 2" xfId="20590"/>
    <cellStyle name="SAPBEXheaderText 7" xfId="2583"/>
    <cellStyle name="SAPBEXheaderText 7 2" xfId="9364"/>
    <cellStyle name="SAPBEXheaderText 7 2 2" xfId="16015"/>
    <cellStyle name="SAPBEXheaderText 7 2 2 2" xfId="26167"/>
    <cellStyle name="SAPBEXheaderText 7 2 3" xfId="22648"/>
    <cellStyle name="SAPBEXheaderText 7 3" xfId="11324"/>
    <cellStyle name="SAPBEXheaderText 7 3 2" xfId="17652"/>
    <cellStyle name="SAPBEXheaderText 7 3 2 2" xfId="27186"/>
    <cellStyle name="SAPBEXheaderText 7 3 3" xfId="23627"/>
    <cellStyle name="SAPBEXheaderText 7 4" xfId="7183"/>
    <cellStyle name="SAPBEXheaderText 7 4 2" xfId="21347"/>
    <cellStyle name="SAPBEXheaderText 7 5" xfId="14356"/>
    <cellStyle name="SAPBEXheaderText 7 5 2" xfId="25105"/>
    <cellStyle name="SAPBEXheaderText 7 6" xfId="19332"/>
    <cellStyle name="SAPBEXheaderText 8" xfId="18958"/>
    <cellStyle name="SAPBEXheaderText 9" xfId="28051"/>
    <cellStyle name="SAPBEXHLevel0" xfId="262"/>
    <cellStyle name="SAPBEXHLevel0 2" xfId="263"/>
    <cellStyle name="SAPBEXHLevel0 2 2" xfId="487"/>
    <cellStyle name="SAPBEXHLevel0 2 2 2" xfId="1681"/>
    <cellStyle name="SAPBEXHLevel0 2 2 2 2" xfId="935"/>
    <cellStyle name="SAPBEXHLevel0 2 2 2 2 2" xfId="3316"/>
    <cellStyle name="SAPBEXHLevel0 2 2 2 2 2 2" xfId="10071"/>
    <cellStyle name="SAPBEXHLevel0 2 2 2 2 2 2 2" xfId="16610"/>
    <cellStyle name="SAPBEXHLevel0 2 2 2 2 2 2 2 2" xfId="26650"/>
    <cellStyle name="SAPBEXHLevel0 2 2 2 2 2 2 3" xfId="23108"/>
    <cellStyle name="SAPBEXHLevel0 2 2 2 2 2 3" xfId="12001"/>
    <cellStyle name="SAPBEXHLevel0 2 2 2 2 2 3 2" xfId="18326"/>
    <cellStyle name="SAPBEXHLevel0 2 2 2 2 2 3 2 2" xfId="27662"/>
    <cellStyle name="SAPBEXHLevel0 2 2 2 2 2 3 3" xfId="24080"/>
    <cellStyle name="SAPBEXHLevel0 2 2 2 2 2 4" xfId="7892"/>
    <cellStyle name="SAPBEXHLevel0 2 2 2 2 2 4 2" xfId="21896"/>
    <cellStyle name="SAPBEXHLevel0 2 2 2 2 2 5" xfId="15050"/>
    <cellStyle name="SAPBEXHLevel0 2 2 2 2 2 5 2" xfId="25582"/>
    <cellStyle name="SAPBEXHLevel0 2 2 2 2 2 6" xfId="19786"/>
    <cellStyle name="SAPBEXHLevel0 2 2 2 2 3" xfId="3789"/>
    <cellStyle name="SAPBEXHLevel0 2 2 2 2 3 2" xfId="10544"/>
    <cellStyle name="SAPBEXHLevel0 2 2 2 2 3 2 2" xfId="16933"/>
    <cellStyle name="SAPBEXHLevel0 2 2 2 2 3 2 2 2" xfId="26922"/>
    <cellStyle name="SAPBEXHLevel0 2 2 2 2 3 2 3" xfId="23374"/>
    <cellStyle name="SAPBEXHLevel0 2 2 2 2 3 3" xfId="12474"/>
    <cellStyle name="SAPBEXHLevel0 2 2 2 2 3 3 2" xfId="18797"/>
    <cellStyle name="SAPBEXHLevel0 2 2 2 2 3 3 2 2" xfId="27932"/>
    <cellStyle name="SAPBEXHLevel0 2 2 2 2 3 3 3" xfId="24344"/>
    <cellStyle name="SAPBEXHLevel0 2 2 2 2 3 4" xfId="8338"/>
    <cellStyle name="SAPBEXHLevel0 2 2 2 2 3 4 2" xfId="22332"/>
    <cellStyle name="SAPBEXHLevel0 2 2 2 2 3 5" xfId="15521"/>
    <cellStyle name="SAPBEXHLevel0 2 2 2 2 3 5 2" xfId="25852"/>
    <cellStyle name="SAPBEXHLevel0 2 2 2 2 3 6" xfId="20050"/>
    <cellStyle name="SAPBEXHLevel0 2 2 2 2 4" xfId="5978"/>
    <cellStyle name="SAPBEXHLevel0 2 2 2 2 4 2" xfId="13239"/>
    <cellStyle name="SAPBEXHLevel0 2 2 2 2 4 2 2" xfId="24779"/>
    <cellStyle name="SAPBEXHLevel0 2 2 2 2 4 3" xfId="21030"/>
    <cellStyle name="SAPBEXHLevel0 2 2 2 2 5" xfId="6055"/>
    <cellStyle name="SAPBEXHLevel0 2 2 2 2 5 2" xfId="13302"/>
    <cellStyle name="SAPBEXHLevel0 2 2 2 2 5 2 2" xfId="24802"/>
    <cellStyle name="SAPBEXHLevel0 2 2 2 2 5 3" xfId="21053"/>
    <cellStyle name="SAPBEXHLevel0 2 2 2 2 6" xfId="6387"/>
    <cellStyle name="SAPBEXHLevel0 2 2 2 2 6 2" xfId="13593"/>
    <cellStyle name="SAPBEXHLevel0 2 2 2 2 6 2 2" xfId="24881"/>
    <cellStyle name="SAPBEXHLevel0 2 2 2 2 6 3" xfId="21131"/>
    <cellStyle name="SAPBEXHLevel0 2 2 2 2 7" xfId="4227"/>
    <cellStyle name="SAPBEXHLevel0 2 2 2 2 7 2" xfId="20284"/>
    <cellStyle name="SAPBEXHLevel0 2 2 2 2 8" xfId="19061"/>
    <cellStyle name="SAPBEXHLevel0 2 2 2 3" xfId="3053"/>
    <cellStyle name="SAPBEXHLevel0 2 2 2 3 2" xfId="9819"/>
    <cellStyle name="SAPBEXHLevel0 2 2 2 3 2 2" xfId="16434"/>
    <cellStyle name="SAPBEXHLevel0 2 2 2 3 2 2 2" xfId="26513"/>
    <cellStyle name="SAPBEXHLevel0 2 2 2 3 2 3" xfId="22971"/>
    <cellStyle name="SAPBEXHLevel0 2 2 2 3 3" xfId="11756"/>
    <cellStyle name="SAPBEXHLevel0 2 2 2 3 3 2" xfId="18081"/>
    <cellStyle name="SAPBEXHLevel0 2 2 2 3 3 2 2" xfId="27527"/>
    <cellStyle name="SAPBEXHLevel0 2 2 2 3 3 3" xfId="23945"/>
    <cellStyle name="SAPBEXHLevel0 2 2 2 3 4" xfId="7640"/>
    <cellStyle name="SAPBEXHLevel0 2 2 2 3 4 2" xfId="21720"/>
    <cellStyle name="SAPBEXHLevel0 2 2 2 3 5" xfId="14804"/>
    <cellStyle name="SAPBEXHLevel0 2 2 2 3 5 2" xfId="25447"/>
    <cellStyle name="SAPBEXHLevel0 2 2 2 3 6" xfId="19651"/>
    <cellStyle name="SAPBEXHLevel0 2 2 2 4" xfId="3558"/>
    <cellStyle name="SAPBEXHLevel0 2 2 2 4 2" xfId="10313"/>
    <cellStyle name="SAPBEXHLevel0 2 2 2 4 2 2" xfId="16777"/>
    <cellStyle name="SAPBEXHLevel0 2 2 2 4 2 2 2" xfId="26787"/>
    <cellStyle name="SAPBEXHLevel0 2 2 2 4 2 3" xfId="23239"/>
    <cellStyle name="SAPBEXHLevel0 2 2 2 4 3" xfId="12243"/>
    <cellStyle name="SAPBEXHLevel0 2 2 2 4 3 2" xfId="18566"/>
    <cellStyle name="SAPBEXHLevel0 2 2 2 4 3 2 2" xfId="27797"/>
    <cellStyle name="SAPBEXHLevel0 2 2 2 4 3 3" xfId="24209"/>
    <cellStyle name="SAPBEXHLevel0 2 2 2 4 4" xfId="8134"/>
    <cellStyle name="SAPBEXHLevel0 2 2 2 4 4 2" xfId="22131"/>
    <cellStyle name="SAPBEXHLevel0 2 2 2 4 5" xfId="15290"/>
    <cellStyle name="SAPBEXHLevel0 2 2 2 4 5 2" xfId="25717"/>
    <cellStyle name="SAPBEXHLevel0 2 2 2 4 6" xfId="19915"/>
    <cellStyle name="SAPBEXHLevel0 2 2 2 5" xfId="3948"/>
    <cellStyle name="SAPBEXHLevel0 2 2 2 5 2" xfId="20111"/>
    <cellStyle name="SAPBEXHLevel0 2 2 2 6" xfId="19206"/>
    <cellStyle name="SAPBEXHLevel0 2 2 2 7" xfId="28315"/>
    <cellStyle name="SAPBEXHLevel0 2 2 3" xfId="2060"/>
    <cellStyle name="SAPBEXHLevel0 2 2 3 2" xfId="2839"/>
    <cellStyle name="SAPBEXHLevel0 2 2 3 2 2" xfId="7426"/>
    <cellStyle name="SAPBEXHLevel0 2 2 3 2 2 2" xfId="14593"/>
    <cellStyle name="SAPBEXHLevel0 2 2 3 2 2 2 2" xfId="25304"/>
    <cellStyle name="SAPBEXHLevel0 2 2 3 2 2 3" xfId="21563"/>
    <cellStyle name="SAPBEXHLevel0 2 2 3 2 3" xfId="9606"/>
    <cellStyle name="SAPBEXHLevel0 2 2 3 2 3 2" xfId="16254"/>
    <cellStyle name="SAPBEXHLevel0 2 2 3 2 3 2 2" xfId="26368"/>
    <cellStyle name="SAPBEXHLevel0 2 2 3 2 3 3" xfId="22836"/>
    <cellStyle name="SAPBEXHLevel0 2 2 3 2 4" xfId="11558"/>
    <cellStyle name="SAPBEXHLevel0 2 2 3 2 4 2" xfId="17885"/>
    <cellStyle name="SAPBEXHLevel0 2 2 3 2 4 2 2" xfId="27384"/>
    <cellStyle name="SAPBEXHLevel0 2 2 3 2 4 3" xfId="23812"/>
    <cellStyle name="SAPBEXHLevel0 2 2 3 2 5" xfId="5146"/>
    <cellStyle name="SAPBEXHLevel0 2 2 3 2 5 2" xfId="20678"/>
    <cellStyle name="SAPBEXHLevel0 2 2 3 2 6" xfId="12721"/>
    <cellStyle name="SAPBEXHLevel0 2 2 3 2 6 2" xfId="24493"/>
    <cellStyle name="SAPBEXHLevel0 2 2 3 2 7" xfId="19518"/>
    <cellStyle name="SAPBEXHLevel0 2 2 3 3" xfId="2680"/>
    <cellStyle name="SAPBEXHLevel0 2 2 3 3 2" xfId="9461"/>
    <cellStyle name="SAPBEXHLevel0 2 2 3 3 2 2" xfId="16112"/>
    <cellStyle name="SAPBEXHLevel0 2 2 3 3 2 2 2" xfId="26250"/>
    <cellStyle name="SAPBEXHLevel0 2 2 3 3 2 3" xfId="22726"/>
    <cellStyle name="SAPBEXHLevel0 2 2 3 3 3" xfId="11421"/>
    <cellStyle name="SAPBEXHLevel0 2 2 3 3 3 2" xfId="17749"/>
    <cellStyle name="SAPBEXHLevel0 2 2 3 3 3 2 2" xfId="27269"/>
    <cellStyle name="SAPBEXHLevel0 2 2 3 3 3 3" xfId="23705"/>
    <cellStyle name="SAPBEXHLevel0 2 2 3 3 4" xfId="7280"/>
    <cellStyle name="SAPBEXHLevel0 2 2 3 3 4 2" xfId="21439"/>
    <cellStyle name="SAPBEXHLevel0 2 2 3 3 5" xfId="14453"/>
    <cellStyle name="SAPBEXHLevel0 2 2 3 3 5 2" xfId="25188"/>
    <cellStyle name="SAPBEXHLevel0 2 2 3 3 6" xfId="19410"/>
    <cellStyle name="SAPBEXHLevel0 2 2 3 4" xfId="6660"/>
    <cellStyle name="SAPBEXHLevel0 2 2 3 4 2" xfId="13836"/>
    <cellStyle name="SAPBEXHLevel0 2 2 3 4 2 2" xfId="24943"/>
    <cellStyle name="SAPBEXHLevel0 2 2 3 4 3" xfId="21189"/>
    <cellStyle name="SAPBEXHLevel0 2 2 3 5" xfId="8843"/>
    <cellStyle name="SAPBEXHLevel0 2 2 3 5 2" xfId="15789"/>
    <cellStyle name="SAPBEXHLevel0 2 2 3 5 2 2" xfId="26003"/>
    <cellStyle name="SAPBEXHLevel0 2 2 3 5 3" xfId="22491"/>
    <cellStyle name="SAPBEXHLevel0 2 2 3 6" xfId="10952"/>
    <cellStyle name="SAPBEXHLevel0 2 2 3 6 2" xfId="17282"/>
    <cellStyle name="SAPBEXHLevel0 2 2 3 6 2 2" xfId="27026"/>
    <cellStyle name="SAPBEXHLevel0 2 2 3 6 3" xfId="23474"/>
    <cellStyle name="SAPBEXHLevel0 2 2 3 7" xfId="4381"/>
    <cellStyle name="SAPBEXHLevel0 2 2 3 7 2" xfId="20425"/>
    <cellStyle name="SAPBEXHLevel0 2 2 3 8" xfId="5447"/>
    <cellStyle name="SAPBEXHLevel0 2 2 3 8 2" xfId="20840"/>
    <cellStyle name="SAPBEXHLevel0 2 2 4" xfId="2644"/>
    <cellStyle name="SAPBEXHLevel0 2 2 4 2" xfId="9425"/>
    <cellStyle name="SAPBEXHLevel0 2 2 4 2 2" xfId="16076"/>
    <cellStyle name="SAPBEXHLevel0 2 2 4 2 2 2" xfId="26215"/>
    <cellStyle name="SAPBEXHLevel0 2 2 4 2 3" xfId="22691"/>
    <cellStyle name="SAPBEXHLevel0 2 2 4 3" xfId="11385"/>
    <cellStyle name="SAPBEXHLevel0 2 2 4 3 2" xfId="17713"/>
    <cellStyle name="SAPBEXHLevel0 2 2 4 3 2 2" xfId="27234"/>
    <cellStyle name="SAPBEXHLevel0 2 2 4 3 3" xfId="23670"/>
    <cellStyle name="SAPBEXHLevel0 2 2 4 4" xfId="7244"/>
    <cellStyle name="SAPBEXHLevel0 2 2 4 4 2" xfId="21403"/>
    <cellStyle name="SAPBEXHLevel0 2 2 4 5" xfId="14417"/>
    <cellStyle name="SAPBEXHLevel0 2 2 4 5 2" xfId="25153"/>
    <cellStyle name="SAPBEXHLevel0 2 2 4 6" xfId="19375"/>
    <cellStyle name="SAPBEXHLevel0 2 2 5" xfId="28107"/>
    <cellStyle name="SAPBEXHLevel0 2 3" xfId="1025"/>
    <cellStyle name="SAPBEXHLevel0 2 3 2" xfId="1664"/>
    <cellStyle name="SAPBEXHLevel0 2 3 2 2" xfId="1338"/>
    <cellStyle name="SAPBEXHLevel0 2 3 2 2 2" xfId="3300"/>
    <cellStyle name="SAPBEXHLevel0 2 3 2 2 2 2" xfId="10055"/>
    <cellStyle name="SAPBEXHLevel0 2 3 2 2 2 2 2" xfId="16596"/>
    <cellStyle name="SAPBEXHLevel0 2 3 2 2 2 2 2 2" xfId="26636"/>
    <cellStyle name="SAPBEXHLevel0 2 3 2 2 2 2 3" xfId="23094"/>
    <cellStyle name="SAPBEXHLevel0 2 3 2 2 2 3" xfId="11985"/>
    <cellStyle name="SAPBEXHLevel0 2 3 2 2 2 3 2" xfId="18310"/>
    <cellStyle name="SAPBEXHLevel0 2 3 2 2 2 3 2 2" xfId="27648"/>
    <cellStyle name="SAPBEXHLevel0 2 3 2 2 2 3 3" xfId="24066"/>
    <cellStyle name="SAPBEXHLevel0 2 3 2 2 2 4" xfId="7876"/>
    <cellStyle name="SAPBEXHLevel0 2 3 2 2 2 4 2" xfId="21880"/>
    <cellStyle name="SAPBEXHLevel0 2 3 2 2 2 5" xfId="15034"/>
    <cellStyle name="SAPBEXHLevel0 2 3 2 2 2 5 2" xfId="25568"/>
    <cellStyle name="SAPBEXHLevel0 2 3 2 2 2 6" xfId="19772"/>
    <cellStyle name="SAPBEXHLevel0 2 3 2 2 3" xfId="3773"/>
    <cellStyle name="SAPBEXHLevel0 2 3 2 2 3 2" xfId="10528"/>
    <cellStyle name="SAPBEXHLevel0 2 3 2 2 3 2 2" xfId="16919"/>
    <cellStyle name="SAPBEXHLevel0 2 3 2 2 3 2 2 2" xfId="26908"/>
    <cellStyle name="SAPBEXHLevel0 2 3 2 2 3 2 3" xfId="23360"/>
    <cellStyle name="SAPBEXHLevel0 2 3 2 2 3 3" xfId="12458"/>
    <cellStyle name="SAPBEXHLevel0 2 3 2 2 3 3 2" xfId="18781"/>
    <cellStyle name="SAPBEXHLevel0 2 3 2 2 3 3 2 2" xfId="27918"/>
    <cellStyle name="SAPBEXHLevel0 2 3 2 2 3 3 3" xfId="24330"/>
    <cellStyle name="SAPBEXHLevel0 2 3 2 2 3 4" xfId="8322"/>
    <cellStyle name="SAPBEXHLevel0 2 3 2 2 3 4 2" xfId="22316"/>
    <cellStyle name="SAPBEXHLevel0 2 3 2 2 3 5" xfId="15505"/>
    <cellStyle name="SAPBEXHLevel0 2 3 2 2 3 5 2" xfId="25838"/>
    <cellStyle name="SAPBEXHLevel0 2 3 2 2 3 6" xfId="20036"/>
    <cellStyle name="SAPBEXHLevel0 2 3 2 2 4" xfId="6131"/>
    <cellStyle name="SAPBEXHLevel0 2 3 2 2 4 2" xfId="13369"/>
    <cellStyle name="SAPBEXHLevel0 2 3 2 2 4 2 2" xfId="24822"/>
    <cellStyle name="SAPBEXHLevel0 2 3 2 2 4 3" xfId="21072"/>
    <cellStyle name="SAPBEXHLevel0 2 3 2 2 5" xfId="5801"/>
    <cellStyle name="SAPBEXHLevel0 2 3 2 2 5 2" xfId="13074"/>
    <cellStyle name="SAPBEXHLevel0 2 3 2 2 5 2 2" xfId="24696"/>
    <cellStyle name="SAPBEXHLevel0 2 3 2 2 5 3" xfId="20947"/>
    <cellStyle name="SAPBEXHLevel0 2 3 2 2 6" xfId="6286"/>
    <cellStyle name="SAPBEXHLevel0 2 3 2 2 6 2" xfId="13517"/>
    <cellStyle name="SAPBEXHLevel0 2 3 2 2 6 2 2" xfId="24868"/>
    <cellStyle name="SAPBEXHLevel0 2 3 2 2 6 3" xfId="21118"/>
    <cellStyle name="SAPBEXHLevel0 2 3 2 2 7" xfId="12606"/>
    <cellStyle name="SAPBEXHLevel0 2 3 2 2 7 2" xfId="24400"/>
    <cellStyle name="SAPBEXHLevel0 2 3 2 2 8" xfId="19083"/>
    <cellStyle name="SAPBEXHLevel0 2 3 2 3" xfId="3037"/>
    <cellStyle name="SAPBEXHLevel0 2 3 2 3 2" xfId="9803"/>
    <cellStyle name="SAPBEXHLevel0 2 3 2 3 2 2" xfId="16420"/>
    <cellStyle name="SAPBEXHLevel0 2 3 2 3 2 2 2" xfId="26499"/>
    <cellStyle name="SAPBEXHLevel0 2 3 2 3 2 3" xfId="22957"/>
    <cellStyle name="SAPBEXHLevel0 2 3 2 3 3" xfId="11740"/>
    <cellStyle name="SAPBEXHLevel0 2 3 2 3 3 2" xfId="18065"/>
    <cellStyle name="SAPBEXHLevel0 2 3 2 3 3 2 2" xfId="27513"/>
    <cellStyle name="SAPBEXHLevel0 2 3 2 3 3 3" xfId="23931"/>
    <cellStyle name="SAPBEXHLevel0 2 3 2 3 4" xfId="7624"/>
    <cellStyle name="SAPBEXHLevel0 2 3 2 3 4 2" xfId="21706"/>
    <cellStyle name="SAPBEXHLevel0 2 3 2 3 5" xfId="14788"/>
    <cellStyle name="SAPBEXHLevel0 2 3 2 3 5 2" xfId="25433"/>
    <cellStyle name="SAPBEXHLevel0 2 3 2 3 6" xfId="19637"/>
    <cellStyle name="SAPBEXHLevel0 2 3 2 4" xfId="3542"/>
    <cellStyle name="SAPBEXHLevel0 2 3 2 4 2" xfId="10297"/>
    <cellStyle name="SAPBEXHLevel0 2 3 2 4 2 2" xfId="16763"/>
    <cellStyle name="SAPBEXHLevel0 2 3 2 4 2 2 2" xfId="26773"/>
    <cellStyle name="SAPBEXHLevel0 2 3 2 4 2 3" xfId="23225"/>
    <cellStyle name="SAPBEXHLevel0 2 3 2 4 3" xfId="12227"/>
    <cellStyle name="SAPBEXHLevel0 2 3 2 4 3 2" xfId="18550"/>
    <cellStyle name="SAPBEXHLevel0 2 3 2 4 3 2 2" xfId="27783"/>
    <cellStyle name="SAPBEXHLevel0 2 3 2 4 3 3" xfId="24195"/>
    <cellStyle name="SAPBEXHLevel0 2 3 2 4 4" xfId="8118"/>
    <cellStyle name="SAPBEXHLevel0 2 3 2 4 4 2" xfId="22115"/>
    <cellStyle name="SAPBEXHLevel0 2 3 2 4 5" xfId="15274"/>
    <cellStyle name="SAPBEXHLevel0 2 3 2 4 5 2" xfId="25703"/>
    <cellStyle name="SAPBEXHLevel0 2 3 2 4 6" xfId="19901"/>
    <cellStyle name="SAPBEXHLevel0 2 3 2 5" xfId="3964"/>
    <cellStyle name="SAPBEXHLevel0 2 3 2 5 2" xfId="20125"/>
    <cellStyle name="SAPBEXHLevel0 2 3 2 6" xfId="19192"/>
    <cellStyle name="SAPBEXHLevel0 2 3 2 7" xfId="28301"/>
    <cellStyle name="SAPBEXHLevel0 2 3 3" xfId="2277"/>
    <cellStyle name="SAPBEXHLevel0 2 3 3 2" xfId="5316"/>
    <cellStyle name="SAPBEXHLevel0 2 3 3 2 2" xfId="12841"/>
    <cellStyle name="SAPBEXHLevel0 2 3 3 2 2 2" xfId="24581"/>
    <cellStyle name="SAPBEXHLevel0 2 3 3 2 3" xfId="20798"/>
    <cellStyle name="SAPBEXHLevel0 2 3 3 3" xfId="6877"/>
    <cellStyle name="SAPBEXHLevel0 2 3 3 3 2" xfId="14051"/>
    <cellStyle name="SAPBEXHLevel0 2 3 3 3 2 2" xfId="25030"/>
    <cellStyle name="SAPBEXHLevel0 2 3 3 3 3" xfId="21272"/>
    <cellStyle name="SAPBEXHLevel0 2 3 3 4" xfId="9060"/>
    <cellStyle name="SAPBEXHLevel0 2 3 3 4 2" xfId="15910"/>
    <cellStyle name="SAPBEXHLevel0 2 3 3 4 2 2" xfId="26092"/>
    <cellStyle name="SAPBEXHLevel0 2 3 3 4 3" xfId="22576"/>
    <cellStyle name="SAPBEXHLevel0 2 3 3 5" xfId="11088"/>
    <cellStyle name="SAPBEXHLevel0 2 3 3 5 2" xfId="17417"/>
    <cellStyle name="SAPBEXHLevel0 2 3 3 5 2 2" xfId="27112"/>
    <cellStyle name="SAPBEXHLevel0 2 3 3 5 3" xfId="23556"/>
    <cellStyle name="SAPBEXHLevel0 2 3 3 6" xfId="4365"/>
    <cellStyle name="SAPBEXHLevel0 2 3 3 6 2" xfId="20409"/>
    <cellStyle name="SAPBEXHLevel0 2 3 3 7" xfId="8389"/>
    <cellStyle name="SAPBEXHLevel0 2 3 3 7 2" xfId="22379"/>
    <cellStyle name="SAPBEXHLevel0 2 3 4" xfId="2748"/>
    <cellStyle name="SAPBEXHLevel0 2 3 4 2" xfId="9521"/>
    <cellStyle name="SAPBEXHLevel0 2 3 4 2 2" xfId="16172"/>
    <cellStyle name="SAPBEXHLevel0 2 3 4 2 2 2" xfId="26298"/>
    <cellStyle name="SAPBEXHLevel0 2 3 4 2 3" xfId="22773"/>
    <cellStyle name="SAPBEXHLevel0 2 3 4 3" xfId="11476"/>
    <cellStyle name="SAPBEXHLevel0 2 3 4 3 2" xfId="17803"/>
    <cellStyle name="SAPBEXHLevel0 2 3 4 3 2 2" xfId="27314"/>
    <cellStyle name="SAPBEXHLevel0 2 3 4 3 3" xfId="23749"/>
    <cellStyle name="SAPBEXHLevel0 2 3 4 4" xfId="7340"/>
    <cellStyle name="SAPBEXHLevel0 2 3 4 4 2" xfId="21493"/>
    <cellStyle name="SAPBEXHLevel0 2 3 4 5" xfId="14508"/>
    <cellStyle name="SAPBEXHLevel0 2 3 4 5 2" xfId="25234"/>
    <cellStyle name="SAPBEXHLevel0 2 3 4 6" xfId="19455"/>
    <cellStyle name="SAPBEXHLevel0 2 3 5" xfId="2888"/>
    <cellStyle name="SAPBEXHLevel0 2 3 5 2" xfId="9655"/>
    <cellStyle name="SAPBEXHLevel0 2 3 5 2 2" xfId="16301"/>
    <cellStyle name="SAPBEXHLevel0 2 3 5 2 2 2" xfId="26409"/>
    <cellStyle name="SAPBEXHLevel0 2 3 5 2 3" xfId="22875"/>
    <cellStyle name="SAPBEXHLevel0 2 3 5 3" xfId="11605"/>
    <cellStyle name="SAPBEXHLevel0 2 3 5 3 2" xfId="17932"/>
    <cellStyle name="SAPBEXHLevel0 2 3 5 3 2 2" xfId="27425"/>
    <cellStyle name="SAPBEXHLevel0 2 3 5 3 3" xfId="23851"/>
    <cellStyle name="SAPBEXHLevel0 2 3 5 4" xfId="7475"/>
    <cellStyle name="SAPBEXHLevel0 2 3 5 4 2" xfId="21607"/>
    <cellStyle name="SAPBEXHLevel0 2 3 5 5" xfId="14642"/>
    <cellStyle name="SAPBEXHLevel0 2 3 5 5 2" xfId="25345"/>
    <cellStyle name="SAPBEXHLevel0 2 3 5 6" xfId="19557"/>
    <cellStyle name="SAPBEXHLevel0 2 3 6" xfId="28166"/>
    <cellStyle name="SAPBEXHLevel0 2 4" xfId="1061"/>
    <cellStyle name="SAPBEXHLevel0 2 4 2" xfId="1678"/>
    <cellStyle name="SAPBEXHLevel0 2 4 2 2" xfId="1296"/>
    <cellStyle name="SAPBEXHLevel0 2 4 2 2 2" xfId="3313"/>
    <cellStyle name="SAPBEXHLevel0 2 4 2 2 2 2" xfId="10068"/>
    <cellStyle name="SAPBEXHLevel0 2 4 2 2 2 2 2" xfId="16607"/>
    <cellStyle name="SAPBEXHLevel0 2 4 2 2 2 2 2 2" xfId="26647"/>
    <cellStyle name="SAPBEXHLevel0 2 4 2 2 2 2 3" xfId="23105"/>
    <cellStyle name="SAPBEXHLevel0 2 4 2 2 2 3" xfId="11998"/>
    <cellStyle name="SAPBEXHLevel0 2 4 2 2 2 3 2" xfId="18323"/>
    <cellStyle name="SAPBEXHLevel0 2 4 2 2 2 3 2 2" xfId="27659"/>
    <cellStyle name="SAPBEXHLevel0 2 4 2 2 2 3 3" xfId="24077"/>
    <cellStyle name="SAPBEXHLevel0 2 4 2 2 2 4" xfId="7889"/>
    <cellStyle name="SAPBEXHLevel0 2 4 2 2 2 4 2" xfId="21893"/>
    <cellStyle name="SAPBEXHLevel0 2 4 2 2 2 5" xfId="15047"/>
    <cellStyle name="SAPBEXHLevel0 2 4 2 2 2 5 2" xfId="25579"/>
    <cellStyle name="SAPBEXHLevel0 2 4 2 2 2 6" xfId="19783"/>
    <cellStyle name="SAPBEXHLevel0 2 4 2 2 3" xfId="3786"/>
    <cellStyle name="SAPBEXHLevel0 2 4 2 2 3 2" xfId="10541"/>
    <cellStyle name="SAPBEXHLevel0 2 4 2 2 3 2 2" xfId="16930"/>
    <cellStyle name="SAPBEXHLevel0 2 4 2 2 3 2 2 2" xfId="26919"/>
    <cellStyle name="SAPBEXHLevel0 2 4 2 2 3 2 3" xfId="23371"/>
    <cellStyle name="SAPBEXHLevel0 2 4 2 2 3 3" xfId="12471"/>
    <cellStyle name="SAPBEXHLevel0 2 4 2 2 3 3 2" xfId="18794"/>
    <cellStyle name="SAPBEXHLevel0 2 4 2 2 3 3 2 2" xfId="27929"/>
    <cellStyle name="SAPBEXHLevel0 2 4 2 2 3 3 3" xfId="24341"/>
    <cellStyle name="SAPBEXHLevel0 2 4 2 2 3 4" xfId="8335"/>
    <cellStyle name="SAPBEXHLevel0 2 4 2 2 3 4 2" xfId="22329"/>
    <cellStyle name="SAPBEXHLevel0 2 4 2 2 3 5" xfId="15518"/>
    <cellStyle name="SAPBEXHLevel0 2 4 2 2 3 5 2" xfId="25849"/>
    <cellStyle name="SAPBEXHLevel0 2 4 2 2 3 6" xfId="20047"/>
    <cellStyle name="SAPBEXHLevel0 2 4 2 2 4" xfId="6094"/>
    <cellStyle name="SAPBEXHLevel0 2 4 2 2 4 2" xfId="13334"/>
    <cellStyle name="SAPBEXHLevel0 2 4 2 2 4 2 2" xfId="24810"/>
    <cellStyle name="SAPBEXHLevel0 2 4 2 2 4 3" xfId="21061"/>
    <cellStyle name="SAPBEXHLevel0 2 4 2 2 5" xfId="5762"/>
    <cellStyle name="SAPBEXHLevel0 2 4 2 2 5 2" xfId="13049"/>
    <cellStyle name="SAPBEXHLevel0 2 4 2 2 5 2 2" xfId="24682"/>
    <cellStyle name="SAPBEXHLevel0 2 4 2 2 5 3" xfId="20933"/>
    <cellStyle name="SAPBEXHLevel0 2 4 2 2 6" xfId="6435"/>
    <cellStyle name="SAPBEXHLevel0 2 4 2 2 6 2" xfId="13615"/>
    <cellStyle name="SAPBEXHLevel0 2 4 2 2 6 2 2" xfId="24887"/>
    <cellStyle name="SAPBEXHLevel0 2 4 2 2 6 3" xfId="21137"/>
    <cellStyle name="SAPBEXHLevel0 2 4 2 2 7" xfId="3917"/>
    <cellStyle name="SAPBEXHLevel0 2 4 2 2 7 2" xfId="20100"/>
    <cellStyle name="SAPBEXHLevel0 2 4 2 2 8" xfId="19072"/>
    <cellStyle name="SAPBEXHLevel0 2 4 2 3" xfId="3050"/>
    <cellStyle name="SAPBEXHLevel0 2 4 2 3 2" xfId="9816"/>
    <cellStyle name="SAPBEXHLevel0 2 4 2 3 2 2" xfId="16431"/>
    <cellStyle name="SAPBEXHLevel0 2 4 2 3 2 2 2" xfId="26510"/>
    <cellStyle name="SAPBEXHLevel0 2 4 2 3 2 3" xfId="22968"/>
    <cellStyle name="SAPBEXHLevel0 2 4 2 3 3" xfId="11753"/>
    <cellStyle name="SAPBEXHLevel0 2 4 2 3 3 2" xfId="18078"/>
    <cellStyle name="SAPBEXHLevel0 2 4 2 3 3 2 2" xfId="27524"/>
    <cellStyle name="SAPBEXHLevel0 2 4 2 3 3 3" xfId="23942"/>
    <cellStyle name="SAPBEXHLevel0 2 4 2 3 4" xfId="7637"/>
    <cellStyle name="SAPBEXHLevel0 2 4 2 3 4 2" xfId="21717"/>
    <cellStyle name="SAPBEXHLevel0 2 4 2 3 5" xfId="14801"/>
    <cellStyle name="SAPBEXHLevel0 2 4 2 3 5 2" xfId="25444"/>
    <cellStyle name="SAPBEXHLevel0 2 4 2 3 6" xfId="19648"/>
    <cellStyle name="SAPBEXHLevel0 2 4 2 4" xfId="3555"/>
    <cellStyle name="SAPBEXHLevel0 2 4 2 4 2" xfId="10310"/>
    <cellStyle name="SAPBEXHLevel0 2 4 2 4 2 2" xfId="16774"/>
    <cellStyle name="SAPBEXHLevel0 2 4 2 4 2 2 2" xfId="26784"/>
    <cellStyle name="SAPBEXHLevel0 2 4 2 4 2 3" xfId="23236"/>
    <cellStyle name="SAPBEXHLevel0 2 4 2 4 3" xfId="12240"/>
    <cellStyle name="SAPBEXHLevel0 2 4 2 4 3 2" xfId="18563"/>
    <cellStyle name="SAPBEXHLevel0 2 4 2 4 3 2 2" xfId="27794"/>
    <cellStyle name="SAPBEXHLevel0 2 4 2 4 3 3" xfId="24206"/>
    <cellStyle name="SAPBEXHLevel0 2 4 2 4 4" xfId="8131"/>
    <cellStyle name="SAPBEXHLevel0 2 4 2 4 4 2" xfId="22128"/>
    <cellStyle name="SAPBEXHLevel0 2 4 2 4 5" xfId="15287"/>
    <cellStyle name="SAPBEXHLevel0 2 4 2 4 5 2" xfId="25714"/>
    <cellStyle name="SAPBEXHLevel0 2 4 2 4 6" xfId="19912"/>
    <cellStyle name="SAPBEXHLevel0 2 4 2 5" xfId="3951"/>
    <cellStyle name="SAPBEXHLevel0 2 4 2 5 2" xfId="20114"/>
    <cellStyle name="SAPBEXHLevel0 2 4 2 6" xfId="19203"/>
    <cellStyle name="SAPBEXHLevel0 2 4 2 7" xfId="28312"/>
    <cellStyle name="SAPBEXHLevel0 2 4 3" xfId="2227"/>
    <cellStyle name="SAPBEXHLevel0 2 4 3 2" xfId="5283"/>
    <cellStyle name="SAPBEXHLevel0 2 4 3 2 2" xfId="12828"/>
    <cellStyle name="SAPBEXHLevel0 2 4 3 2 2 2" xfId="24572"/>
    <cellStyle name="SAPBEXHLevel0 2 4 3 2 3" xfId="20780"/>
    <cellStyle name="SAPBEXHLevel0 2 4 3 3" xfId="6827"/>
    <cellStyle name="SAPBEXHLevel0 2 4 3 3 2" xfId="14001"/>
    <cellStyle name="SAPBEXHLevel0 2 4 3 3 2 2" xfId="25021"/>
    <cellStyle name="SAPBEXHLevel0 2 4 3 3 3" xfId="21263"/>
    <cellStyle name="SAPBEXHLevel0 2 4 3 4" xfId="9010"/>
    <cellStyle name="SAPBEXHLevel0 2 4 3 4 2" xfId="15897"/>
    <cellStyle name="SAPBEXHLevel0 2 4 3 4 2 2" xfId="26083"/>
    <cellStyle name="SAPBEXHLevel0 2 4 3 4 3" xfId="22567"/>
    <cellStyle name="SAPBEXHLevel0 2 4 3 5" xfId="11071"/>
    <cellStyle name="SAPBEXHLevel0 2 4 3 5 2" xfId="17400"/>
    <cellStyle name="SAPBEXHLevel0 2 4 3 5 2 2" xfId="27103"/>
    <cellStyle name="SAPBEXHLevel0 2 4 3 5 3" xfId="23547"/>
    <cellStyle name="SAPBEXHLevel0 2 4 3 6" xfId="4378"/>
    <cellStyle name="SAPBEXHLevel0 2 4 3 6 2" xfId="20422"/>
    <cellStyle name="SAPBEXHLevel0 2 4 3 7" xfId="8387"/>
    <cellStyle name="SAPBEXHLevel0 2 4 3 7 2" xfId="22377"/>
    <cellStyle name="SAPBEXHLevel0 2 4 4" xfId="2836"/>
    <cellStyle name="SAPBEXHLevel0 2 4 4 2" xfId="9603"/>
    <cellStyle name="SAPBEXHLevel0 2 4 4 2 2" xfId="16251"/>
    <cellStyle name="SAPBEXHLevel0 2 4 4 2 2 2" xfId="26365"/>
    <cellStyle name="SAPBEXHLevel0 2 4 4 2 3" xfId="22833"/>
    <cellStyle name="SAPBEXHLevel0 2 4 4 3" xfId="11555"/>
    <cellStyle name="SAPBEXHLevel0 2 4 4 3 2" xfId="17882"/>
    <cellStyle name="SAPBEXHLevel0 2 4 4 3 2 2" xfId="27381"/>
    <cellStyle name="SAPBEXHLevel0 2 4 4 3 3" xfId="23809"/>
    <cellStyle name="SAPBEXHLevel0 2 4 4 4" xfId="7423"/>
    <cellStyle name="SAPBEXHLevel0 2 4 4 4 2" xfId="21560"/>
    <cellStyle name="SAPBEXHLevel0 2 4 4 5" xfId="14590"/>
    <cellStyle name="SAPBEXHLevel0 2 4 4 5 2" xfId="25301"/>
    <cellStyle name="SAPBEXHLevel0 2 4 4 6" xfId="19515"/>
    <cellStyle name="SAPBEXHLevel0 2 4 5" xfId="2688"/>
    <cellStyle name="SAPBEXHLevel0 2 4 5 2" xfId="9469"/>
    <cellStyle name="SAPBEXHLevel0 2 4 5 2 2" xfId="16120"/>
    <cellStyle name="SAPBEXHLevel0 2 4 5 2 2 2" xfId="26258"/>
    <cellStyle name="SAPBEXHLevel0 2 4 5 2 3" xfId="22734"/>
    <cellStyle name="SAPBEXHLevel0 2 4 5 3" xfId="11429"/>
    <cellStyle name="SAPBEXHLevel0 2 4 5 3 2" xfId="17757"/>
    <cellStyle name="SAPBEXHLevel0 2 4 5 3 2 2" xfId="27277"/>
    <cellStyle name="SAPBEXHLevel0 2 4 5 3 3" xfId="23713"/>
    <cellStyle name="SAPBEXHLevel0 2 4 5 4" xfId="7288"/>
    <cellStyle name="SAPBEXHLevel0 2 4 5 4 2" xfId="21447"/>
    <cellStyle name="SAPBEXHLevel0 2 4 5 5" xfId="14461"/>
    <cellStyle name="SAPBEXHLevel0 2 4 5 5 2" xfId="25196"/>
    <cellStyle name="SAPBEXHLevel0 2 4 5 6" xfId="19418"/>
    <cellStyle name="SAPBEXHLevel0 2 4 6" xfId="28175"/>
    <cellStyle name="SAPBEXHLevel0 2 5" xfId="1539"/>
    <cellStyle name="SAPBEXHLevel0 2 5 2" xfId="851"/>
    <cellStyle name="SAPBEXHLevel0 2 5 2 2" xfId="3225"/>
    <cellStyle name="SAPBEXHLevel0 2 5 2 2 2" xfId="9980"/>
    <cellStyle name="SAPBEXHLevel0 2 5 2 2 2 2" xfId="16533"/>
    <cellStyle name="SAPBEXHLevel0 2 5 2 2 2 2 2" xfId="26588"/>
    <cellStyle name="SAPBEXHLevel0 2 5 2 2 2 3" xfId="23046"/>
    <cellStyle name="SAPBEXHLevel0 2 5 2 2 3" xfId="11910"/>
    <cellStyle name="SAPBEXHLevel0 2 5 2 2 3 2" xfId="18235"/>
    <cellStyle name="SAPBEXHLevel0 2 5 2 2 3 2 2" xfId="27600"/>
    <cellStyle name="SAPBEXHLevel0 2 5 2 2 3 3" xfId="24018"/>
    <cellStyle name="SAPBEXHLevel0 2 5 2 2 4" xfId="7801"/>
    <cellStyle name="SAPBEXHLevel0 2 5 2 2 4 2" xfId="21805"/>
    <cellStyle name="SAPBEXHLevel0 2 5 2 2 5" xfId="14959"/>
    <cellStyle name="SAPBEXHLevel0 2 5 2 2 5 2" xfId="25520"/>
    <cellStyle name="SAPBEXHLevel0 2 5 2 2 6" xfId="19724"/>
    <cellStyle name="SAPBEXHLevel0 2 5 2 3" xfId="3698"/>
    <cellStyle name="SAPBEXHLevel0 2 5 2 3 2" xfId="10453"/>
    <cellStyle name="SAPBEXHLevel0 2 5 2 3 2 2" xfId="16856"/>
    <cellStyle name="SAPBEXHLevel0 2 5 2 3 2 2 2" xfId="26860"/>
    <cellStyle name="SAPBEXHLevel0 2 5 2 3 2 3" xfId="23312"/>
    <cellStyle name="SAPBEXHLevel0 2 5 2 3 3" xfId="12383"/>
    <cellStyle name="SAPBEXHLevel0 2 5 2 3 3 2" xfId="18706"/>
    <cellStyle name="SAPBEXHLevel0 2 5 2 3 3 2 2" xfId="27870"/>
    <cellStyle name="SAPBEXHLevel0 2 5 2 3 3 3" xfId="24282"/>
    <cellStyle name="SAPBEXHLevel0 2 5 2 3 4" xfId="8270"/>
    <cellStyle name="SAPBEXHLevel0 2 5 2 3 4 2" xfId="22266"/>
    <cellStyle name="SAPBEXHLevel0 2 5 2 3 5" xfId="15430"/>
    <cellStyle name="SAPBEXHLevel0 2 5 2 3 5 2" xfId="25790"/>
    <cellStyle name="SAPBEXHLevel0 2 5 2 3 6" xfId="19988"/>
    <cellStyle name="SAPBEXHLevel0 2 5 2 4" xfId="5896"/>
    <cellStyle name="SAPBEXHLevel0 2 5 2 4 2" xfId="13157"/>
    <cellStyle name="SAPBEXHLevel0 2 5 2 4 2 2" xfId="24737"/>
    <cellStyle name="SAPBEXHLevel0 2 5 2 4 3" xfId="20988"/>
    <cellStyle name="SAPBEXHLevel0 2 5 2 5" xfId="5859"/>
    <cellStyle name="SAPBEXHLevel0 2 5 2 5 2" xfId="13121"/>
    <cellStyle name="SAPBEXHLevel0 2 5 2 5 2 2" xfId="24717"/>
    <cellStyle name="SAPBEXHLevel0 2 5 2 5 3" xfId="20968"/>
    <cellStyle name="SAPBEXHLevel0 2 5 2 6" xfId="5763"/>
    <cellStyle name="SAPBEXHLevel0 2 5 2 6 2" xfId="13050"/>
    <cellStyle name="SAPBEXHLevel0 2 5 2 6 2 2" xfId="24683"/>
    <cellStyle name="SAPBEXHLevel0 2 5 2 6 3" xfId="20934"/>
    <cellStyle name="SAPBEXHLevel0 2 5 2 7" xfId="7733"/>
    <cellStyle name="SAPBEXHLevel0 2 5 2 7 2" xfId="21765"/>
    <cellStyle name="SAPBEXHLevel0 2 5 2 8" xfId="19019"/>
    <cellStyle name="SAPBEXHLevel0 2 5 3" xfId="2978"/>
    <cellStyle name="SAPBEXHLevel0 2 5 3 2" xfId="9744"/>
    <cellStyle name="SAPBEXHLevel0 2 5 3 2 2" xfId="16373"/>
    <cellStyle name="SAPBEXHLevel0 2 5 3 2 2 2" xfId="26465"/>
    <cellStyle name="SAPBEXHLevel0 2 5 3 2 3" xfId="22924"/>
    <cellStyle name="SAPBEXHLevel0 2 5 3 3" xfId="11681"/>
    <cellStyle name="SAPBEXHLevel0 2 5 3 3 2" xfId="18007"/>
    <cellStyle name="SAPBEXHLevel0 2 5 3 3 2 2" xfId="27480"/>
    <cellStyle name="SAPBEXHLevel0 2 5 3 3 3" xfId="23899"/>
    <cellStyle name="SAPBEXHLevel0 2 5 3 4" xfId="7565"/>
    <cellStyle name="SAPBEXHLevel0 2 5 3 4 2" xfId="21666"/>
    <cellStyle name="SAPBEXHLevel0 2 5 3 5" xfId="14730"/>
    <cellStyle name="SAPBEXHLevel0 2 5 3 5 2" xfId="25400"/>
    <cellStyle name="SAPBEXHLevel0 2 5 3 6" xfId="19605"/>
    <cellStyle name="SAPBEXHLevel0 2 5 4" xfId="3493"/>
    <cellStyle name="SAPBEXHLevel0 2 5 4 2" xfId="10248"/>
    <cellStyle name="SAPBEXHLevel0 2 5 4 2 2" xfId="16726"/>
    <cellStyle name="SAPBEXHLevel0 2 5 4 2 2 2" xfId="26742"/>
    <cellStyle name="SAPBEXHLevel0 2 5 4 2 3" xfId="23194"/>
    <cellStyle name="SAPBEXHLevel0 2 5 4 3" xfId="12178"/>
    <cellStyle name="SAPBEXHLevel0 2 5 4 3 2" xfId="18501"/>
    <cellStyle name="SAPBEXHLevel0 2 5 4 3 2 2" xfId="27752"/>
    <cellStyle name="SAPBEXHLevel0 2 5 4 3 3" xfId="24164"/>
    <cellStyle name="SAPBEXHLevel0 2 5 4 4" xfId="8069"/>
    <cellStyle name="SAPBEXHLevel0 2 5 4 4 2" xfId="22066"/>
    <cellStyle name="SAPBEXHLevel0 2 5 4 5" xfId="15225"/>
    <cellStyle name="SAPBEXHLevel0 2 5 4 5 2" xfId="25672"/>
    <cellStyle name="SAPBEXHLevel0 2 5 4 6" xfId="19870"/>
    <cellStyle name="SAPBEXHLevel0 2 5 5" xfId="8245"/>
    <cellStyle name="SAPBEXHLevel0 2 5 5 2" xfId="22242"/>
    <cellStyle name="SAPBEXHLevel0 2 5 6" xfId="19143"/>
    <cellStyle name="SAPBEXHLevel0 2 5 7" xfId="28238"/>
    <cellStyle name="SAPBEXHLevel0 2 6" xfId="2079"/>
    <cellStyle name="SAPBEXHLevel0 2 6 2" xfId="5162"/>
    <cellStyle name="SAPBEXHLevel0 2 6 2 2" xfId="12738"/>
    <cellStyle name="SAPBEXHLevel0 2 6 2 2 2" xfId="24510"/>
    <cellStyle name="SAPBEXHLevel0 2 6 2 3" xfId="20694"/>
    <cellStyle name="SAPBEXHLevel0 2 6 3" xfId="6679"/>
    <cellStyle name="SAPBEXHLevel0 2 6 3 2" xfId="13855"/>
    <cellStyle name="SAPBEXHLevel0 2 6 3 2 2" xfId="24960"/>
    <cellStyle name="SAPBEXHLevel0 2 6 3 3" xfId="21205"/>
    <cellStyle name="SAPBEXHLevel0 2 6 4" xfId="8862"/>
    <cellStyle name="SAPBEXHLevel0 2 6 4 2" xfId="15806"/>
    <cellStyle name="SAPBEXHLevel0 2 6 4 2 2" xfId="26020"/>
    <cellStyle name="SAPBEXHLevel0 2 6 4 3" xfId="22507"/>
    <cellStyle name="SAPBEXHLevel0 2 6 5" xfId="10969"/>
    <cellStyle name="SAPBEXHLevel0 2 6 5 2" xfId="17299"/>
    <cellStyle name="SAPBEXHLevel0 2 6 5 2 2" xfId="27043"/>
    <cellStyle name="SAPBEXHLevel0 2 6 5 3" xfId="23490"/>
    <cellStyle name="SAPBEXHLevel0 2 6 6" xfId="4307"/>
    <cellStyle name="SAPBEXHLevel0 2 6 6 2" xfId="20351"/>
    <cellStyle name="SAPBEXHLevel0 2 6 7" xfId="4003"/>
    <cellStyle name="SAPBEXHLevel0 2 6 7 2" xfId="20155"/>
    <cellStyle name="SAPBEXHLevel0 2 7" xfId="2586"/>
    <cellStyle name="SAPBEXHLevel0 2 7 2" xfId="9367"/>
    <cellStyle name="SAPBEXHLevel0 2 7 2 2" xfId="16018"/>
    <cellStyle name="SAPBEXHLevel0 2 7 2 2 2" xfId="26170"/>
    <cellStyle name="SAPBEXHLevel0 2 7 2 3" xfId="22651"/>
    <cellStyle name="SAPBEXHLevel0 2 7 3" xfId="11327"/>
    <cellStyle name="SAPBEXHLevel0 2 7 3 2" xfId="17655"/>
    <cellStyle name="SAPBEXHLevel0 2 7 3 2 2" xfId="27189"/>
    <cellStyle name="SAPBEXHLevel0 2 7 3 3" xfId="23630"/>
    <cellStyle name="SAPBEXHLevel0 2 7 4" xfId="7186"/>
    <cellStyle name="SAPBEXHLevel0 2 7 4 2" xfId="21350"/>
    <cellStyle name="SAPBEXHLevel0 2 7 5" xfId="14359"/>
    <cellStyle name="SAPBEXHLevel0 2 7 5 2" xfId="25108"/>
    <cellStyle name="SAPBEXHLevel0 2 7 6" xfId="19335"/>
    <cellStyle name="SAPBEXHLevel0 2 8" xfId="18960"/>
    <cellStyle name="SAPBEXHLevel0 2 9" xfId="28054"/>
    <cellStyle name="SAPBEXHLevel0 3" xfId="486"/>
    <cellStyle name="SAPBEXHLevel0 3 2" xfId="1760"/>
    <cellStyle name="SAPBEXHLevel0 3 2 2" xfId="1396"/>
    <cellStyle name="SAPBEXHLevel0 3 2 2 2" xfId="3379"/>
    <cellStyle name="SAPBEXHLevel0 3 2 2 2 2" xfId="10134"/>
    <cellStyle name="SAPBEXHLevel0 3 2 2 2 2 2" xfId="16652"/>
    <cellStyle name="SAPBEXHLevel0 3 2 2 2 2 2 2" xfId="26679"/>
    <cellStyle name="SAPBEXHLevel0 3 2 2 2 2 3" xfId="23137"/>
    <cellStyle name="SAPBEXHLevel0 3 2 2 2 3" xfId="12064"/>
    <cellStyle name="SAPBEXHLevel0 3 2 2 2 3 2" xfId="18389"/>
    <cellStyle name="SAPBEXHLevel0 3 2 2 2 3 2 2" xfId="27691"/>
    <cellStyle name="SAPBEXHLevel0 3 2 2 2 3 3" xfId="24109"/>
    <cellStyle name="SAPBEXHLevel0 3 2 2 2 4" xfId="7955"/>
    <cellStyle name="SAPBEXHLevel0 3 2 2 2 4 2" xfId="21959"/>
    <cellStyle name="SAPBEXHLevel0 3 2 2 2 5" xfId="15113"/>
    <cellStyle name="SAPBEXHLevel0 3 2 2 2 5 2" xfId="25611"/>
    <cellStyle name="SAPBEXHLevel0 3 2 2 2 6" xfId="19815"/>
    <cellStyle name="SAPBEXHLevel0 3 2 2 3" xfId="3852"/>
    <cellStyle name="SAPBEXHLevel0 3 2 2 3 2" xfId="10607"/>
    <cellStyle name="SAPBEXHLevel0 3 2 2 3 2 2" xfId="16975"/>
    <cellStyle name="SAPBEXHLevel0 3 2 2 3 2 2 2" xfId="26951"/>
    <cellStyle name="SAPBEXHLevel0 3 2 2 3 2 3" xfId="23403"/>
    <cellStyle name="SAPBEXHLevel0 3 2 2 3 3" xfId="12537"/>
    <cellStyle name="SAPBEXHLevel0 3 2 2 3 3 2" xfId="18860"/>
    <cellStyle name="SAPBEXHLevel0 3 2 2 3 3 2 2" xfId="27961"/>
    <cellStyle name="SAPBEXHLevel0 3 2 2 3 3 3" xfId="24373"/>
    <cellStyle name="SAPBEXHLevel0 3 2 2 3 4" xfId="8373"/>
    <cellStyle name="SAPBEXHLevel0 3 2 2 3 4 2" xfId="22363"/>
    <cellStyle name="SAPBEXHLevel0 3 2 2 3 5" xfId="15584"/>
    <cellStyle name="SAPBEXHLevel0 3 2 2 3 5 2" xfId="25881"/>
    <cellStyle name="SAPBEXHLevel0 3 2 2 3 6" xfId="20079"/>
    <cellStyle name="SAPBEXHLevel0 3 2 2 4" xfId="6179"/>
    <cellStyle name="SAPBEXHLevel0 3 2 2 4 2" xfId="13415"/>
    <cellStyle name="SAPBEXHLevel0 3 2 2 4 2 2" xfId="24838"/>
    <cellStyle name="SAPBEXHLevel0 3 2 2 4 3" xfId="21088"/>
    <cellStyle name="SAPBEXHLevel0 3 2 2 5" xfId="8448"/>
    <cellStyle name="SAPBEXHLevel0 3 2 2 5 2" xfId="15658"/>
    <cellStyle name="SAPBEXHLevel0 3 2 2 5 2 2" xfId="25912"/>
    <cellStyle name="SAPBEXHLevel0 3 2 2 5 3" xfId="22405"/>
    <cellStyle name="SAPBEXHLevel0 3 2 2 6" xfId="6279"/>
    <cellStyle name="SAPBEXHLevel0 3 2 2 6 2" xfId="13510"/>
    <cellStyle name="SAPBEXHLevel0 3 2 2 6 2 2" xfId="24864"/>
    <cellStyle name="SAPBEXHLevel0 3 2 2 6 3" xfId="21114"/>
    <cellStyle name="SAPBEXHLevel0 3 2 2 7" xfId="12622"/>
    <cellStyle name="SAPBEXHLevel0 3 2 2 7 2" xfId="24414"/>
    <cellStyle name="SAPBEXHLevel0 3 2 2 8" xfId="19097"/>
    <cellStyle name="SAPBEXHLevel0 3 2 3" xfId="3119"/>
    <cellStyle name="SAPBEXHLevel0 3 2 3 2" xfId="9882"/>
    <cellStyle name="SAPBEXHLevel0 3 2 3 2 2" xfId="16476"/>
    <cellStyle name="SAPBEXHLevel0 3 2 3 2 2 2" xfId="26542"/>
    <cellStyle name="SAPBEXHLevel0 3 2 3 2 3" xfId="23000"/>
    <cellStyle name="SAPBEXHLevel0 3 2 3 3" xfId="11819"/>
    <cellStyle name="SAPBEXHLevel0 3 2 3 3 2" xfId="18144"/>
    <cellStyle name="SAPBEXHLevel0 3 2 3 3 2 2" xfId="27556"/>
    <cellStyle name="SAPBEXHLevel0 3 2 3 3 3" xfId="23974"/>
    <cellStyle name="SAPBEXHLevel0 3 2 3 4" xfId="7704"/>
    <cellStyle name="SAPBEXHLevel0 3 2 3 4 2" xfId="21749"/>
    <cellStyle name="SAPBEXHLevel0 3 2 3 5" xfId="14867"/>
    <cellStyle name="SAPBEXHLevel0 3 2 3 5 2" xfId="25476"/>
    <cellStyle name="SAPBEXHLevel0 3 2 3 6" xfId="19680"/>
    <cellStyle name="SAPBEXHLevel0 3 2 4" xfId="3608"/>
    <cellStyle name="SAPBEXHLevel0 3 2 4 2" xfId="10363"/>
    <cellStyle name="SAPBEXHLevel0 3 2 4 2 2" xfId="16806"/>
    <cellStyle name="SAPBEXHLevel0 3 2 4 2 2 2" xfId="26816"/>
    <cellStyle name="SAPBEXHLevel0 3 2 4 2 3" xfId="23268"/>
    <cellStyle name="SAPBEXHLevel0 3 2 4 3" xfId="12293"/>
    <cellStyle name="SAPBEXHLevel0 3 2 4 3 2" xfId="18616"/>
    <cellStyle name="SAPBEXHLevel0 3 2 4 3 2 2" xfId="27826"/>
    <cellStyle name="SAPBEXHLevel0 3 2 4 3 3" xfId="24238"/>
    <cellStyle name="SAPBEXHLevel0 3 2 4 4" xfId="8184"/>
    <cellStyle name="SAPBEXHLevel0 3 2 4 4 2" xfId="22181"/>
    <cellStyle name="SAPBEXHLevel0 3 2 4 5" xfId="15340"/>
    <cellStyle name="SAPBEXHLevel0 3 2 4 5 2" xfId="25746"/>
    <cellStyle name="SAPBEXHLevel0 3 2 4 6" xfId="19944"/>
    <cellStyle name="SAPBEXHLevel0 3 2 5" xfId="4105"/>
    <cellStyle name="SAPBEXHLevel0 3 2 5 2" xfId="20202"/>
    <cellStyle name="SAPBEXHLevel0 3 2 6" xfId="19235"/>
    <cellStyle name="SAPBEXHLevel0 3 2 7" xfId="28357"/>
    <cellStyle name="SAPBEXHLevel0 3 3" xfId="2290"/>
    <cellStyle name="SAPBEXHLevel0 3 3 2" xfId="2923"/>
    <cellStyle name="SAPBEXHLevel0 3 3 2 2" xfId="7510"/>
    <cellStyle name="SAPBEXHLevel0 3 3 2 2 2" xfId="14677"/>
    <cellStyle name="SAPBEXHLevel0 3 3 2 2 2 2" xfId="25369"/>
    <cellStyle name="SAPBEXHLevel0 3 3 2 2 3" xfId="21636"/>
    <cellStyle name="SAPBEXHLevel0 3 3 2 3" xfId="9690"/>
    <cellStyle name="SAPBEXHLevel0 3 3 2 3 2" xfId="16335"/>
    <cellStyle name="SAPBEXHLevel0 3 3 2 3 2 2" xfId="26433"/>
    <cellStyle name="SAPBEXHLevel0 3 3 2 3 3" xfId="22894"/>
    <cellStyle name="SAPBEXHLevel0 3 3 2 4" xfId="11639"/>
    <cellStyle name="SAPBEXHLevel0 3 3 2 4 2" xfId="17966"/>
    <cellStyle name="SAPBEXHLevel0 3 3 2 4 2 2" xfId="27449"/>
    <cellStyle name="SAPBEXHLevel0 3 3 2 4 3" xfId="23870"/>
    <cellStyle name="SAPBEXHLevel0 3 3 2 5" xfId="5329"/>
    <cellStyle name="SAPBEXHLevel0 3 3 2 5 2" xfId="20809"/>
    <cellStyle name="SAPBEXHLevel0 3 3 2 6" xfId="12852"/>
    <cellStyle name="SAPBEXHLevel0 3 3 2 6 2" xfId="24592"/>
    <cellStyle name="SAPBEXHLevel0 3 3 2 7" xfId="19576"/>
    <cellStyle name="SAPBEXHLevel0 3 3 3" xfId="3455"/>
    <cellStyle name="SAPBEXHLevel0 3 3 3 2" xfId="10210"/>
    <cellStyle name="SAPBEXHLevel0 3 3 3 2 2" xfId="16692"/>
    <cellStyle name="SAPBEXHLevel0 3 3 3 2 2 2" xfId="26714"/>
    <cellStyle name="SAPBEXHLevel0 3 3 3 2 3" xfId="23168"/>
    <cellStyle name="SAPBEXHLevel0 3 3 3 3" xfId="12140"/>
    <cellStyle name="SAPBEXHLevel0 3 3 3 3 2" xfId="18464"/>
    <cellStyle name="SAPBEXHLevel0 3 3 3 3 2 2" xfId="27725"/>
    <cellStyle name="SAPBEXHLevel0 3 3 3 3 3" xfId="24139"/>
    <cellStyle name="SAPBEXHLevel0 3 3 3 4" xfId="8031"/>
    <cellStyle name="SAPBEXHLevel0 3 3 3 4 2" xfId="22030"/>
    <cellStyle name="SAPBEXHLevel0 3 3 3 5" xfId="15188"/>
    <cellStyle name="SAPBEXHLevel0 3 3 3 5 2" xfId="25645"/>
    <cellStyle name="SAPBEXHLevel0 3 3 3 6" xfId="19845"/>
    <cellStyle name="SAPBEXHLevel0 3 3 4" xfId="6890"/>
    <cellStyle name="SAPBEXHLevel0 3 3 4 2" xfId="14064"/>
    <cellStyle name="SAPBEXHLevel0 3 3 4 2 2" xfId="25041"/>
    <cellStyle name="SAPBEXHLevel0 3 3 4 3" xfId="21283"/>
    <cellStyle name="SAPBEXHLevel0 3 3 5" xfId="9073"/>
    <cellStyle name="SAPBEXHLevel0 3 3 5 2" xfId="15921"/>
    <cellStyle name="SAPBEXHLevel0 3 3 5 2 2" xfId="26103"/>
    <cellStyle name="SAPBEXHLevel0 3 3 5 3" xfId="22587"/>
    <cellStyle name="SAPBEXHLevel0 3 3 6" xfId="11101"/>
    <cellStyle name="SAPBEXHLevel0 3 3 6 2" xfId="17430"/>
    <cellStyle name="SAPBEXHLevel0 3 3 6 2 2" xfId="27123"/>
    <cellStyle name="SAPBEXHLevel0 3 3 6 3" xfId="23567"/>
    <cellStyle name="SAPBEXHLevel0 3 3 7" xfId="4461"/>
    <cellStyle name="SAPBEXHLevel0 3 3 7 2" xfId="20494"/>
    <cellStyle name="SAPBEXHLevel0 3 3 8" xfId="5333"/>
    <cellStyle name="SAPBEXHLevel0 3 3 8 2" xfId="20810"/>
    <cellStyle name="SAPBEXHLevel0 3 4" xfId="2643"/>
    <cellStyle name="SAPBEXHLevel0 3 4 2" xfId="9424"/>
    <cellStyle name="SAPBEXHLevel0 3 4 2 2" xfId="16075"/>
    <cellStyle name="SAPBEXHLevel0 3 4 2 2 2" xfId="26214"/>
    <cellStyle name="SAPBEXHLevel0 3 4 2 3" xfId="22690"/>
    <cellStyle name="SAPBEXHLevel0 3 4 3" xfId="11384"/>
    <cellStyle name="SAPBEXHLevel0 3 4 3 2" xfId="17712"/>
    <cellStyle name="SAPBEXHLevel0 3 4 3 2 2" xfId="27233"/>
    <cellStyle name="SAPBEXHLevel0 3 4 3 3" xfId="23669"/>
    <cellStyle name="SAPBEXHLevel0 3 4 4" xfId="7243"/>
    <cellStyle name="SAPBEXHLevel0 3 4 4 2" xfId="21402"/>
    <cellStyle name="SAPBEXHLevel0 3 4 5" xfId="14416"/>
    <cellStyle name="SAPBEXHLevel0 3 4 5 2" xfId="25152"/>
    <cellStyle name="SAPBEXHLevel0 3 4 6" xfId="19374"/>
    <cellStyle name="SAPBEXHLevel0 3 5" xfId="28106"/>
    <cellStyle name="SAPBEXHLevel0 4" xfId="1538"/>
    <cellStyle name="SAPBEXHLevel0 4 2" xfId="1402"/>
    <cellStyle name="SAPBEXHLevel0 4 2 2" xfId="3224"/>
    <cellStyle name="SAPBEXHLevel0 4 2 2 2" xfId="9979"/>
    <cellStyle name="SAPBEXHLevel0 4 2 2 2 2" xfId="16532"/>
    <cellStyle name="SAPBEXHLevel0 4 2 2 2 2 2" xfId="26587"/>
    <cellStyle name="SAPBEXHLevel0 4 2 2 2 3" xfId="23045"/>
    <cellStyle name="SAPBEXHLevel0 4 2 2 3" xfId="11909"/>
    <cellStyle name="SAPBEXHLevel0 4 2 2 3 2" xfId="18234"/>
    <cellStyle name="SAPBEXHLevel0 4 2 2 3 2 2" xfId="27599"/>
    <cellStyle name="SAPBEXHLevel0 4 2 2 3 3" xfId="24017"/>
    <cellStyle name="SAPBEXHLevel0 4 2 2 4" xfId="7800"/>
    <cellStyle name="SAPBEXHLevel0 4 2 2 4 2" xfId="21804"/>
    <cellStyle name="SAPBEXHLevel0 4 2 2 5" xfId="14958"/>
    <cellStyle name="SAPBEXHLevel0 4 2 2 5 2" xfId="25519"/>
    <cellStyle name="SAPBEXHLevel0 4 2 2 6" xfId="19723"/>
    <cellStyle name="SAPBEXHLevel0 4 2 3" xfId="3697"/>
    <cellStyle name="SAPBEXHLevel0 4 2 3 2" xfId="10452"/>
    <cellStyle name="SAPBEXHLevel0 4 2 3 2 2" xfId="16855"/>
    <cellStyle name="SAPBEXHLevel0 4 2 3 2 2 2" xfId="26859"/>
    <cellStyle name="SAPBEXHLevel0 4 2 3 2 3" xfId="23311"/>
    <cellStyle name="SAPBEXHLevel0 4 2 3 3" xfId="12382"/>
    <cellStyle name="SAPBEXHLevel0 4 2 3 3 2" xfId="18705"/>
    <cellStyle name="SAPBEXHLevel0 4 2 3 3 2 2" xfId="27869"/>
    <cellStyle name="SAPBEXHLevel0 4 2 3 3 3" xfId="24281"/>
    <cellStyle name="SAPBEXHLevel0 4 2 3 4" xfId="8269"/>
    <cellStyle name="SAPBEXHLevel0 4 2 3 4 2" xfId="22265"/>
    <cellStyle name="SAPBEXHLevel0 4 2 3 5" xfId="15429"/>
    <cellStyle name="SAPBEXHLevel0 4 2 3 5 2" xfId="25789"/>
    <cellStyle name="SAPBEXHLevel0 4 2 3 6" xfId="19987"/>
    <cellStyle name="SAPBEXHLevel0 4 2 4" xfId="6185"/>
    <cellStyle name="SAPBEXHLevel0 4 2 4 2" xfId="13421"/>
    <cellStyle name="SAPBEXHLevel0 4 2 4 2 2" xfId="24841"/>
    <cellStyle name="SAPBEXHLevel0 4 2 4 3" xfId="21091"/>
    <cellStyle name="SAPBEXHLevel0 4 2 5" xfId="8454"/>
    <cellStyle name="SAPBEXHLevel0 4 2 5 2" xfId="15661"/>
    <cellStyle name="SAPBEXHLevel0 4 2 5 2 2" xfId="25915"/>
    <cellStyle name="SAPBEXHLevel0 4 2 5 3" xfId="22408"/>
    <cellStyle name="SAPBEXHLevel0 4 2 6" xfId="6037"/>
    <cellStyle name="SAPBEXHLevel0 4 2 6 2" xfId="13287"/>
    <cellStyle name="SAPBEXHLevel0 4 2 6 2 2" xfId="24798"/>
    <cellStyle name="SAPBEXHLevel0 4 2 6 3" xfId="21049"/>
    <cellStyle name="SAPBEXHLevel0 4 2 7" xfId="12625"/>
    <cellStyle name="SAPBEXHLevel0 4 2 7 2" xfId="24417"/>
    <cellStyle name="SAPBEXHLevel0 4 2 8" xfId="19100"/>
    <cellStyle name="SAPBEXHLevel0 4 3" xfId="2747"/>
    <cellStyle name="SAPBEXHLevel0 4 3 2" xfId="9520"/>
    <cellStyle name="SAPBEXHLevel0 4 3 2 2" xfId="16171"/>
    <cellStyle name="SAPBEXHLevel0 4 3 2 2 2" xfId="26297"/>
    <cellStyle name="SAPBEXHLevel0 4 3 2 3" xfId="22772"/>
    <cellStyle name="SAPBEXHLevel0 4 3 3" xfId="11475"/>
    <cellStyle name="SAPBEXHLevel0 4 3 3 2" xfId="17802"/>
    <cellStyle name="SAPBEXHLevel0 4 3 3 2 2" xfId="27313"/>
    <cellStyle name="SAPBEXHLevel0 4 3 3 3" xfId="23748"/>
    <cellStyle name="SAPBEXHLevel0 4 3 4" xfId="7339"/>
    <cellStyle name="SAPBEXHLevel0 4 3 4 2" xfId="21492"/>
    <cellStyle name="SAPBEXHLevel0 4 3 5" xfId="14507"/>
    <cellStyle name="SAPBEXHLevel0 4 3 5 2" xfId="25233"/>
    <cellStyle name="SAPBEXHLevel0 4 3 6" xfId="19454"/>
    <cellStyle name="SAPBEXHLevel0 4 4" xfId="2968"/>
    <cellStyle name="SAPBEXHLevel0 4 4 2" xfId="9734"/>
    <cellStyle name="SAPBEXHLevel0 4 4 2 2" xfId="16367"/>
    <cellStyle name="SAPBEXHLevel0 4 4 2 2 2" xfId="26459"/>
    <cellStyle name="SAPBEXHLevel0 4 4 2 3" xfId="22918"/>
    <cellStyle name="SAPBEXHLevel0 4 4 3" xfId="11671"/>
    <cellStyle name="SAPBEXHLevel0 4 4 3 2" xfId="17997"/>
    <cellStyle name="SAPBEXHLevel0 4 4 3 2 2" xfId="27474"/>
    <cellStyle name="SAPBEXHLevel0 4 4 3 3" xfId="23893"/>
    <cellStyle name="SAPBEXHLevel0 4 4 4" xfId="7555"/>
    <cellStyle name="SAPBEXHLevel0 4 4 4 2" xfId="21660"/>
    <cellStyle name="SAPBEXHLevel0 4 4 5" xfId="14720"/>
    <cellStyle name="SAPBEXHLevel0 4 4 5 2" xfId="25394"/>
    <cellStyle name="SAPBEXHLevel0 4 4 6" xfId="19599"/>
    <cellStyle name="SAPBEXHLevel0 4 5" xfId="4582"/>
    <cellStyle name="SAPBEXHLevel0 4 5 2" xfId="20578"/>
    <cellStyle name="SAPBEXHLevel0 4 6" xfId="19142"/>
    <cellStyle name="SAPBEXHLevel0 4 7" xfId="28237"/>
    <cellStyle name="SAPBEXHLevel0 5" xfId="2110"/>
    <cellStyle name="SAPBEXHLevel0 5 2" xfId="5189"/>
    <cellStyle name="SAPBEXHLevel0 5 2 2" xfId="12760"/>
    <cellStyle name="SAPBEXHLevel0 5 2 2 2" xfId="24526"/>
    <cellStyle name="SAPBEXHLevel0 5 2 3" xfId="20715"/>
    <cellStyle name="SAPBEXHLevel0 5 3" xfId="6710"/>
    <cellStyle name="SAPBEXHLevel0 5 3 2" xfId="13886"/>
    <cellStyle name="SAPBEXHLevel0 5 3 2 2" xfId="24976"/>
    <cellStyle name="SAPBEXHLevel0 5 3 3" xfId="21221"/>
    <cellStyle name="SAPBEXHLevel0 5 4" xfId="8893"/>
    <cellStyle name="SAPBEXHLevel0 5 4 2" xfId="15828"/>
    <cellStyle name="SAPBEXHLevel0 5 4 2 2" xfId="26036"/>
    <cellStyle name="SAPBEXHLevel0 5 4 3" xfId="22523"/>
    <cellStyle name="SAPBEXHLevel0 5 5" xfId="10993"/>
    <cellStyle name="SAPBEXHLevel0 5 5 2" xfId="17323"/>
    <cellStyle name="SAPBEXHLevel0 5 5 2 2" xfId="27059"/>
    <cellStyle name="SAPBEXHLevel0 5 5 3" xfId="23506"/>
    <cellStyle name="SAPBEXHLevel0 5 6" xfId="4306"/>
    <cellStyle name="SAPBEXHLevel0 5 6 2" xfId="20350"/>
    <cellStyle name="SAPBEXHLevel0 5 7" xfId="4162"/>
    <cellStyle name="SAPBEXHLevel0 5 7 2" xfId="20236"/>
    <cellStyle name="SAPBEXHLevel0 6" xfId="2585"/>
    <cellStyle name="SAPBEXHLevel0 6 2" xfId="9366"/>
    <cellStyle name="SAPBEXHLevel0 6 2 2" xfId="16017"/>
    <cellStyle name="SAPBEXHLevel0 6 2 2 2" xfId="26169"/>
    <cellStyle name="SAPBEXHLevel0 6 2 3" xfId="22650"/>
    <cellStyle name="SAPBEXHLevel0 6 3" xfId="11326"/>
    <cellStyle name="SAPBEXHLevel0 6 3 2" xfId="17654"/>
    <cellStyle name="SAPBEXHLevel0 6 3 2 2" xfId="27188"/>
    <cellStyle name="SAPBEXHLevel0 6 3 3" xfId="23629"/>
    <cellStyle name="SAPBEXHLevel0 6 4" xfId="7185"/>
    <cellStyle name="SAPBEXHLevel0 6 4 2" xfId="21349"/>
    <cellStyle name="SAPBEXHLevel0 6 5" xfId="14358"/>
    <cellStyle name="SAPBEXHLevel0 6 5 2" xfId="25107"/>
    <cellStyle name="SAPBEXHLevel0 6 6" xfId="19334"/>
    <cellStyle name="SAPBEXHLevel0 7" xfId="18959"/>
    <cellStyle name="SAPBEXHLevel0 8" xfId="28053"/>
    <cellStyle name="SAPBEXHLevel0X" xfId="264"/>
    <cellStyle name="SAPBEXHLevel0X 2" xfId="265"/>
    <cellStyle name="SAPBEXHLevel0X 2 2" xfId="489"/>
    <cellStyle name="SAPBEXHLevel0X 2 2 2" xfId="1683"/>
    <cellStyle name="SAPBEXHLevel0X 2 2 2 2" xfId="858"/>
    <cellStyle name="SAPBEXHLevel0X 2 2 2 2 2" xfId="3318"/>
    <cellStyle name="SAPBEXHLevel0X 2 2 2 2 2 2" xfId="10073"/>
    <cellStyle name="SAPBEXHLevel0X 2 2 2 2 2 2 2" xfId="16612"/>
    <cellStyle name="SAPBEXHLevel0X 2 2 2 2 2 2 2 2" xfId="26652"/>
    <cellStyle name="SAPBEXHLevel0X 2 2 2 2 2 2 3" xfId="23110"/>
    <cellStyle name="SAPBEXHLevel0X 2 2 2 2 2 3" xfId="12003"/>
    <cellStyle name="SAPBEXHLevel0X 2 2 2 2 2 3 2" xfId="18328"/>
    <cellStyle name="SAPBEXHLevel0X 2 2 2 2 2 3 2 2" xfId="27664"/>
    <cellStyle name="SAPBEXHLevel0X 2 2 2 2 2 3 3" xfId="24082"/>
    <cellStyle name="SAPBEXHLevel0X 2 2 2 2 2 4" xfId="7894"/>
    <cellStyle name="SAPBEXHLevel0X 2 2 2 2 2 4 2" xfId="21898"/>
    <cellStyle name="SAPBEXHLevel0X 2 2 2 2 2 5" xfId="15052"/>
    <cellStyle name="SAPBEXHLevel0X 2 2 2 2 2 5 2" xfId="25584"/>
    <cellStyle name="SAPBEXHLevel0X 2 2 2 2 2 6" xfId="19788"/>
    <cellStyle name="SAPBEXHLevel0X 2 2 2 2 3" xfId="3791"/>
    <cellStyle name="SAPBEXHLevel0X 2 2 2 2 3 2" xfId="10546"/>
    <cellStyle name="SAPBEXHLevel0X 2 2 2 2 3 2 2" xfId="16935"/>
    <cellStyle name="SAPBEXHLevel0X 2 2 2 2 3 2 2 2" xfId="26924"/>
    <cellStyle name="SAPBEXHLevel0X 2 2 2 2 3 2 3" xfId="23376"/>
    <cellStyle name="SAPBEXHLevel0X 2 2 2 2 3 3" xfId="12476"/>
    <cellStyle name="SAPBEXHLevel0X 2 2 2 2 3 3 2" xfId="18799"/>
    <cellStyle name="SAPBEXHLevel0X 2 2 2 2 3 3 2 2" xfId="27934"/>
    <cellStyle name="SAPBEXHLevel0X 2 2 2 2 3 3 3" xfId="24346"/>
    <cellStyle name="SAPBEXHLevel0X 2 2 2 2 3 4" xfId="8340"/>
    <cellStyle name="SAPBEXHLevel0X 2 2 2 2 3 4 2" xfId="22334"/>
    <cellStyle name="SAPBEXHLevel0X 2 2 2 2 3 5" xfId="15523"/>
    <cellStyle name="SAPBEXHLevel0X 2 2 2 2 3 5 2" xfId="25854"/>
    <cellStyle name="SAPBEXHLevel0X 2 2 2 2 3 6" xfId="20052"/>
    <cellStyle name="SAPBEXHLevel0X 2 2 2 2 4" xfId="5903"/>
    <cellStyle name="SAPBEXHLevel0X 2 2 2 2 4 2" xfId="13164"/>
    <cellStyle name="SAPBEXHLevel0X 2 2 2 2 4 2 2" xfId="24742"/>
    <cellStyle name="SAPBEXHLevel0X 2 2 2 2 4 3" xfId="20993"/>
    <cellStyle name="SAPBEXHLevel0X 2 2 2 2 5" xfId="5643"/>
    <cellStyle name="SAPBEXHLevel0X 2 2 2 2 5 2" xfId="12982"/>
    <cellStyle name="SAPBEXHLevel0X 2 2 2 2 5 2 2" xfId="24647"/>
    <cellStyle name="SAPBEXHLevel0X 2 2 2 2 5 3" xfId="20899"/>
    <cellStyle name="SAPBEXHLevel0X 2 2 2 2 6" xfId="6388"/>
    <cellStyle name="SAPBEXHLevel0X 2 2 2 2 6 2" xfId="13594"/>
    <cellStyle name="SAPBEXHLevel0X 2 2 2 2 6 2 2" xfId="24882"/>
    <cellStyle name="SAPBEXHLevel0X 2 2 2 2 6 3" xfId="21132"/>
    <cellStyle name="SAPBEXHLevel0X 2 2 2 2 7" xfId="4210"/>
    <cellStyle name="SAPBEXHLevel0X 2 2 2 2 7 2" xfId="20274"/>
    <cellStyle name="SAPBEXHLevel0X 2 2 2 2 8" xfId="19024"/>
    <cellStyle name="SAPBEXHLevel0X 2 2 2 3" xfId="3055"/>
    <cellStyle name="SAPBEXHLevel0X 2 2 2 3 2" xfId="9821"/>
    <cellStyle name="SAPBEXHLevel0X 2 2 2 3 2 2" xfId="16436"/>
    <cellStyle name="SAPBEXHLevel0X 2 2 2 3 2 2 2" xfId="26515"/>
    <cellStyle name="SAPBEXHLevel0X 2 2 2 3 2 3" xfId="22973"/>
    <cellStyle name="SAPBEXHLevel0X 2 2 2 3 3" xfId="11758"/>
    <cellStyle name="SAPBEXHLevel0X 2 2 2 3 3 2" xfId="18083"/>
    <cellStyle name="SAPBEXHLevel0X 2 2 2 3 3 2 2" xfId="27529"/>
    <cellStyle name="SAPBEXHLevel0X 2 2 2 3 3 3" xfId="23947"/>
    <cellStyle name="SAPBEXHLevel0X 2 2 2 3 4" xfId="7642"/>
    <cellStyle name="SAPBEXHLevel0X 2 2 2 3 4 2" xfId="21722"/>
    <cellStyle name="SAPBEXHLevel0X 2 2 2 3 5" xfId="14806"/>
    <cellStyle name="SAPBEXHLevel0X 2 2 2 3 5 2" xfId="25449"/>
    <cellStyle name="SAPBEXHLevel0X 2 2 2 3 6" xfId="19653"/>
    <cellStyle name="SAPBEXHLevel0X 2 2 2 4" xfId="3560"/>
    <cellStyle name="SAPBEXHLevel0X 2 2 2 4 2" xfId="10315"/>
    <cellStyle name="SAPBEXHLevel0X 2 2 2 4 2 2" xfId="16779"/>
    <cellStyle name="SAPBEXHLevel0X 2 2 2 4 2 2 2" xfId="26789"/>
    <cellStyle name="SAPBEXHLevel0X 2 2 2 4 2 3" xfId="23241"/>
    <cellStyle name="SAPBEXHLevel0X 2 2 2 4 3" xfId="12245"/>
    <cellStyle name="SAPBEXHLevel0X 2 2 2 4 3 2" xfId="18568"/>
    <cellStyle name="SAPBEXHLevel0X 2 2 2 4 3 2 2" xfId="27799"/>
    <cellStyle name="SAPBEXHLevel0X 2 2 2 4 3 3" xfId="24211"/>
    <cellStyle name="SAPBEXHLevel0X 2 2 2 4 4" xfId="8136"/>
    <cellStyle name="SAPBEXHLevel0X 2 2 2 4 4 2" xfId="22133"/>
    <cellStyle name="SAPBEXHLevel0X 2 2 2 4 5" xfId="15292"/>
    <cellStyle name="SAPBEXHLevel0X 2 2 2 4 5 2" xfId="25719"/>
    <cellStyle name="SAPBEXHLevel0X 2 2 2 4 6" xfId="19917"/>
    <cellStyle name="SAPBEXHLevel0X 2 2 2 5" xfId="3946"/>
    <cellStyle name="SAPBEXHLevel0X 2 2 2 5 2" xfId="20109"/>
    <cellStyle name="SAPBEXHLevel0X 2 2 2 6" xfId="19208"/>
    <cellStyle name="SAPBEXHLevel0X 2 2 2 7" xfId="28317"/>
    <cellStyle name="SAPBEXHLevel0X 2 2 3" xfId="2160"/>
    <cellStyle name="SAPBEXHLevel0X 2 2 3 2" xfId="2841"/>
    <cellStyle name="SAPBEXHLevel0X 2 2 3 2 2" xfId="7428"/>
    <cellStyle name="SAPBEXHLevel0X 2 2 3 2 2 2" xfId="14595"/>
    <cellStyle name="SAPBEXHLevel0X 2 2 3 2 2 2 2" xfId="25306"/>
    <cellStyle name="SAPBEXHLevel0X 2 2 3 2 2 3" xfId="21565"/>
    <cellStyle name="SAPBEXHLevel0X 2 2 3 2 3" xfId="9608"/>
    <cellStyle name="SAPBEXHLevel0X 2 2 3 2 3 2" xfId="16256"/>
    <cellStyle name="SAPBEXHLevel0X 2 2 3 2 3 2 2" xfId="26370"/>
    <cellStyle name="SAPBEXHLevel0X 2 2 3 2 3 3" xfId="22838"/>
    <cellStyle name="SAPBEXHLevel0X 2 2 3 2 4" xfId="11560"/>
    <cellStyle name="SAPBEXHLevel0X 2 2 3 2 4 2" xfId="17887"/>
    <cellStyle name="SAPBEXHLevel0X 2 2 3 2 4 2 2" xfId="27386"/>
    <cellStyle name="SAPBEXHLevel0X 2 2 3 2 4 3" xfId="23814"/>
    <cellStyle name="SAPBEXHLevel0X 2 2 3 2 5" xfId="5230"/>
    <cellStyle name="SAPBEXHLevel0X 2 2 3 2 5 2" xfId="20748"/>
    <cellStyle name="SAPBEXHLevel0X 2 2 3 2 6" xfId="12791"/>
    <cellStyle name="SAPBEXHLevel0X 2 2 3 2 6 2" xfId="24552"/>
    <cellStyle name="SAPBEXHLevel0X 2 2 3 2 7" xfId="19520"/>
    <cellStyle name="SAPBEXHLevel0X 2 2 3 3" xfId="2674"/>
    <cellStyle name="SAPBEXHLevel0X 2 2 3 3 2" xfId="9455"/>
    <cellStyle name="SAPBEXHLevel0X 2 2 3 3 2 2" xfId="16106"/>
    <cellStyle name="SAPBEXHLevel0X 2 2 3 3 2 2 2" xfId="26244"/>
    <cellStyle name="SAPBEXHLevel0X 2 2 3 3 2 3" xfId="22720"/>
    <cellStyle name="SAPBEXHLevel0X 2 2 3 3 3" xfId="11415"/>
    <cellStyle name="SAPBEXHLevel0X 2 2 3 3 3 2" xfId="17743"/>
    <cellStyle name="SAPBEXHLevel0X 2 2 3 3 3 2 2" xfId="27263"/>
    <cellStyle name="SAPBEXHLevel0X 2 2 3 3 3 3" xfId="23699"/>
    <cellStyle name="SAPBEXHLevel0X 2 2 3 3 4" xfId="7274"/>
    <cellStyle name="SAPBEXHLevel0X 2 2 3 3 4 2" xfId="21433"/>
    <cellStyle name="SAPBEXHLevel0X 2 2 3 3 5" xfId="14447"/>
    <cellStyle name="SAPBEXHLevel0X 2 2 3 3 5 2" xfId="25182"/>
    <cellStyle name="SAPBEXHLevel0X 2 2 3 3 6" xfId="19404"/>
    <cellStyle name="SAPBEXHLevel0X 2 2 3 4" xfId="6760"/>
    <cellStyle name="SAPBEXHLevel0X 2 2 3 4 2" xfId="13934"/>
    <cellStyle name="SAPBEXHLevel0X 2 2 3 4 2 2" xfId="25001"/>
    <cellStyle name="SAPBEXHLevel0X 2 2 3 4 3" xfId="21245"/>
    <cellStyle name="SAPBEXHLevel0X 2 2 3 5" xfId="8943"/>
    <cellStyle name="SAPBEXHLevel0X 2 2 3 5 2" xfId="15860"/>
    <cellStyle name="SAPBEXHLevel0X 2 2 3 5 2 2" xfId="26063"/>
    <cellStyle name="SAPBEXHLevel0X 2 2 3 5 3" xfId="22549"/>
    <cellStyle name="SAPBEXHLevel0X 2 2 3 6" xfId="11025"/>
    <cellStyle name="SAPBEXHLevel0X 2 2 3 6 2" xfId="17354"/>
    <cellStyle name="SAPBEXHLevel0X 2 2 3 6 2 2" xfId="27083"/>
    <cellStyle name="SAPBEXHLevel0X 2 2 3 6 3" xfId="23529"/>
    <cellStyle name="SAPBEXHLevel0X 2 2 3 7" xfId="4383"/>
    <cellStyle name="SAPBEXHLevel0X 2 2 3 7 2" xfId="20427"/>
    <cellStyle name="SAPBEXHLevel0X 2 2 3 8" xfId="8407"/>
    <cellStyle name="SAPBEXHLevel0X 2 2 3 8 2" xfId="22390"/>
    <cellStyle name="SAPBEXHLevel0X 2 2 4" xfId="2646"/>
    <cellStyle name="SAPBEXHLevel0X 2 2 4 2" xfId="9427"/>
    <cellStyle name="SAPBEXHLevel0X 2 2 4 2 2" xfId="16078"/>
    <cellStyle name="SAPBEXHLevel0X 2 2 4 2 2 2" xfId="26217"/>
    <cellStyle name="SAPBEXHLevel0X 2 2 4 2 3" xfId="22693"/>
    <cellStyle name="SAPBEXHLevel0X 2 2 4 3" xfId="11387"/>
    <cellStyle name="SAPBEXHLevel0X 2 2 4 3 2" xfId="17715"/>
    <cellStyle name="SAPBEXHLevel0X 2 2 4 3 2 2" xfId="27236"/>
    <cellStyle name="SAPBEXHLevel0X 2 2 4 3 3" xfId="23672"/>
    <cellStyle name="SAPBEXHLevel0X 2 2 4 4" xfId="7246"/>
    <cellStyle name="SAPBEXHLevel0X 2 2 4 4 2" xfId="21405"/>
    <cellStyle name="SAPBEXHLevel0X 2 2 4 5" xfId="14419"/>
    <cellStyle name="SAPBEXHLevel0X 2 2 4 5 2" xfId="25155"/>
    <cellStyle name="SAPBEXHLevel0X 2 2 4 6" xfId="19377"/>
    <cellStyle name="SAPBEXHLevel0X 2 2 5" xfId="28109"/>
    <cellStyle name="SAPBEXHLevel0X 2 3" xfId="1022"/>
    <cellStyle name="SAPBEXHLevel0X 2 3 2" xfId="1663"/>
    <cellStyle name="SAPBEXHLevel0X 2 3 2 2" xfId="1452"/>
    <cellStyle name="SAPBEXHLevel0X 2 3 2 2 2" xfId="3299"/>
    <cellStyle name="SAPBEXHLevel0X 2 3 2 2 2 2" xfId="10054"/>
    <cellStyle name="SAPBEXHLevel0X 2 3 2 2 2 2 2" xfId="16595"/>
    <cellStyle name="SAPBEXHLevel0X 2 3 2 2 2 2 2 2" xfId="26635"/>
    <cellStyle name="SAPBEXHLevel0X 2 3 2 2 2 2 3" xfId="23093"/>
    <cellStyle name="SAPBEXHLevel0X 2 3 2 2 2 3" xfId="11984"/>
    <cellStyle name="SAPBEXHLevel0X 2 3 2 2 2 3 2" xfId="18309"/>
    <cellStyle name="SAPBEXHLevel0X 2 3 2 2 2 3 2 2" xfId="27647"/>
    <cellStyle name="SAPBEXHLevel0X 2 3 2 2 2 3 3" xfId="24065"/>
    <cellStyle name="SAPBEXHLevel0X 2 3 2 2 2 4" xfId="7875"/>
    <cellStyle name="SAPBEXHLevel0X 2 3 2 2 2 4 2" xfId="21879"/>
    <cellStyle name="SAPBEXHLevel0X 2 3 2 2 2 5" xfId="15033"/>
    <cellStyle name="SAPBEXHLevel0X 2 3 2 2 2 5 2" xfId="25567"/>
    <cellStyle name="SAPBEXHLevel0X 2 3 2 2 2 6" xfId="19771"/>
    <cellStyle name="SAPBEXHLevel0X 2 3 2 2 3" xfId="3772"/>
    <cellStyle name="SAPBEXHLevel0X 2 3 2 2 3 2" xfId="10527"/>
    <cellStyle name="SAPBEXHLevel0X 2 3 2 2 3 2 2" xfId="16918"/>
    <cellStyle name="SAPBEXHLevel0X 2 3 2 2 3 2 2 2" xfId="26907"/>
    <cellStyle name="SAPBEXHLevel0X 2 3 2 2 3 2 3" xfId="23359"/>
    <cellStyle name="SAPBEXHLevel0X 2 3 2 2 3 3" xfId="12457"/>
    <cellStyle name="SAPBEXHLevel0X 2 3 2 2 3 3 2" xfId="18780"/>
    <cellStyle name="SAPBEXHLevel0X 2 3 2 2 3 3 2 2" xfId="27917"/>
    <cellStyle name="SAPBEXHLevel0X 2 3 2 2 3 3 3" xfId="24329"/>
    <cellStyle name="SAPBEXHLevel0X 2 3 2 2 3 4" xfId="8321"/>
    <cellStyle name="SAPBEXHLevel0X 2 3 2 2 3 4 2" xfId="22315"/>
    <cellStyle name="SAPBEXHLevel0X 2 3 2 2 3 5" xfId="15504"/>
    <cellStyle name="SAPBEXHLevel0X 2 3 2 2 3 5 2" xfId="25837"/>
    <cellStyle name="SAPBEXHLevel0X 2 3 2 2 3 6" xfId="20035"/>
    <cellStyle name="SAPBEXHLevel0X 2 3 2 2 4" xfId="6228"/>
    <cellStyle name="SAPBEXHLevel0X 2 3 2 2 4 2" xfId="13461"/>
    <cellStyle name="SAPBEXHLevel0X 2 3 2 2 4 2 2" xfId="24862"/>
    <cellStyle name="SAPBEXHLevel0X 2 3 2 2 4 3" xfId="21112"/>
    <cellStyle name="SAPBEXHLevel0X 2 3 2 2 5" xfId="8499"/>
    <cellStyle name="SAPBEXHLevel0X 2 3 2 2 5 2" xfId="15691"/>
    <cellStyle name="SAPBEXHLevel0X 2 3 2 2 5 2 2" xfId="25939"/>
    <cellStyle name="SAPBEXHLevel0X 2 3 2 2 5 3" xfId="22432"/>
    <cellStyle name="SAPBEXHLevel0X 2 3 2 2 6" xfId="5595"/>
    <cellStyle name="SAPBEXHLevel0X 2 3 2 2 6 2" xfId="12940"/>
    <cellStyle name="SAPBEXHLevel0X 2 3 2 2 6 2 2" xfId="24633"/>
    <cellStyle name="SAPBEXHLevel0X 2 3 2 2 6 3" xfId="20884"/>
    <cellStyle name="SAPBEXHLevel0X 2 3 2 2 7" xfId="12647"/>
    <cellStyle name="SAPBEXHLevel0X 2 3 2 2 7 2" xfId="24436"/>
    <cellStyle name="SAPBEXHLevel0X 2 3 2 2 8" xfId="19119"/>
    <cellStyle name="SAPBEXHLevel0X 2 3 2 3" xfId="3036"/>
    <cellStyle name="SAPBEXHLevel0X 2 3 2 3 2" xfId="9802"/>
    <cellStyle name="SAPBEXHLevel0X 2 3 2 3 2 2" xfId="16419"/>
    <cellStyle name="SAPBEXHLevel0X 2 3 2 3 2 2 2" xfId="26498"/>
    <cellStyle name="SAPBEXHLevel0X 2 3 2 3 2 3" xfId="22956"/>
    <cellStyle name="SAPBEXHLevel0X 2 3 2 3 3" xfId="11739"/>
    <cellStyle name="SAPBEXHLevel0X 2 3 2 3 3 2" xfId="18064"/>
    <cellStyle name="SAPBEXHLevel0X 2 3 2 3 3 2 2" xfId="27512"/>
    <cellStyle name="SAPBEXHLevel0X 2 3 2 3 3 3" xfId="23930"/>
    <cellStyle name="SAPBEXHLevel0X 2 3 2 3 4" xfId="7623"/>
    <cellStyle name="SAPBEXHLevel0X 2 3 2 3 4 2" xfId="21705"/>
    <cellStyle name="SAPBEXHLevel0X 2 3 2 3 5" xfId="14787"/>
    <cellStyle name="SAPBEXHLevel0X 2 3 2 3 5 2" xfId="25432"/>
    <cellStyle name="SAPBEXHLevel0X 2 3 2 3 6" xfId="19636"/>
    <cellStyle name="SAPBEXHLevel0X 2 3 2 4" xfId="3541"/>
    <cellStyle name="SAPBEXHLevel0X 2 3 2 4 2" xfId="10296"/>
    <cellStyle name="SAPBEXHLevel0X 2 3 2 4 2 2" xfId="16762"/>
    <cellStyle name="SAPBEXHLevel0X 2 3 2 4 2 2 2" xfId="26772"/>
    <cellStyle name="SAPBEXHLevel0X 2 3 2 4 2 3" xfId="23224"/>
    <cellStyle name="SAPBEXHLevel0X 2 3 2 4 3" xfId="12226"/>
    <cellStyle name="SAPBEXHLevel0X 2 3 2 4 3 2" xfId="18549"/>
    <cellStyle name="SAPBEXHLevel0X 2 3 2 4 3 2 2" xfId="27782"/>
    <cellStyle name="SAPBEXHLevel0X 2 3 2 4 3 3" xfId="24194"/>
    <cellStyle name="SAPBEXHLevel0X 2 3 2 4 4" xfId="8117"/>
    <cellStyle name="SAPBEXHLevel0X 2 3 2 4 4 2" xfId="22114"/>
    <cellStyle name="SAPBEXHLevel0X 2 3 2 4 5" xfId="15273"/>
    <cellStyle name="SAPBEXHLevel0X 2 3 2 4 5 2" xfId="25702"/>
    <cellStyle name="SAPBEXHLevel0X 2 3 2 4 6" xfId="19900"/>
    <cellStyle name="SAPBEXHLevel0X 2 3 2 5" xfId="3965"/>
    <cellStyle name="SAPBEXHLevel0X 2 3 2 5 2" xfId="20126"/>
    <cellStyle name="SAPBEXHLevel0X 2 3 2 6" xfId="19191"/>
    <cellStyle name="SAPBEXHLevel0X 2 3 2 7" xfId="28300"/>
    <cellStyle name="SAPBEXHLevel0X 2 3 3" xfId="2065"/>
    <cellStyle name="SAPBEXHLevel0X 2 3 3 2" xfId="5151"/>
    <cellStyle name="SAPBEXHLevel0X 2 3 3 2 2" xfId="12726"/>
    <cellStyle name="SAPBEXHLevel0X 2 3 3 2 2 2" xfId="24498"/>
    <cellStyle name="SAPBEXHLevel0X 2 3 3 2 3" xfId="20683"/>
    <cellStyle name="SAPBEXHLevel0X 2 3 3 3" xfId="6665"/>
    <cellStyle name="SAPBEXHLevel0X 2 3 3 3 2" xfId="13841"/>
    <cellStyle name="SAPBEXHLevel0X 2 3 3 3 2 2" xfId="24948"/>
    <cellStyle name="SAPBEXHLevel0X 2 3 3 3 3" xfId="21194"/>
    <cellStyle name="SAPBEXHLevel0X 2 3 3 4" xfId="8848"/>
    <cellStyle name="SAPBEXHLevel0X 2 3 3 4 2" xfId="15794"/>
    <cellStyle name="SAPBEXHLevel0X 2 3 3 4 2 2" xfId="26008"/>
    <cellStyle name="SAPBEXHLevel0X 2 3 3 4 3" xfId="22496"/>
    <cellStyle name="SAPBEXHLevel0X 2 3 3 5" xfId="10957"/>
    <cellStyle name="SAPBEXHLevel0X 2 3 3 5 2" xfId="17287"/>
    <cellStyle name="SAPBEXHLevel0X 2 3 3 5 2 2" xfId="27031"/>
    <cellStyle name="SAPBEXHLevel0X 2 3 3 5 3" xfId="23479"/>
    <cellStyle name="SAPBEXHLevel0X 2 3 3 6" xfId="4364"/>
    <cellStyle name="SAPBEXHLevel0X 2 3 3 6 2" xfId="20408"/>
    <cellStyle name="SAPBEXHLevel0X 2 3 3 7" xfId="4626"/>
    <cellStyle name="SAPBEXHLevel0X 2 3 3 7 2" xfId="20602"/>
    <cellStyle name="SAPBEXHLevel0X 2 3 4" xfId="2750"/>
    <cellStyle name="SAPBEXHLevel0X 2 3 4 2" xfId="9523"/>
    <cellStyle name="SAPBEXHLevel0X 2 3 4 2 2" xfId="16174"/>
    <cellStyle name="SAPBEXHLevel0X 2 3 4 2 2 2" xfId="26300"/>
    <cellStyle name="SAPBEXHLevel0X 2 3 4 2 3" xfId="22775"/>
    <cellStyle name="SAPBEXHLevel0X 2 3 4 3" xfId="11478"/>
    <cellStyle name="SAPBEXHLevel0X 2 3 4 3 2" xfId="17805"/>
    <cellStyle name="SAPBEXHLevel0X 2 3 4 3 2 2" xfId="27316"/>
    <cellStyle name="SAPBEXHLevel0X 2 3 4 3 3" xfId="23751"/>
    <cellStyle name="SAPBEXHLevel0X 2 3 4 4" xfId="7342"/>
    <cellStyle name="SAPBEXHLevel0X 2 3 4 4 2" xfId="21495"/>
    <cellStyle name="SAPBEXHLevel0X 2 3 4 5" xfId="14510"/>
    <cellStyle name="SAPBEXHLevel0X 2 3 4 5 2" xfId="25236"/>
    <cellStyle name="SAPBEXHLevel0X 2 3 4 6" xfId="19457"/>
    <cellStyle name="SAPBEXHLevel0X 2 3 5" xfId="2821"/>
    <cellStyle name="SAPBEXHLevel0X 2 3 5 2" xfId="9588"/>
    <cellStyle name="SAPBEXHLevel0X 2 3 5 2 2" xfId="16237"/>
    <cellStyle name="SAPBEXHLevel0X 2 3 5 2 2 2" xfId="26352"/>
    <cellStyle name="SAPBEXHLevel0X 2 3 5 2 3" xfId="22820"/>
    <cellStyle name="SAPBEXHLevel0X 2 3 5 3" xfId="11541"/>
    <cellStyle name="SAPBEXHLevel0X 2 3 5 3 2" xfId="17868"/>
    <cellStyle name="SAPBEXHLevel0X 2 3 5 3 2 2" xfId="27368"/>
    <cellStyle name="SAPBEXHLevel0X 2 3 5 3 3" xfId="23796"/>
    <cellStyle name="SAPBEXHLevel0X 2 3 5 4" xfId="7408"/>
    <cellStyle name="SAPBEXHLevel0X 2 3 5 4 2" xfId="21546"/>
    <cellStyle name="SAPBEXHLevel0X 2 3 5 5" xfId="14575"/>
    <cellStyle name="SAPBEXHLevel0X 2 3 5 5 2" xfId="25288"/>
    <cellStyle name="SAPBEXHLevel0X 2 3 5 6" xfId="19502"/>
    <cellStyle name="SAPBEXHLevel0X 2 3 6" xfId="28165"/>
    <cellStyle name="SAPBEXHLevel0X 2 4" xfId="1065"/>
    <cellStyle name="SAPBEXHLevel0X 2 4 2" xfId="1682"/>
    <cellStyle name="SAPBEXHLevel0X 2 4 2 2" xfId="852"/>
    <cellStyle name="SAPBEXHLevel0X 2 4 2 2 2" xfId="3317"/>
    <cellStyle name="SAPBEXHLevel0X 2 4 2 2 2 2" xfId="10072"/>
    <cellStyle name="SAPBEXHLevel0X 2 4 2 2 2 2 2" xfId="16611"/>
    <cellStyle name="SAPBEXHLevel0X 2 4 2 2 2 2 2 2" xfId="26651"/>
    <cellStyle name="SAPBEXHLevel0X 2 4 2 2 2 2 3" xfId="23109"/>
    <cellStyle name="SAPBEXHLevel0X 2 4 2 2 2 3" xfId="12002"/>
    <cellStyle name="SAPBEXHLevel0X 2 4 2 2 2 3 2" xfId="18327"/>
    <cellStyle name="SAPBEXHLevel0X 2 4 2 2 2 3 2 2" xfId="27663"/>
    <cellStyle name="SAPBEXHLevel0X 2 4 2 2 2 3 3" xfId="24081"/>
    <cellStyle name="SAPBEXHLevel0X 2 4 2 2 2 4" xfId="7893"/>
    <cellStyle name="SAPBEXHLevel0X 2 4 2 2 2 4 2" xfId="21897"/>
    <cellStyle name="SAPBEXHLevel0X 2 4 2 2 2 5" xfId="15051"/>
    <cellStyle name="SAPBEXHLevel0X 2 4 2 2 2 5 2" xfId="25583"/>
    <cellStyle name="SAPBEXHLevel0X 2 4 2 2 2 6" xfId="19787"/>
    <cellStyle name="SAPBEXHLevel0X 2 4 2 2 3" xfId="3790"/>
    <cellStyle name="SAPBEXHLevel0X 2 4 2 2 3 2" xfId="10545"/>
    <cellStyle name="SAPBEXHLevel0X 2 4 2 2 3 2 2" xfId="16934"/>
    <cellStyle name="SAPBEXHLevel0X 2 4 2 2 3 2 2 2" xfId="26923"/>
    <cellStyle name="SAPBEXHLevel0X 2 4 2 2 3 2 3" xfId="23375"/>
    <cellStyle name="SAPBEXHLevel0X 2 4 2 2 3 3" xfId="12475"/>
    <cellStyle name="SAPBEXHLevel0X 2 4 2 2 3 3 2" xfId="18798"/>
    <cellStyle name="SAPBEXHLevel0X 2 4 2 2 3 3 2 2" xfId="27933"/>
    <cellStyle name="SAPBEXHLevel0X 2 4 2 2 3 3 3" xfId="24345"/>
    <cellStyle name="SAPBEXHLevel0X 2 4 2 2 3 4" xfId="8339"/>
    <cellStyle name="SAPBEXHLevel0X 2 4 2 2 3 4 2" xfId="22333"/>
    <cellStyle name="SAPBEXHLevel0X 2 4 2 2 3 5" xfId="15522"/>
    <cellStyle name="SAPBEXHLevel0X 2 4 2 2 3 5 2" xfId="25853"/>
    <cellStyle name="SAPBEXHLevel0X 2 4 2 2 3 6" xfId="20051"/>
    <cellStyle name="SAPBEXHLevel0X 2 4 2 2 4" xfId="5897"/>
    <cellStyle name="SAPBEXHLevel0X 2 4 2 2 4 2" xfId="13158"/>
    <cellStyle name="SAPBEXHLevel0X 2 4 2 2 4 2 2" xfId="24738"/>
    <cellStyle name="SAPBEXHLevel0X 2 4 2 2 4 3" xfId="20989"/>
    <cellStyle name="SAPBEXHLevel0X 2 4 2 2 5" xfId="5642"/>
    <cellStyle name="SAPBEXHLevel0X 2 4 2 2 5 2" xfId="12981"/>
    <cellStyle name="SAPBEXHLevel0X 2 4 2 2 5 2 2" xfId="24646"/>
    <cellStyle name="SAPBEXHLevel0X 2 4 2 2 5 3" xfId="20898"/>
    <cellStyle name="SAPBEXHLevel0X 2 4 2 2 6" xfId="5874"/>
    <cellStyle name="SAPBEXHLevel0X 2 4 2 2 6 2" xfId="13136"/>
    <cellStyle name="SAPBEXHLevel0X 2 4 2 2 6 2 2" xfId="24724"/>
    <cellStyle name="SAPBEXHLevel0X 2 4 2 2 6 3" xfId="20975"/>
    <cellStyle name="SAPBEXHLevel0X 2 4 2 2 7" xfId="4597"/>
    <cellStyle name="SAPBEXHLevel0X 2 4 2 2 7 2" xfId="20586"/>
    <cellStyle name="SAPBEXHLevel0X 2 4 2 2 8" xfId="19020"/>
    <cellStyle name="SAPBEXHLevel0X 2 4 2 3" xfId="3054"/>
    <cellStyle name="SAPBEXHLevel0X 2 4 2 3 2" xfId="9820"/>
    <cellStyle name="SAPBEXHLevel0X 2 4 2 3 2 2" xfId="16435"/>
    <cellStyle name="SAPBEXHLevel0X 2 4 2 3 2 2 2" xfId="26514"/>
    <cellStyle name="SAPBEXHLevel0X 2 4 2 3 2 3" xfId="22972"/>
    <cellStyle name="SAPBEXHLevel0X 2 4 2 3 3" xfId="11757"/>
    <cellStyle name="SAPBEXHLevel0X 2 4 2 3 3 2" xfId="18082"/>
    <cellStyle name="SAPBEXHLevel0X 2 4 2 3 3 2 2" xfId="27528"/>
    <cellStyle name="SAPBEXHLevel0X 2 4 2 3 3 3" xfId="23946"/>
    <cellStyle name="SAPBEXHLevel0X 2 4 2 3 4" xfId="7641"/>
    <cellStyle name="SAPBEXHLevel0X 2 4 2 3 4 2" xfId="21721"/>
    <cellStyle name="SAPBEXHLevel0X 2 4 2 3 5" xfId="14805"/>
    <cellStyle name="SAPBEXHLevel0X 2 4 2 3 5 2" xfId="25448"/>
    <cellStyle name="SAPBEXHLevel0X 2 4 2 3 6" xfId="19652"/>
    <cellStyle name="SAPBEXHLevel0X 2 4 2 4" xfId="3559"/>
    <cellStyle name="SAPBEXHLevel0X 2 4 2 4 2" xfId="10314"/>
    <cellStyle name="SAPBEXHLevel0X 2 4 2 4 2 2" xfId="16778"/>
    <cellStyle name="SAPBEXHLevel0X 2 4 2 4 2 2 2" xfId="26788"/>
    <cellStyle name="SAPBEXHLevel0X 2 4 2 4 2 3" xfId="23240"/>
    <cellStyle name="SAPBEXHLevel0X 2 4 2 4 3" xfId="12244"/>
    <cellStyle name="SAPBEXHLevel0X 2 4 2 4 3 2" xfId="18567"/>
    <cellStyle name="SAPBEXHLevel0X 2 4 2 4 3 2 2" xfId="27798"/>
    <cellStyle name="SAPBEXHLevel0X 2 4 2 4 3 3" xfId="24210"/>
    <cellStyle name="SAPBEXHLevel0X 2 4 2 4 4" xfId="8135"/>
    <cellStyle name="SAPBEXHLevel0X 2 4 2 4 4 2" xfId="22132"/>
    <cellStyle name="SAPBEXHLevel0X 2 4 2 4 5" xfId="15291"/>
    <cellStyle name="SAPBEXHLevel0X 2 4 2 4 5 2" xfId="25718"/>
    <cellStyle name="SAPBEXHLevel0X 2 4 2 4 6" xfId="19916"/>
    <cellStyle name="SAPBEXHLevel0X 2 4 2 5" xfId="3947"/>
    <cellStyle name="SAPBEXHLevel0X 2 4 2 5 2" xfId="20110"/>
    <cellStyle name="SAPBEXHLevel0X 2 4 2 6" xfId="19207"/>
    <cellStyle name="SAPBEXHLevel0X 2 4 2 7" xfId="28316"/>
    <cellStyle name="SAPBEXHLevel0X 2 4 3" xfId="2226"/>
    <cellStyle name="SAPBEXHLevel0X 2 4 3 2" xfId="5282"/>
    <cellStyle name="SAPBEXHLevel0X 2 4 3 2 2" xfId="12827"/>
    <cellStyle name="SAPBEXHLevel0X 2 4 3 2 2 2" xfId="24571"/>
    <cellStyle name="SAPBEXHLevel0X 2 4 3 2 3" xfId="20779"/>
    <cellStyle name="SAPBEXHLevel0X 2 4 3 3" xfId="6826"/>
    <cellStyle name="SAPBEXHLevel0X 2 4 3 3 2" xfId="14000"/>
    <cellStyle name="SAPBEXHLevel0X 2 4 3 3 2 2" xfId="25020"/>
    <cellStyle name="SAPBEXHLevel0X 2 4 3 3 3" xfId="21262"/>
    <cellStyle name="SAPBEXHLevel0X 2 4 3 4" xfId="9009"/>
    <cellStyle name="SAPBEXHLevel0X 2 4 3 4 2" xfId="15896"/>
    <cellStyle name="SAPBEXHLevel0X 2 4 3 4 2 2" xfId="26082"/>
    <cellStyle name="SAPBEXHLevel0X 2 4 3 4 3" xfId="22566"/>
    <cellStyle name="SAPBEXHLevel0X 2 4 3 5" xfId="11070"/>
    <cellStyle name="SAPBEXHLevel0X 2 4 3 5 2" xfId="17399"/>
    <cellStyle name="SAPBEXHLevel0X 2 4 3 5 2 2" xfId="27102"/>
    <cellStyle name="SAPBEXHLevel0X 2 4 3 5 3" xfId="23546"/>
    <cellStyle name="SAPBEXHLevel0X 2 4 3 6" xfId="4382"/>
    <cellStyle name="SAPBEXHLevel0X 2 4 3 6 2" xfId="20426"/>
    <cellStyle name="SAPBEXHLevel0X 2 4 3 7" xfId="4634"/>
    <cellStyle name="SAPBEXHLevel0X 2 4 3 7 2" xfId="20604"/>
    <cellStyle name="SAPBEXHLevel0X 2 4 4" xfId="2840"/>
    <cellStyle name="SAPBEXHLevel0X 2 4 4 2" xfId="9607"/>
    <cellStyle name="SAPBEXHLevel0X 2 4 4 2 2" xfId="16255"/>
    <cellStyle name="SAPBEXHLevel0X 2 4 4 2 2 2" xfId="26369"/>
    <cellStyle name="SAPBEXHLevel0X 2 4 4 2 3" xfId="22837"/>
    <cellStyle name="SAPBEXHLevel0X 2 4 4 3" xfId="11559"/>
    <cellStyle name="SAPBEXHLevel0X 2 4 4 3 2" xfId="17886"/>
    <cellStyle name="SAPBEXHLevel0X 2 4 4 3 2 2" xfId="27385"/>
    <cellStyle name="SAPBEXHLevel0X 2 4 4 3 3" xfId="23813"/>
    <cellStyle name="SAPBEXHLevel0X 2 4 4 4" xfId="7427"/>
    <cellStyle name="SAPBEXHLevel0X 2 4 4 4 2" xfId="21564"/>
    <cellStyle name="SAPBEXHLevel0X 2 4 4 5" xfId="14594"/>
    <cellStyle name="SAPBEXHLevel0X 2 4 4 5 2" xfId="25305"/>
    <cellStyle name="SAPBEXHLevel0X 2 4 4 6" xfId="19519"/>
    <cellStyle name="SAPBEXHLevel0X 2 4 5" xfId="2673"/>
    <cellStyle name="SAPBEXHLevel0X 2 4 5 2" xfId="9454"/>
    <cellStyle name="SAPBEXHLevel0X 2 4 5 2 2" xfId="16105"/>
    <cellStyle name="SAPBEXHLevel0X 2 4 5 2 2 2" xfId="26243"/>
    <cellStyle name="SAPBEXHLevel0X 2 4 5 2 3" xfId="22719"/>
    <cellStyle name="SAPBEXHLevel0X 2 4 5 3" xfId="11414"/>
    <cellStyle name="SAPBEXHLevel0X 2 4 5 3 2" xfId="17742"/>
    <cellStyle name="SAPBEXHLevel0X 2 4 5 3 2 2" xfId="27262"/>
    <cellStyle name="SAPBEXHLevel0X 2 4 5 3 3" xfId="23698"/>
    <cellStyle name="SAPBEXHLevel0X 2 4 5 4" xfId="7273"/>
    <cellStyle name="SAPBEXHLevel0X 2 4 5 4 2" xfId="21432"/>
    <cellStyle name="SAPBEXHLevel0X 2 4 5 5" xfId="14446"/>
    <cellStyle name="SAPBEXHLevel0X 2 4 5 5 2" xfId="25181"/>
    <cellStyle name="SAPBEXHLevel0X 2 4 5 6" xfId="19403"/>
    <cellStyle name="SAPBEXHLevel0X 2 4 6" xfId="28178"/>
    <cellStyle name="SAPBEXHLevel0X 2 5" xfId="1541"/>
    <cellStyle name="SAPBEXHLevel0X 2 5 2" xfId="879"/>
    <cellStyle name="SAPBEXHLevel0X 2 5 2 2" xfId="3227"/>
    <cellStyle name="SAPBEXHLevel0X 2 5 2 2 2" xfId="9982"/>
    <cellStyle name="SAPBEXHLevel0X 2 5 2 2 2 2" xfId="16535"/>
    <cellStyle name="SAPBEXHLevel0X 2 5 2 2 2 2 2" xfId="26590"/>
    <cellStyle name="SAPBEXHLevel0X 2 5 2 2 2 3" xfId="23048"/>
    <cellStyle name="SAPBEXHLevel0X 2 5 2 2 3" xfId="11912"/>
    <cellStyle name="SAPBEXHLevel0X 2 5 2 2 3 2" xfId="18237"/>
    <cellStyle name="SAPBEXHLevel0X 2 5 2 2 3 2 2" xfId="27602"/>
    <cellStyle name="SAPBEXHLevel0X 2 5 2 2 3 3" xfId="24020"/>
    <cellStyle name="SAPBEXHLevel0X 2 5 2 2 4" xfId="7803"/>
    <cellStyle name="SAPBEXHLevel0X 2 5 2 2 4 2" xfId="21807"/>
    <cellStyle name="SAPBEXHLevel0X 2 5 2 2 5" xfId="14961"/>
    <cellStyle name="SAPBEXHLevel0X 2 5 2 2 5 2" xfId="25522"/>
    <cellStyle name="SAPBEXHLevel0X 2 5 2 2 6" xfId="19726"/>
    <cellStyle name="SAPBEXHLevel0X 2 5 2 3" xfId="3700"/>
    <cellStyle name="SAPBEXHLevel0X 2 5 2 3 2" xfId="10455"/>
    <cellStyle name="SAPBEXHLevel0X 2 5 2 3 2 2" xfId="16858"/>
    <cellStyle name="SAPBEXHLevel0X 2 5 2 3 2 2 2" xfId="26862"/>
    <cellStyle name="SAPBEXHLevel0X 2 5 2 3 2 3" xfId="23314"/>
    <cellStyle name="SAPBEXHLevel0X 2 5 2 3 3" xfId="12385"/>
    <cellStyle name="SAPBEXHLevel0X 2 5 2 3 3 2" xfId="18708"/>
    <cellStyle name="SAPBEXHLevel0X 2 5 2 3 3 2 2" xfId="27872"/>
    <cellStyle name="SAPBEXHLevel0X 2 5 2 3 3 3" xfId="24284"/>
    <cellStyle name="SAPBEXHLevel0X 2 5 2 3 4" xfId="8272"/>
    <cellStyle name="SAPBEXHLevel0X 2 5 2 3 4 2" xfId="22268"/>
    <cellStyle name="SAPBEXHLevel0X 2 5 2 3 5" xfId="15432"/>
    <cellStyle name="SAPBEXHLevel0X 2 5 2 3 5 2" xfId="25792"/>
    <cellStyle name="SAPBEXHLevel0X 2 5 2 3 6" xfId="19990"/>
    <cellStyle name="SAPBEXHLevel0X 2 5 2 4" xfId="5924"/>
    <cellStyle name="SAPBEXHLevel0X 2 5 2 4 2" xfId="13185"/>
    <cellStyle name="SAPBEXHLevel0X 2 5 2 4 2 2" xfId="24754"/>
    <cellStyle name="SAPBEXHLevel0X 2 5 2 4 3" xfId="21005"/>
    <cellStyle name="SAPBEXHLevel0X 2 5 2 5" xfId="5652"/>
    <cellStyle name="SAPBEXHLevel0X 2 5 2 5 2" xfId="12988"/>
    <cellStyle name="SAPBEXHLevel0X 2 5 2 5 2 2" xfId="24653"/>
    <cellStyle name="SAPBEXHLevel0X 2 5 2 5 3" xfId="20905"/>
    <cellStyle name="SAPBEXHLevel0X 2 5 2 6" xfId="5864"/>
    <cellStyle name="SAPBEXHLevel0X 2 5 2 6 2" xfId="13126"/>
    <cellStyle name="SAPBEXHLevel0X 2 5 2 6 2 2" xfId="24721"/>
    <cellStyle name="SAPBEXHLevel0X 2 5 2 6 3" xfId="20972"/>
    <cellStyle name="SAPBEXHLevel0X 2 5 2 7" xfId="4187"/>
    <cellStyle name="SAPBEXHLevel0X 2 5 2 7 2" xfId="20254"/>
    <cellStyle name="SAPBEXHLevel0X 2 5 2 8" xfId="19036"/>
    <cellStyle name="SAPBEXHLevel0X 2 5 3" xfId="2979"/>
    <cellStyle name="SAPBEXHLevel0X 2 5 3 2" xfId="9745"/>
    <cellStyle name="SAPBEXHLevel0X 2 5 3 2 2" xfId="16374"/>
    <cellStyle name="SAPBEXHLevel0X 2 5 3 2 2 2" xfId="26466"/>
    <cellStyle name="SAPBEXHLevel0X 2 5 3 2 3" xfId="22925"/>
    <cellStyle name="SAPBEXHLevel0X 2 5 3 3" xfId="11682"/>
    <cellStyle name="SAPBEXHLevel0X 2 5 3 3 2" xfId="18008"/>
    <cellStyle name="SAPBEXHLevel0X 2 5 3 3 2 2" xfId="27481"/>
    <cellStyle name="SAPBEXHLevel0X 2 5 3 3 3" xfId="23900"/>
    <cellStyle name="SAPBEXHLevel0X 2 5 3 4" xfId="7566"/>
    <cellStyle name="SAPBEXHLevel0X 2 5 3 4 2" xfId="21667"/>
    <cellStyle name="SAPBEXHLevel0X 2 5 3 5" xfId="14731"/>
    <cellStyle name="SAPBEXHLevel0X 2 5 3 5 2" xfId="25401"/>
    <cellStyle name="SAPBEXHLevel0X 2 5 3 6" xfId="19606"/>
    <cellStyle name="SAPBEXHLevel0X 2 5 4" xfId="3494"/>
    <cellStyle name="SAPBEXHLevel0X 2 5 4 2" xfId="10249"/>
    <cellStyle name="SAPBEXHLevel0X 2 5 4 2 2" xfId="16727"/>
    <cellStyle name="SAPBEXHLevel0X 2 5 4 2 2 2" xfId="26743"/>
    <cellStyle name="SAPBEXHLevel0X 2 5 4 2 3" xfId="23195"/>
    <cellStyle name="SAPBEXHLevel0X 2 5 4 3" xfId="12179"/>
    <cellStyle name="SAPBEXHLevel0X 2 5 4 3 2" xfId="18502"/>
    <cellStyle name="SAPBEXHLevel0X 2 5 4 3 2 2" xfId="27753"/>
    <cellStyle name="SAPBEXHLevel0X 2 5 4 3 3" xfId="24165"/>
    <cellStyle name="SAPBEXHLevel0X 2 5 4 4" xfId="8070"/>
    <cellStyle name="SAPBEXHLevel0X 2 5 4 4 2" xfId="22067"/>
    <cellStyle name="SAPBEXHLevel0X 2 5 4 5" xfId="15226"/>
    <cellStyle name="SAPBEXHLevel0X 2 5 4 5 2" xfId="25673"/>
    <cellStyle name="SAPBEXHLevel0X 2 5 4 6" xfId="19871"/>
    <cellStyle name="SAPBEXHLevel0X 2 5 5" xfId="5228"/>
    <cellStyle name="SAPBEXHLevel0X 2 5 5 2" xfId="20746"/>
    <cellStyle name="SAPBEXHLevel0X 2 5 6" xfId="19145"/>
    <cellStyle name="SAPBEXHLevel0X 2 5 7" xfId="28240"/>
    <cellStyle name="SAPBEXHLevel0X 2 6" xfId="2333"/>
    <cellStyle name="SAPBEXHLevel0X 2 6 2" xfId="5367"/>
    <cellStyle name="SAPBEXHLevel0X 2 6 2 2" xfId="12869"/>
    <cellStyle name="SAPBEXHLevel0X 2 6 2 2 2" xfId="24606"/>
    <cellStyle name="SAPBEXHLevel0X 2 6 2 3" xfId="20826"/>
    <cellStyle name="SAPBEXHLevel0X 2 6 3" xfId="6933"/>
    <cellStyle name="SAPBEXHLevel0X 2 6 3 2" xfId="14107"/>
    <cellStyle name="SAPBEXHLevel0X 2 6 3 2 2" xfId="25055"/>
    <cellStyle name="SAPBEXHLevel0X 2 6 3 3" xfId="21297"/>
    <cellStyle name="SAPBEXHLevel0X 2 6 4" xfId="9116"/>
    <cellStyle name="SAPBEXHLevel0X 2 6 4 2" xfId="15938"/>
    <cellStyle name="SAPBEXHLevel0X 2 6 4 2 2" xfId="26117"/>
    <cellStyle name="SAPBEXHLevel0X 2 6 4 3" xfId="22601"/>
    <cellStyle name="SAPBEXHLevel0X 2 6 5" xfId="11136"/>
    <cellStyle name="SAPBEXHLevel0X 2 6 5 2" xfId="17465"/>
    <cellStyle name="SAPBEXHLevel0X 2 6 5 2 2" xfId="27137"/>
    <cellStyle name="SAPBEXHLevel0X 2 6 5 3" xfId="23581"/>
    <cellStyle name="SAPBEXHLevel0X 2 6 6" xfId="4309"/>
    <cellStyle name="SAPBEXHLevel0X 2 6 6 2" xfId="20353"/>
    <cellStyle name="SAPBEXHLevel0X 2 6 7" xfId="4161"/>
    <cellStyle name="SAPBEXHLevel0X 2 6 7 2" xfId="20235"/>
    <cellStyle name="SAPBEXHLevel0X 2 7" xfId="2588"/>
    <cellStyle name="SAPBEXHLevel0X 2 7 2" xfId="9369"/>
    <cellStyle name="SAPBEXHLevel0X 2 7 2 2" xfId="16020"/>
    <cellStyle name="SAPBEXHLevel0X 2 7 2 2 2" xfId="26172"/>
    <cellStyle name="SAPBEXHLevel0X 2 7 2 3" xfId="22653"/>
    <cellStyle name="SAPBEXHLevel0X 2 7 3" xfId="11329"/>
    <cellStyle name="SAPBEXHLevel0X 2 7 3 2" xfId="17657"/>
    <cellStyle name="SAPBEXHLevel0X 2 7 3 2 2" xfId="27191"/>
    <cellStyle name="SAPBEXHLevel0X 2 7 3 3" xfId="23632"/>
    <cellStyle name="SAPBEXHLevel0X 2 7 4" xfId="7188"/>
    <cellStyle name="SAPBEXHLevel0X 2 7 4 2" xfId="21352"/>
    <cellStyle name="SAPBEXHLevel0X 2 7 5" xfId="14361"/>
    <cellStyle name="SAPBEXHLevel0X 2 7 5 2" xfId="25110"/>
    <cellStyle name="SAPBEXHLevel0X 2 7 6" xfId="19337"/>
    <cellStyle name="SAPBEXHLevel0X 2 8" xfId="18962"/>
    <cellStyle name="SAPBEXHLevel0X 2 9" xfId="28056"/>
    <cellStyle name="SAPBEXHLevel0X 3" xfId="488"/>
    <cellStyle name="SAPBEXHLevel0X 3 2" xfId="1761"/>
    <cellStyle name="SAPBEXHLevel0X 3 2 2" xfId="1956"/>
    <cellStyle name="SAPBEXHLevel0X 3 2 2 2" xfId="3380"/>
    <cellStyle name="SAPBEXHLevel0X 3 2 2 2 2" xfId="10135"/>
    <cellStyle name="SAPBEXHLevel0X 3 2 2 2 2 2" xfId="16653"/>
    <cellStyle name="SAPBEXHLevel0X 3 2 2 2 2 2 2" xfId="26680"/>
    <cellStyle name="SAPBEXHLevel0X 3 2 2 2 2 3" xfId="23138"/>
    <cellStyle name="SAPBEXHLevel0X 3 2 2 2 3" xfId="12065"/>
    <cellStyle name="SAPBEXHLevel0X 3 2 2 2 3 2" xfId="18390"/>
    <cellStyle name="SAPBEXHLevel0X 3 2 2 2 3 2 2" xfId="27692"/>
    <cellStyle name="SAPBEXHLevel0X 3 2 2 2 3 3" xfId="24110"/>
    <cellStyle name="SAPBEXHLevel0X 3 2 2 2 4" xfId="7956"/>
    <cellStyle name="SAPBEXHLevel0X 3 2 2 2 4 2" xfId="21960"/>
    <cellStyle name="SAPBEXHLevel0X 3 2 2 2 5" xfId="15114"/>
    <cellStyle name="SAPBEXHLevel0X 3 2 2 2 5 2" xfId="25612"/>
    <cellStyle name="SAPBEXHLevel0X 3 2 2 2 6" xfId="19816"/>
    <cellStyle name="SAPBEXHLevel0X 3 2 2 3" xfId="3853"/>
    <cellStyle name="SAPBEXHLevel0X 3 2 2 3 2" xfId="10608"/>
    <cellStyle name="SAPBEXHLevel0X 3 2 2 3 2 2" xfId="16976"/>
    <cellStyle name="SAPBEXHLevel0X 3 2 2 3 2 2 2" xfId="26952"/>
    <cellStyle name="SAPBEXHLevel0X 3 2 2 3 2 3" xfId="23404"/>
    <cellStyle name="SAPBEXHLevel0X 3 2 2 3 3" xfId="12538"/>
    <cellStyle name="SAPBEXHLevel0X 3 2 2 3 3 2" xfId="18861"/>
    <cellStyle name="SAPBEXHLevel0X 3 2 2 3 3 2 2" xfId="27962"/>
    <cellStyle name="SAPBEXHLevel0X 3 2 2 3 3 3" xfId="24374"/>
    <cellStyle name="SAPBEXHLevel0X 3 2 2 3 4" xfId="8374"/>
    <cellStyle name="SAPBEXHLevel0X 3 2 2 3 4 2" xfId="22364"/>
    <cellStyle name="SAPBEXHLevel0X 3 2 2 3 5" xfId="15585"/>
    <cellStyle name="SAPBEXHLevel0X 3 2 2 3 5 2" xfId="25882"/>
    <cellStyle name="SAPBEXHLevel0X 3 2 2 3 6" xfId="20080"/>
    <cellStyle name="SAPBEXHLevel0X 3 2 2 4" xfId="6556"/>
    <cellStyle name="SAPBEXHLevel0X 3 2 2 4 2" xfId="13734"/>
    <cellStyle name="SAPBEXHLevel0X 3 2 2 4 2 2" xfId="24900"/>
    <cellStyle name="SAPBEXHLevel0X 3 2 2 4 3" xfId="21150"/>
    <cellStyle name="SAPBEXHLevel0X 3 2 2 5" xfId="8739"/>
    <cellStyle name="SAPBEXHLevel0X 3 2 2 5 2" xfId="15729"/>
    <cellStyle name="SAPBEXHLevel0X 3 2 2 5 2 2" xfId="25958"/>
    <cellStyle name="SAPBEXHLevel0X 3 2 2 5 3" xfId="22450"/>
    <cellStyle name="SAPBEXHLevel0X 3 2 2 6" xfId="10853"/>
    <cellStyle name="SAPBEXHLevel0X 3 2 2 6 2" xfId="17185"/>
    <cellStyle name="SAPBEXHLevel0X 3 2 2 6 2 2" xfId="26984"/>
    <cellStyle name="SAPBEXHLevel0X 3 2 2 6 3" xfId="23436"/>
    <cellStyle name="SAPBEXHLevel0X 3 2 2 7" xfId="12661"/>
    <cellStyle name="SAPBEXHLevel0X 3 2 2 7 2" xfId="24448"/>
    <cellStyle name="SAPBEXHLevel0X 3 2 2 8" xfId="19267"/>
    <cellStyle name="SAPBEXHLevel0X 3 2 3" xfId="3120"/>
    <cellStyle name="SAPBEXHLevel0X 3 2 3 2" xfId="9883"/>
    <cellStyle name="SAPBEXHLevel0X 3 2 3 2 2" xfId="16477"/>
    <cellStyle name="SAPBEXHLevel0X 3 2 3 2 2 2" xfId="26543"/>
    <cellStyle name="SAPBEXHLevel0X 3 2 3 2 3" xfId="23001"/>
    <cellStyle name="SAPBEXHLevel0X 3 2 3 3" xfId="11820"/>
    <cellStyle name="SAPBEXHLevel0X 3 2 3 3 2" xfId="18145"/>
    <cellStyle name="SAPBEXHLevel0X 3 2 3 3 2 2" xfId="27557"/>
    <cellStyle name="SAPBEXHLevel0X 3 2 3 3 3" xfId="23975"/>
    <cellStyle name="SAPBEXHLevel0X 3 2 3 4" xfId="7705"/>
    <cellStyle name="SAPBEXHLevel0X 3 2 3 4 2" xfId="21750"/>
    <cellStyle name="SAPBEXHLevel0X 3 2 3 5" xfId="14868"/>
    <cellStyle name="SAPBEXHLevel0X 3 2 3 5 2" xfId="25477"/>
    <cellStyle name="SAPBEXHLevel0X 3 2 3 6" xfId="19681"/>
    <cellStyle name="SAPBEXHLevel0X 3 2 4" xfId="3609"/>
    <cellStyle name="SAPBEXHLevel0X 3 2 4 2" xfId="10364"/>
    <cellStyle name="SAPBEXHLevel0X 3 2 4 2 2" xfId="16807"/>
    <cellStyle name="SAPBEXHLevel0X 3 2 4 2 2 2" xfId="26817"/>
    <cellStyle name="SAPBEXHLevel0X 3 2 4 2 3" xfId="23269"/>
    <cellStyle name="SAPBEXHLevel0X 3 2 4 3" xfId="12294"/>
    <cellStyle name="SAPBEXHLevel0X 3 2 4 3 2" xfId="18617"/>
    <cellStyle name="SAPBEXHLevel0X 3 2 4 3 2 2" xfId="27827"/>
    <cellStyle name="SAPBEXHLevel0X 3 2 4 3 3" xfId="24239"/>
    <cellStyle name="SAPBEXHLevel0X 3 2 4 4" xfId="8185"/>
    <cellStyle name="SAPBEXHLevel0X 3 2 4 4 2" xfId="22182"/>
    <cellStyle name="SAPBEXHLevel0X 3 2 4 5" xfId="15341"/>
    <cellStyle name="SAPBEXHLevel0X 3 2 4 5 2" xfId="25747"/>
    <cellStyle name="SAPBEXHLevel0X 3 2 4 6" xfId="19945"/>
    <cellStyle name="SAPBEXHLevel0X 3 2 5" xfId="4081"/>
    <cellStyle name="SAPBEXHLevel0X 3 2 5 2" xfId="20194"/>
    <cellStyle name="SAPBEXHLevel0X 3 2 6" xfId="19236"/>
    <cellStyle name="SAPBEXHLevel0X 3 2 7" xfId="28358"/>
    <cellStyle name="SAPBEXHLevel0X 3 3" xfId="2040"/>
    <cellStyle name="SAPBEXHLevel0X 3 3 2" xfId="2924"/>
    <cellStyle name="SAPBEXHLevel0X 3 3 2 2" xfId="7511"/>
    <cellStyle name="SAPBEXHLevel0X 3 3 2 2 2" xfId="14678"/>
    <cellStyle name="SAPBEXHLevel0X 3 3 2 2 2 2" xfId="25370"/>
    <cellStyle name="SAPBEXHLevel0X 3 3 2 2 3" xfId="21637"/>
    <cellStyle name="SAPBEXHLevel0X 3 3 2 3" xfId="9691"/>
    <cellStyle name="SAPBEXHLevel0X 3 3 2 3 2" xfId="16336"/>
    <cellStyle name="SAPBEXHLevel0X 3 3 2 3 2 2" xfId="26434"/>
    <cellStyle name="SAPBEXHLevel0X 3 3 2 3 3" xfId="22895"/>
    <cellStyle name="SAPBEXHLevel0X 3 3 2 4" xfId="11640"/>
    <cellStyle name="SAPBEXHLevel0X 3 3 2 4 2" xfId="17967"/>
    <cellStyle name="SAPBEXHLevel0X 3 3 2 4 2 2" xfId="27450"/>
    <cellStyle name="SAPBEXHLevel0X 3 3 2 4 3" xfId="23871"/>
    <cellStyle name="SAPBEXHLevel0X 3 3 2 5" xfId="5128"/>
    <cellStyle name="SAPBEXHLevel0X 3 3 2 5 2" xfId="20662"/>
    <cellStyle name="SAPBEXHLevel0X 3 3 2 6" xfId="12704"/>
    <cellStyle name="SAPBEXHLevel0X 3 3 2 6 2" xfId="24477"/>
    <cellStyle name="SAPBEXHLevel0X 3 3 2 7" xfId="19577"/>
    <cellStyle name="SAPBEXHLevel0X 3 3 3" xfId="3456"/>
    <cellStyle name="SAPBEXHLevel0X 3 3 3 2" xfId="10211"/>
    <cellStyle name="SAPBEXHLevel0X 3 3 3 2 2" xfId="16693"/>
    <cellStyle name="SAPBEXHLevel0X 3 3 3 2 2 2" xfId="26715"/>
    <cellStyle name="SAPBEXHLevel0X 3 3 3 2 3" xfId="23169"/>
    <cellStyle name="SAPBEXHLevel0X 3 3 3 3" xfId="12141"/>
    <cellStyle name="SAPBEXHLevel0X 3 3 3 3 2" xfId="18465"/>
    <cellStyle name="SAPBEXHLevel0X 3 3 3 3 2 2" xfId="27726"/>
    <cellStyle name="SAPBEXHLevel0X 3 3 3 3 3" xfId="24140"/>
    <cellStyle name="SAPBEXHLevel0X 3 3 3 4" xfId="8032"/>
    <cellStyle name="SAPBEXHLevel0X 3 3 3 4 2" xfId="22031"/>
    <cellStyle name="SAPBEXHLevel0X 3 3 3 5" xfId="15189"/>
    <cellStyle name="SAPBEXHLevel0X 3 3 3 5 2" xfId="25646"/>
    <cellStyle name="SAPBEXHLevel0X 3 3 3 6" xfId="19846"/>
    <cellStyle name="SAPBEXHLevel0X 3 3 4" xfId="6640"/>
    <cellStyle name="SAPBEXHLevel0X 3 3 4 2" xfId="13817"/>
    <cellStyle name="SAPBEXHLevel0X 3 3 4 2 2" xfId="24928"/>
    <cellStyle name="SAPBEXHLevel0X 3 3 4 3" xfId="21174"/>
    <cellStyle name="SAPBEXHLevel0X 3 3 5" xfId="8823"/>
    <cellStyle name="SAPBEXHLevel0X 3 3 5 2" xfId="15772"/>
    <cellStyle name="SAPBEXHLevel0X 3 3 5 2 2" xfId="25987"/>
    <cellStyle name="SAPBEXHLevel0X 3 3 5 3" xfId="22475"/>
    <cellStyle name="SAPBEXHLevel0X 3 3 6" xfId="10936"/>
    <cellStyle name="SAPBEXHLevel0X 3 3 6 2" xfId="17267"/>
    <cellStyle name="SAPBEXHLevel0X 3 3 6 2 2" xfId="27012"/>
    <cellStyle name="SAPBEXHLevel0X 3 3 6 3" xfId="23460"/>
    <cellStyle name="SAPBEXHLevel0X 3 3 7" xfId="4462"/>
    <cellStyle name="SAPBEXHLevel0X 3 3 7 2" xfId="20495"/>
    <cellStyle name="SAPBEXHLevel0X 3 3 8" xfId="4570"/>
    <cellStyle name="SAPBEXHLevel0X 3 3 8 2" xfId="20571"/>
    <cellStyle name="SAPBEXHLevel0X 3 4" xfId="2645"/>
    <cellStyle name="SAPBEXHLevel0X 3 4 2" xfId="9426"/>
    <cellStyle name="SAPBEXHLevel0X 3 4 2 2" xfId="16077"/>
    <cellStyle name="SAPBEXHLevel0X 3 4 2 2 2" xfId="26216"/>
    <cellStyle name="SAPBEXHLevel0X 3 4 2 3" xfId="22692"/>
    <cellStyle name="SAPBEXHLevel0X 3 4 3" xfId="11386"/>
    <cellStyle name="SAPBEXHLevel0X 3 4 3 2" xfId="17714"/>
    <cellStyle name="SAPBEXHLevel0X 3 4 3 2 2" xfId="27235"/>
    <cellStyle name="SAPBEXHLevel0X 3 4 3 3" xfId="23671"/>
    <cellStyle name="SAPBEXHLevel0X 3 4 4" xfId="7245"/>
    <cellStyle name="SAPBEXHLevel0X 3 4 4 2" xfId="21404"/>
    <cellStyle name="SAPBEXHLevel0X 3 4 5" xfId="14418"/>
    <cellStyle name="SAPBEXHLevel0X 3 4 5 2" xfId="25154"/>
    <cellStyle name="SAPBEXHLevel0X 3 4 6" xfId="19376"/>
    <cellStyle name="SAPBEXHLevel0X 3 5" xfId="28108"/>
    <cellStyle name="SAPBEXHLevel0X 4" xfId="1540"/>
    <cellStyle name="SAPBEXHLevel0X 4 2" xfId="1442"/>
    <cellStyle name="SAPBEXHLevel0X 4 2 2" xfId="3226"/>
    <cellStyle name="SAPBEXHLevel0X 4 2 2 2" xfId="9981"/>
    <cellStyle name="SAPBEXHLevel0X 4 2 2 2 2" xfId="16534"/>
    <cellStyle name="SAPBEXHLevel0X 4 2 2 2 2 2" xfId="26589"/>
    <cellStyle name="SAPBEXHLevel0X 4 2 2 2 3" xfId="23047"/>
    <cellStyle name="SAPBEXHLevel0X 4 2 2 3" xfId="11911"/>
    <cellStyle name="SAPBEXHLevel0X 4 2 2 3 2" xfId="18236"/>
    <cellStyle name="SAPBEXHLevel0X 4 2 2 3 2 2" xfId="27601"/>
    <cellStyle name="SAPBEXHLevel0X 4 2 2 3 3" xfId="24019"/>
    <cellStyle name="SAPBEXHLevel0X 4 2 2 4" xfId="7802"/>
    <cellStyle name="SAPBEXHLevel0X 4 2 2 4 2" xfId="21806"/>
    <cellStyle name="SAPBEXHLevel0X 4 2 2 5" xfId="14960"/>
    <cellStyle name="SAPBEXHLevel0X 4 2 2 5 2" xfId="25521"/>
    <cellStyle name="SAPBEXHLevel0X 4 2 2 6" xfId="19725"/>
    <cellStyle name="SAPBEXHLevel0X 4 2 3" xfId="3699"/>
    <cellStyle name="SAPBEXHLevel0X 4 2 3 2" xfId="10454"/>
    <cellStyle name="SAPBEXHLevel0X 4 2 3 2 2" xfId="16857"/>
    <cellStyle name="SAPBEXHLevel0X 4 2 3 2 2 2" xfId="26861"/>
    <cellStyle name="SAPBEXHLevel0X 4 2 3 2 3" xfId="23313"/>
    <cellStyle name="SAPBEXHLevel0X 4 2 3 3" xfId="12384"/>
    <cellStyle name="SAPBEXHLevel0X 4 2 3 3 2" xfId="18707"/>
    <cellStyle name="SAPBEXHLevel0X 4 2 3 3 2 2" xfId="27871"/>
    <cellStyle name="SAPBEXHLevel0X 4 2 3 3 3" xfId="24283"/>
    <cellStyle name="SAPBEXHLevel0X 4 2 3 4" xfId="8271"/>
    <cellStyle name="SAPBEXHLevel0X 4 2 3 4 2" xfId="22267"/>
    <cellStyle name="SAPBEXHLevel0X 4 2 3 5" xfId="15431"/>
    <cellStyle name="SAPBEXHLevel0X 4 2 3 5 2" xfId="25791"/>
    <cellStyle name="SAPBEXHLevel0X 4 2 3 6" xfId="19989"/>
    <cellStyle name="SAPBEXHLevel0X 4 2 4" xfId="6220"/>
    <cellStyle name="SAPBEXHLevel0X 4 2 4 2" xfId="13455"/>
    <cellStyle name="SAPBEXHLevel0X 4 2 4 2 2" xfId="24858"/>
    <cellStyle name="SAPBEXHLevel0X 4 2 4 3" xfId="21108"/>
    <cellStyle name="SAPBEXHLevel0X 4 2 5" xfId="8493"/>
    <cellStyle name="SAPBEXHLevel0X 4 2 5 2" xfId="15685"/>
    <cellStyle name="SAPBEXHLevel0X 4 2 5 2 2" xfId="25936"/>
    <cellStyle name="SAPBEXHLevel0X 4 2 5 3" xfId="22429"/>
    <cellStyle name="SAPBEXHLevel0X 4 2 6" xfId="6281"/>
    <cellStyle name="SAPBEXHLevel0X 4 2 6 2" xfId="13512"/>
    <cellStyle name="SAPBEXHLevel0X 4 2 6 2 2" xfId="24866"/>
    <cellStyle name="SAPBEXHLevel0X 4 2 6 3" xfId="21116"/>
    <cellStyle name="SAPBEXHLevel0X 4 2 7" xfId="12644"/>
    <cellStyle name="SAPBEXHLevel0X 4 2 7 2" xfId="24434"/>
    <cellStyle name="SAPBEXHLevel0X 4 2 8" xfId="19117"/>
    <cellStyle name="SAPBEXHLevel0X 4 3" xfId="2749"/>
    <cellStyle name="SAPBEXHLevel0X 4 3 2" xfId="9522"/>
    <cellStyle name="SAPBEXHLevel0X 4 3 2 2" xfId="16173"/>
    <cellStyle name="SAPBEXHLevel0X 4 3 2 2 2" xfId="26299"/>
    <cellStyle name="SAPBEXHLevel0X 4 3 2 3" xfId="22774"/>
    <cellStyle name="SAPBEXHLevel0X 4 3 3" xfId="11477"/>
    <cellStyle name="SAPBEXHLevel0X 4 3 3 2" xfId="17804"/>
    <cellStyle name="SAPBEXHLevel0X 4 3 3 2 2" xfId="27315"/>
    <cellStyle name="SAPBEXHLevel0X 4 3 3 3" xfId="23750"/>
    <cellStyle name="SAPBEXHLevel0X 4 3 4" xfId="7341"/>
    <cellStyle name="SAPBEXHLevel0X 4 3 4 2" xfId="21494"/>
    <cellStyle name="SAPBEXHLevel0X 4 3 5" xfId="14509"/>
    <cellStyle name="SAPBEXHLevel0X 4 3 5 2" xfId="25235"/>
    <cellStyle name="SAPBEXHLevel0X 4 3 6" xfId="19456"/>
    <cellStyle name="SAPBEXHLevel0X 4 4" xfId="2864"/>
    <cellStyle name="SAPBEXHLevel0X 4 4 2" xfId="9631"/>
    <cellStyle name="SAPBEXHLevel0X 4 4 2 2" xfId="16279"/>
    <cellStyle name="SAPBEXHLevel0X 4 4 2 2 2" xfId="26392"/>
    <cellStyle name="SAPBEXHLevel0X 4 4 2 3" xfId="22860"/>
    <cellStyle name="SAPBEXHLevel0X 4 4 3" xfId="11583"/>
    <cellStyle name="SAPBEXHLevel0X 4 4 3 2" xfId="17910"/>
    <cellStyle name="SAPBEXHLevel0X 4 4 3 2 2" xfId="27408"/>
    <cellStyle name="SAPBEXHLevel0X 4 4 3 3" xfId="23836"/>
    <cellStyle name="SAPBEXHLevel0X 4 4 4" xfId="7451"/>
    <cellStyle name="SAPBEXHLevel0X 4 4 4 2" xfId="21588"/>
    <cellStyle name="SAPBEXHLevel0X 4 4 5" xfId="14618"/>
    <cellStyle name="SAPBEXHLevel0X 4 4 5 2" xfId="25328"/>
    <cellStyle name="SAPBEXHLevel0X 4 4 6" xfId="19542"/>
    <cellStyle name="SAPBEXHLevel0X 4 5" xfId="4565"/>
    <cellStyle name="SAPBEXHLevel0X 4 5 2" xfId="20566"/>
    <cellStyle name="SAPBEXHLevel0X 4 6" xfId="19144"/>
    <cellStyle name="SAPBEXHLevel0X 4 7" xfId="28239"/>
    <cellStyle name="SAPBEXHLevel0X 5" xfId="2287"/>
    <cellStyle name="SAPBEXHLevel0X 5 2" xfId="5326"/>
    <cellStyle name="SAPBEXHLevel0X 5 2 2" xfId="12849"/>
    <cellStyle name="SAPBEXHLevel0X 5 2 2 2" xfId="24589"/>
    <cellStyle name="SAPBEXHLevel0X 5 2 3" xfId="20806"/>
    <cellStyle name="SAPBEXHLevel0X 5 3" xfId="6887"/>
    <cellStyle name="SAPBEXHLevel0X 5 3 2" xfId="14061"/>
    <cellStyle name="SAPBEXHLevel0X 5 3 2 2" xfId="25038"/>
    <cellStyle name="SAPBEXHLevel0X 5 3 3" xfId="21280"/>
    <cellStyle name="SAPBEXHLevel0X 5 4" xfId="9070"/>
    <cellStyle name="SAPBEXHLevel0X 5 4 2" xfId="15918"/>
    <cellStyle name="SAPBEXHLevel0X 5 4 2 2" xfId="26100"/>
    <cellStyle name="SAPBEXHLevel0X 5 4 3" xfId="22584"/>
    <cellStyle name="SAPBEXHLevel0X 5 5" xfId="11098"/>
    <cellStyle name="SAPBEXHLevel0X 5 5 2" xfId="17427"/>
    <cellStyle name="SAPBEXHLevel0X 5 5 2 2" xfId="27120"/>
    <cellStyle name="SAPBEXHLevel0X 5 5 3" xfId="23564"/>
    <cellStyle name="SAPBEXHLevel0X 5 6" xfId="4308"/>
    <cellStyle name="SAPBEXHLevel0X 5 6 2" xfId="20352"/>
    <cellStyle name="SAPBEXHLevel0X 5 7" xfId="4002"/>
    <cellStyle name="SAPBEXHLevel0X 5 7 2" xfId="20154"/>
    <cellStyle name="SAPBEXHLevel0X 6" xfId="2587"/>
    <cellStyle name="SAPBEXHLevel0X 6 2" xfId="9368"/>
    <cellStyle name="SAPBEXHLevel0X 6 2 2" xfId="16019"/>
    <cellStyle name="SAPBEXHLevel0X 6 2 2 2" xfId="26171"/>
    <cellStyle name="SAPBEXHLevel0X 6 2 3" xfId="22652"/>
    <cellStyle name="SAPBEXHLevel0X 6 3" xfId="11328"/>
    <cellStyle name="SAPBEXHLevel0X 6 3 2" xfId="17656"/>
    <cellStyle name="SAPBEXHLevel0X 6 3 2 2" xfId="27190"/>
    <cellStyle name="SAPBEXHLevel0X 6 3 3" xfId="23631"/>
    <cellStyle name="SAPBEXHLevel0X 6 4" xfId="7187"/>
    <cellStyle name="SAPBEXHLevel0X 6 4 2" xfId="21351"/>
    <cellStyle name="SAPBEXHLevel0X 6 5" xfId="14360"/>
    <cellStyle name="SAPBEXHLevel0X 6 5 2" xfId="25109"/>
    <cellStyle name="SAPBEXHLevel0X 6 6" xfId="19336"/>
    <cellStyle name="SAPBEXHLevel0X 7" xfId="18961"/>
    <cellStyle name="SAPBEXHLevel0X 8" xfId="28055"/>
    <cellStyle name="SAPBEXHLevel1" xfId="266"/>
    <cellStyle name="SAPBEXHLevel1 2" xfId="267"/>
    <cellStyle name="SAPBEXHLevel1 2 2" xfId="491"/>
    <cellStyle name="SAPBEXHLevel1 2 2 2" xfId="1684"/>
    <cellStyle name="SAPBEXHLevel1 2 2 2 2" xfId="892"/>
    <cellStyle name="SAPBEXHLevel1 2 2 2 2 2" xfId="3319"/>
    <cellStyle name="SAPBEXHLevel1 2 2 2 2 2 2" xfId="10074"/>
    <cellStyle name="SAPBEXHLevel1 2 2 2 2 2 2 2" xfId="16613"/>
    <cellStyle name="SAPBEXHLevel1 2 2 2 2 2 2 2 2" xfId="26653"/>
    <cellStyle name="SAPBEXHLevel1 2 2 2 2 2 2 3" xfId="23111"/>
    <cellStyle name="SAPBEXHLevel1 2 2 2 2 2 3" xfId="12004"/>
    <cellStyle name="SAPBEXHLevel1 2 2 2 2 2 3 2" xfId="18329"/>
    <cellStyle name="SAPBEXHLevel1 2 2 2 2 2 3 2 2" xfId="27665"/>
    <cellStyle name="SAPBEXHLevel1 2 2 2 2 2 3 3" xfId="24083"/>
    <cellStyle name="SAPBEXHLevel1 2 2 2 2 2 4" xfId="7895"/>
    <cellStyle name="SAPBEXHLevel1 2 2 2 2 2 4 2" xfId="21899"/>
    <cellStyle name="SAPBEXHLevel1 2 2 2 2 2 5" xfId="15053"/>
    <cellStyle name="SAPBEXHLevel1 2 2 2 2 2 5 2" xfId="25585"/>
    <cellStyle name="SAPBEXHLevel1 2 2 2 2 2 6" xfId="19789"/>
    <cellStyle name="SAPBEXHLevel1 2 2 2 2 3" xfId="3792"/>
    <cellStyle name="SAPBEXHLevel1 2 2 2 2 3 2" xfId="10547"/>
    <cellStyle name="SAPBEXHLevel1 2 2 2 2 3 2 2" xfId="16936"/>
    <cellStyle name="SAPBEXHLevel1 2 2 2 2 3 2 2 2" xfId="26925"/>
    <cellStyle name="SAPBEXHLevel1 2 2 2 2 3 2 3" xfId="23377"/>
    <cellStyle name="SAPBEXHLevel1 2 2 2 2 3 3" xfId="12477"/>
    <cellStyle name="SAPBEXHLevel1 2 2 2 2 3 3 2" xfId="18800"/>
    <cellStyle name="SAPBEXHLevel1 2 2 2 2 3 3 2 2" xfId="27935"/>
    <cellStyle name="SAPBEXHLevel1 2 2 2 2 3 3 3" xfId="24347"/>
    <cellStyle name="SAPBEXHLevel1 2 2 2 2 3 4" xfId="8341"/>
    <cellStyle name="SAPBEXHLevel1 2 2 2 2 3 4 2" xfId="22335"/>
    <cellStyle name="SAPBEXHLevel1 2 2 2 2 3 5" xfId="15524"/>
    <cellStyle name="SAPBEXHLevel1 2 2 2 2 3 5 2" xfId="25855"/>
    <cellStyle name="SAPBEXHLevel1 2 2 2 2 3 6" xfId="20053"/>
    <cellStyle name="SAPBEXHLevel1 2 2 2 2 4" xfId="5937"/>
    <cellStyle name="SAPBEXHLevel1 2 2 2 2 4 2" xfId="13198"/>
    <cellStyle name="SAPBEXHLevel1 2 2 2 2 4 2 2" xfId="24763"/>
    <cellStyle name="SAPBEXHLevel1 2 2 2 2 4 3" xfId="21014"/>
    <cellStyle name="SAPBEXHLevel1 2 2 2 2 5" xfId="5849"/>
    <cellStyle name="SAPBEXHLevel1 2 2 2 2 5 2" xfId="13114"/>
    <cellStyle name="SAPBEXHLevel1 2 2 2 2 5 2 2" xfId="24711"/>
    <cellStyle name="SAPBEXHLevel1 2 2 2 2 5 3" xfId="20962"/>
    <cellStyle name="SAPBEXHLevel1 2 2 2 2 6" xfId="5566"/>
    <cellStyle name="SAPBEXHLevel1 2 2 2 2 6 2" xfId="12918"/>
    <cellStyle name="SAPBEXHLevel1 2 2 2 2 6 2 2" xfId="24625"/>
    <cellStyle name="SAPBEXHLevel1 2 2 2 2 6 3" xfId="20876"/>
    <cellStyle name="SAPBEXHLevel1 2 2 2 2 7" xfId="4201"/>
    <cellStyle name="SAPBEXHLevel1 2 2 2 2 7 2" xfId="20266"/>
    <cellStyle name="SAPBEXHLevel1 2 2 2 2 8" xfId="19045"/>
    <cellStyle name="SAPBEXHLevel1 2 2 2 3" xfId="3056"/>
    <cellStyle name="SAPBEXHLevel1 2 2 2 3 2" xfId="9822"/>
    <cellStyle name="SAPBEXHLevel1 2 2 2 3 2 2" xfId="16437"/>
    <cellStyle name="SAPBEXHLevel1 2 2 2 3 2 2 2" xfId="26516"/>
    <cellStyle name="SAPBEXHLevel1 2 2 2 3 2 3" xfId="22974"/>
    <cellStyle name="SAPBEXHLevel1 2 2 2 3 3" xfId="11759"/>
    <cellStyle name="SAPBEXHLevel1 2 2 2 3 3 2" xfId="18084"/>
    <cellStyle name="SAPBEXHLevel1 2 2 2 3 3 2 2" xfId="27530"/>
    <cellStyle name="SAPBEXHLevel1 2 2 2 3 3 3" xfId="23948"/>
    <cellStyle name="SAPBEXHLevel1 2 2 2 3 4" xfId="7643"/>
    <cellStyle name="SAPBEXHLevel1 2 2 2 3 4 2" xfId="21723"/>
    <cellStyle name="SAPBEXHLevel1 2 2 2 3 5" xfId="14807"/>
    <cellStyle name="SAPBEXHLevel1 2 2 2 3 5 2" xfId="25450"/>
    <cellStyle name="SAPBEXHLevel1 2 2 2 3 6" xfId="19654"/>
    <cellStyle name="SAPBEXHLevel1 2 2 2 4" xfId="3561"/>
    <cellStyle name="SAPBEXHLevel1 2 2 2 4 2" xfId="10316"/>
    <cellStyle name="SAPBEXHLevel1 2 2 2 4 2 2" xfId="16780"/>
    <cellStyle name="SAPBEXHLevel1 2 2 2 4 2 2 2" xfId="26790"/>
    <cellStyle name="SAPBEXHLevel1 2 2 2 4 2 3" xfId="23242"/>
    <cellStyle name="SAPBEXHLevel1 2 2 2 4 3" xfId="12246"/>
    <cellStyle name="SAPBEXHLevel1 2 2 2 4 3 2" xfId="18569"/>
    <cellStyle name="SAPBEXHLevel1 2 2 2 4 3 2 2" xfId="27800"/>
    <cellStyle name="SAPBEXHLevel1 2 2 2 4 3 3" xfId="24212"/>
    <cellStyle name="SAPBEXHLevel1 2 2 2 4 4" xfId="8137"/>
    <cellStyle name="SAPBEXHLevel1 2 2 2 4 4 2" xfId="22134"/>
    <cellStyle name="SAPBEXHLevel1 2 2 2 4 5" xfId="15293"/>
    <cellStyle name="SAPBEXHLevel1 2 2 2 4 5 2" xfId="25720"/>
    <cellStyle name="SAPBEXHLevel1 2 2 2 4 6" xfId="19918"/>
    <cellStyle name="SAPBEXHLevel1 2 2 2 5" xfId="4241"/>
    <cellStyle name="SAPBEXHLevel1 2 2 2 5 2" xfId="20295"/>
    <cellStyle name="SAPBEXHLevel1 2 2 2 6" xfId="19209"/>
    <cellStyle name="SAPBEXHLevel1 2 2 2 7" xfId="28318"/>
    <cellStyle name="SAPBEXHLevel1 2 2 3" xfId="2101"/>
    <cellStyle name="SAPBEXHLevel1 2 2 3 2" xfId="2842"/>
    <cellStyle name="SAPBEXHLevel1 2 2 3 2 2" xfId="7429"/>
    <cellStyle name="SAPBEXHLevel1 2 2 3 2 2 2" xfId="14596"/>
    <cellStyle name="SAPBEXHLevel1 2 2 3 2 2 2 2" xfId="25307"/>
    <cellStyle name="SAPBEXHLevel1 2 2 3 2 2 3" xfId="21566"/>
    <cellStyle name="SAPBEXHLevel1 2 2 3 2 3" xfId="9609"/>
    <cellStyle name="SAPBEXHLevel1 2 2 3 2 3 2" xfId="16257"/>
    <cellStyle name="SAPBEXHLevel1 2 2 3 2 3 2 2" xfId="26371"/>
    <cellStyle name="SAPBEXHLevel1 2 2 3 2 3 3" xfId="22839"/>
    <cellStyle name="SAPBEXHLevel1 2 2 3 2 4" xfId="11561"/>
    <cellStyle name="SAPBEXHLevel1 2 2 3 2 4 2" xfId="17888"/>
    <cellStyle name="SAPBEXHLevel1 2 2 3 2 4 2 2" xfId="27387"/>
    <cellStyle name="SAPBEXHLevel1 2 2 3 2 4 3" xfId="23815"/>
    <cellStyle name="SAPBEXHLevel1 2 2 3 2 5" xfId="5181"/>
    <cellStyle name="SAPBEXHLevel1 2 2 3 2 5 2" xfId="20708"/>
    <cellStyle name="SAPBEXHLevel1 2 2 3 2 6" xfId="12753"/>
    <cellStyle name="SAPBEXHLevel1 2 2 3 2 6 2" xfId="24520"/>
    <cellStyle name="SAPBEXHLevel1 2 2 3 2 7" xfId="19521"/>
    <cellStyle name="SAPBEXHLevel1 2 2 3 3" xfId="2679"/>
    <cellStyle name="SAPBEXHLevel1 2 2 3 3 2" xfId="9460"/>
    <cellStyle name="SAPBEXHLevel1 2 2 3 3 2 2" xfId="16111"/>
    <cellStyle name="SAPBEXHLevel1 2 2 3 3 2 2 2" xfId="26249"/>
    <cellStyle name="SAPBEXHLevel1 2 2 3 3 2 3" xfId="22725"/>
    <cellStyle name="SAPBEXHLevel1 2 2 3 3 3" xfId="11420"/>
    <cellStyle name="SAPBEXHLevel1 2 2 3 3 3 2" xfId="17748"/>
    <cellStyle name="SAPBEXHLevel1 2 2 3 3 3 2 2" xfId="27268"/>
    <cellStyle name="SAPBEXHLevel1 2 2 3 3 3 3" xfId="23704"/>
    <cellStyle name="SAPBEXHLevel1 2 2 3 3 4" xfId="7279"/>
    <cellStyle name="SAPBEXHLevel1 2 2 3 3 4 2" xfId="21438"/>
    <cellStyle name="SAPBEXHLevel1 2 2 3 3 5" xfId="14452"/>
    <cellStyle name="SAPBEXHLevel1 2 2 3 3 5 2" xfId="25187"/>
    <cellStyle name="SAPBEXHLevel1 2 2 3 3 6" xfId="19409"/>
    <cellStyle name="SAPBEXHLevel1 2 2 3 4" xfId="6701"/>
    <cellStyle name="SAPBEXHLevel1 2 2 3 4 2" xfId="13877"/>
    <cellStyle name="SAPBEXHLevel1 2 2 3 4 2 2" xfId="24970"/>
    <cellStyle name="SAPBEXHLevel1 2 2 3 4 3" xfId="21215"/>
    <cellStyle name="SAPBEXHLevel1 2 2 3 5" xfId="8884"/>
    <cellStyle name="SAPBEXHLevel1 2 2 3 5 2" xfId="15821"/>
    <cellStyle name="SAPBEXHLevel1 2 2 3 5 2 2" xfId="26030"/>
    <cellStyle name="SAPBEXHLevel1 2 2 3 5 3" xfId="22517"/>
    <cellStyle name="SAPBEXHLevel1 2 2 3 6" xfId="10985"/>
    <cellStyle name="SAPBEXHLevel1 2 2 3 6 2" xfId="17315"/>
    <cellStyle name="SAPBEXHLevel1 2 2 3 6 2 2" xfId="27053"/>
    <cellStyle name="SAPBEXHLevel1 2 2 3 6 3" xfId="23500"/>
    <cellStyle name="SAPBEXHLevel1 2 2 3 7" xfId="4384"/>
    <cellStyle name="SAPBEXHLevel1 2 2 3 7 2" xfId="20428"/>
    <cellStyle name="SAPBEXHLevel1 2 2 3 8" xfId="4612"/>
    <cellStyle name="SAPBEXHLevel1 2 2 3 8 2" xfId="20594"/>
    <cellStyle name="SAPBEXHLevel1 2 2 4" xfId="2648"/>
    <cellStyle name="SAPBEXHLevel1 2 2 4 2" xfId="9429"/>
    <cellStyle name="SAPBEXHLevel1 2 2 4 2 2" xfId="16080"/>
    <cellStyle name="SAPBEXHLevel1 2 2 4 2 2 2" xfId="26219"/>
    <cellStyle name="SAPBEXHLevel1 2 2 4 2 3" xfId="22695"/>
    <cellStyle name="SAPBEXHLevel1 2 2 4 3" xfId="11389"/>
    <cellStyle name="SAPBEXHLevel1 2 2 4 3 2" xfId="17717"/>
    <cellStyle name="SAPBEXHLevel1 2 2 4 3 2 2" xfId="27238"/>
    <cellStyle name="SAPBEXHLevel1 2 2 4 3 3" xfId="23674"/>
    <cellStyle name="SAPBEXHLevel1 2 2 4 4" xfId="7248"/>
    <cellStyle name="SAPBEXHLevel1 2 2 4 4 2" xfId="21407"/>
    <cellStyle name="SAPBEXHLevel1 2 2 4 5" xfId="14421"/>
    <cellStyle name="SAPBEXHLevel1 2 2 4 5 2" xfId="25157"/>
    <cellStyle name="SAPBEXHLevel1 2 2 4 6" xfId="19379"/>
    <cellStyle name="SAPBEXHLevel1 2 2 5" xfId="28111"/>
    <cellStyle name="SAPBEXHLevel1 2 3" xfId="1021"/>
    <cellStyle name="SAPBEXHLevel1 2 3 2" xfId="1662"/>
    <cellStyle name="SAPBEXHLevel1 2 3 2 2" xfId="863"/>
    <cellStyle name="SAPBEXHLevel1 2 3 2 2 2" xfId="3298"/>
    <cellStyle name="SAPBEXHLevel1 2 3 2 2 2 2" xfId="10053"/>
    <cellStyle name="SAPBEXHLevel1 2 3 2 2 2 2 2" xfId="16594"/>
    <cellStyle name="SAPBEXHLevel1 2 3 2 2 2 2 2 2" xfId="26634"/>
    <cellStyle name="SAPBEXHLevel1 2 3 2 2 2 2 3" xfId="23092"/>
    <cellStyle name="SAPBEXHLevel1 2 3 2 2 2 3" xfId="11983"/>
    <cellStyle name="SAPBEXHLevel1 2 3 2 2 2 3 2" xfId="18308"/>
    <cellStyle name="SAPBEXHLevel1 2 3 2 2 2 3 2 2" xfId="27646"/>
    <cellStyle name="SAPBEXHLevel1 2 3 2 2 2 3 3" xfId="24064"/>
    <cellStyle name="SAPBEXHLevel1 2 3 2 2 2 4" xfId="7874"/>
    <cellStyle name="SAPBEXHLevel1 2 3 2 2 2 4 2" xfId="21878"/>
    <cellStyle name="SAPBEXHLevel1 2 3 2 2 2 5" xfId="15032"/>
    <cellStyle name="SAPBEXHLevel1 2 3 2 2 2 5 2" xfId="25566"/>
    <cellStyle name="SAPBEXHLevel1 2 3 2 2 2 6" xfId="19770"/>
    <cellStyle name="SAPBEXHLevel1 2 3 2 2 3" xfId="3771"/>
    <cellStyle name="SAPBEXHLevel1 2 3 2 2 3 2" xfId="10526"/>
    <cellStyle name="SAPBEXHLevel1 2 3 2 2 3 2 2" xfId="16917"/>
    <cellStyle name="SAPBEXHLevel1 2 3 2 2 3 2 2 2" xfId="26906"/>
    <cellStyle name="SAPBEXHLevel1 2 3 2 2 3 2 3" xfId="23358"/>
    <cellStyle name="SAPBEXHLevel1 2 3 2 2 3 3" xfId="12456"/>
    <cellStyle name="SAPBEXHLevel1 2 3 2 2 3 3 2" xfId="18779"/>
    <cellStyle name="SAPBEXHLevel1 2 3 2 2 3 3 2 2" xfId="27916"/>
    <cellStyle name="SAPBEXHLevel1 2 3 2 2 3 3 3" xfId="24328"/>
    <cellStyle name="SAPBEXHLevel1 2 3 2 2 3 4" xfId="8320"/>
    <cellStyle name="SAPBEXHLevel1 2 3 2 2 3 4 2" xfId="22314"/>
    <cellStyle name="SAPBEXHLevel1 2 3 2 2 3 5" xfId="15503"/>
    <cellStyle name="SAPBEXHLevel1 2 3 2 2 3 5 2" xfId="25836"/>
    <cellStyle name="SAPBEXHLevel1 2 3 2 2 3 6" xfId="20034"/>
    <cellStyle name="SAPBEXHLevel1 2 3 2 2 4" xfId="5908"/>
    <cellStyle name="SAPBEXHLevel1 2 3 2 2 4 2" xfId="13169"/>
    <cellStyle name="SAPBEXHLevel1 2 3 2 2 4 2 2" xfId="24747"/>
    <cellStyle name="SAPBEXHLevel1 2 3 2 2 4 3" xfId="20998"/>
    <cellStyle name="SAPBEXHLevel1 2 3 2 2 5" xfId="6053"/>
    <cellStyle name="SAPBEXHLevel1 2 3 2 2 5 2" xfId="13301"/>
    <cellStyle name="SAPBEXHLevel1 2 3 2 2 5 2 2" xfId="24801"/>
    <cellStyle name="SAPBEXHLevel1 2 3 2 2 5 3" xfId="21052"/>
    <cellStyle name="SAPBEXHLevel1 2 3 2 2 6" xfId="5558"/>
    <cellStyle name="SAPBEXHLevel1 2 3 2 2 6 2" xfId="12912"/>
    <cellStyle name="SAPBEXHLevel1 2 3 2 2 6 2 2" xfId="24621"/>
    <cellStyle name="SAPBEXHLevel1 2 3 2 2 6 3" xfId="20872"/>
    <cellStyle name="SAPBEXHLevel1 2 3 2 2 7" xfId="4208"/>
    <cellStyle name="SAPBEXHLevel1 2 3 2 2 7 2" xfId="20272"/>
    <cellStyle name="SAPBEXHLevel1 2 3 2 2 8" xfId="19029"/>
    <cellStyle name="SAPBEXHLevel1 2 3 2 3" xfId="3035"/>
    <cellStyle name="SAPBEXHLevel1 2 3 2 3 2" xfId="9801"/>
    <cellStyle name="SAPBEXHLevel1 2 3 2 3 2 2" xfId="16418"/>
    <cellStyle name="SAPBEXHLevel1 2 3 2 3 2 2 2" xfId="26497"/>
    <cellStyle name="SAPBEXHLevel1 2 3 2 3 2 3" xfId="22955"/>
    <cellStyle name="SAPBEXHLevel1 2 3 2 3 3" xfId="11738"/>
    <cellStyle name="SAPBEXHLevel1 2 3 2 3 3 2" xfId="18063"/>
    <cellStyle name="SAPBEXHLevel1 2 3 2 3 3 2 2" xfId="27511"/>
    <cellStyle name="SAPBEXHLevel1 2 3 2 3 3 3" xfId="23929"/>
    <cellStyle name="SAPBEXHLevel1 2 3 2 3 4" xfId="7622"/>
    <cellStyle name="SAPBEXHLevel1 2 3 2 3 4 2" xfId="21704"/>
    <cellStyle name="SAPBEXHLevel1 2 3 2 3 5" xfId="14786"/>
    <cellStyle name="SAPBEXHLevel1 2 3 2 3 5 2" xfId="25431"/>
    <cellStyle name="SAPBEXHLevel1 2 3 2 3 6" xfId="19635"/>
    <cellStyle name="SAPBEXHLevel1 2 3 2 4" xfId="3540"/>
    <cellStyle name="SAPBEXHLevel1 2 3 2 4 2" xfId="10295"/>
    <cellStyle name="SAPBEXHLevel1 2 3 2 4 2 2" xfId="16761"/>
    <cellStyle name="SAPBEXHLevel1 2 3 2 4 2 2 2" xfId="26771"/>
    <cellStyle name="SAPBEXHLevel1 2 3 2 4 2 3" xfId="23223"/>
    <cellStyle name="SAPBEXHLevel1 2 3 2 4 3" xfId="12225"/>
    <cellStyle name="SAPBEXHLevel1 2 3 2 4 3 2" xfId="18548"/>
    <cellStyle name="SAPBEXHLevel1 2 3 2 4 3 2 2" xfId="27781"/>
    <cellStyle name="SAPBEXHLevel1 2 3 2 4 3 3" xfId="24193"/>
    <cellStyle name="SAPBEXHLevel1 2 3 2 4 4" xfId="8116"/>
    <cellStyle name="SAPBEXHLevel1 2 3 2 4 4 2" xfId="22113"/>
    <cellStyle name="SAPBEXHLevel1 2 3 2 4 5" xfId="15272"/>
    <cellStyle name="SAPBEXHLevel1 2 3 2 4 5 2" xfId="25701"/>
    <cellStyle name="SAPBEXHLevel1 2 3 2 4 6" xfId="19899"/>
    <cellStyle name="SAPBEXHLevel1 2 3 2 5" xfId="3966"/>
    <cellStyle name="SAPBEXHLevel1 2 3 2 5 2" xfId="20127"/>
    <cellStyle name="SAPBEXHLevel1 2 3 2 6" xfId="19190"/>
    <cellStyle name="SAPBEXHLevel1 2 3 2 7" xfId="28299"/>
    <cellStyle name="SAPBEXHLevel1 2 3 3" xfId="2278"/>
    <cellStyle name="SAPBEXHLevel1 2 3 3 2" xfId="5317"/>
    <cellStyle name="SAPBEXHLevel1 2 3 3 2 2" xfId="12842"/>
    <cellStyle name="SAPBEXHLevel1 2 3 3 2 2 2" xfId="24582"/>
    <cellStyle name="SAPBEXHLevel1 2 3 3 2 3" xfId="20799"/>
    <cellStyle name="SAPBEXHLevel1 2 3 3 3" xfId="6878"/>
    <cellStyle name="SAPBEXHLevel1 2 3 3 3 2" xfId="14052"/>
    <cellStyle name="SAPBEXHLevel1 2 3 3 3 2 2" xfId="25031"/>
    <cellStyle name="SAPBEXHLevel1 2 3 3 3 3" xfId="21273"/>
    <cellStyle name="SAPBEXHLevel1 2 3 3 4" xfId="9061"/>
    <cellStyle name="SAPBEXHLevel1 2 3 3 4 2" xfId="15911"/>
    <cellStyle name="SAPBEXHLevel1 2 3 3 4 2 2" xfId="26093"/>
    <cellStyle name="SAPBEXHLevel1 2 3 3 4 3" xfId="22577"/>
    <cellStyle name="SAPBEXHLevel1 2 3 3 5" xfId="11089"/>
    <cellStyle name="SAPBEXHLevel1 2 3 3 5 2" xfId="17418"/>
    <cellStyle name="SAPBEXHLevel1 2 3 3 5 2 2" xfId="27113"/>
    <cellStyle name="SAPBEXHLevel1 2 3 3 5 3" xfId="23557"/>
    <cellStyle name="SAPBEXHLevel1 2 3 3 6" xfId="4363"/>
    <cellStyle name="SAPBEXHLevel1 2 3 3 6 2" xfId="20407"/>
    <cellStyle name="SAPBEXHLevel1 2 3 3 7" xfId="5439"/>
    <cellStyle name="SAPBEXHLevel1 2 3 3 7 2" xfId="20837"/>
    <cellStyle name="SAPBEXHLevel1 2 3 4" xfId="2752"/>
    <cellStyle name="SAPBEXHLevel1 2 3 4 2" xfId="9525"/>
    <cellStyle name="SAPBEXHLevel1 2 3 4 2 2" xfId="16176"/>
    <cellStyle name="SAPBEXHLevel1 2 3 4 2 2 2" xfId="26302"/>
    <cellStyle name="SAPBEXHLevel1 2 3 4 2 3" xfId="22777"/>
    <cellStyle name="SAPBEXHLevel1 2 3 4 3" xfId="11480"/>
    <cellStyle name="SAPBEXHLevel1 2 3 4 3 2" xfId="17807"/>
    <cellStyle name="SAPBEXHLevel1 2 3 4 3 2 2" xfId="27318"/>
    <cellStyle name="SAPBEXHLevel1 2 3 4 3 3" xfId="23753"/>
    <cellStyle name="SAPBEXHLevel1 2 3 4 4" xfId="7344"/>
    <cellStyle name="SAPBEXHLevel1 2 3 4 4 2" xfId="21497"/>
    <cellStyle name="SAPBEXHLevel1 2 3 4 5" xfId="14512"/>
    <cellStyle name="SAPBEXHLevel1 2 3 4 5 2" xfId="25238"/>
    <cellStyle name="SAPBEXHLevel1 2 3 4 6" xfId="19459"/>
    <cellStyle name="SAPBEXHLevel1 2 3 5" xfId="2889"/>
    <cellStyle name="SAPBEXHLevel1 2 3 5 2" xfId="9656"/>
    <cellStyle name="SAPBEXHLevel1 2 3 5 2 2" xfId="16302"/>
    <cellStyle name="SAPBEXHLevel1 2 3 5 2 2 2" xfId="26410"/>
    <cellStyle name="SAPBEXHLevel1 2 3 5 2 3" xfId="22876"/>
    <cellStyle name="SAPBEXHLevel1 2 3 5 3" xfId="11606"/>
    <cellStyle name="SAPBEXHLevel1 2 3 5 3 2" xfId="17933"/>
    <cellStyle name="SAPBEXHLevel1 2 3 5 3 2 2" xfId="27426"/>
    <cellStyle name="SAPBEXHLevel1 2 3 5 3 3" xfId="23852"/>
    <cellStyle name="SAPBEXHLevel1 2 3 5 4" xfId="7476"/>
    <cellStyle name="SAPBEXHLevel1 2 3 5 4 2" xfId="21608"/>
    <cellStyle name="SAPBEXHLevel1 2 3 5 5" xfId="14643"/>
    <cellStyle name="SAPBEXHLevel1 2 3 5 5 2" xfId="25346"/>
    <cellStyle name="SAPBEXHLevel1 2 3 5 6" xfId="19558"/>
    <cellStyle name="SAPBEXHLevel1 2 3 6" xfId="28164"/>
    <cellStyle name="SAPBEXHLevel1 2 4" xfId="1066"/>
    <cellStyle name="SAPBEXHLevel1 2 4 2" xfId="1685"/>
    <cellStyle name="SAPBEXHLevel1 2 4 2 2" xfId="936"/>
    <cellStyle name="SAPBEXHLevel1 2 4 2 2 2" xfId="3320"/>
    <cellStyle name="SAPBEXHLevel1 2 4 2 2 2 2" xfId="10075"/>
    <cellStyle name="SAPBEXHLevel1 2 4 2 2 2 2 2" xfId="16614"/>
    <cellStyle name="SAPBEXHLevel1 2 4 2 2 2 2 2 2" xfId="26654"/>
    <cellStyle name="SAPBEXHLevel1 2 4 2 2 2 2 3" xfId="23112"/>
    <cellStyle name="SAPBEXHLevel1 2 4 2 2 2 3" xfId="12005"/>
    <cellStyle name="SAPBEXHLevel1 2 4 2 2 2 3 2" xfId="18330"/>
    <cellStyle name="SAPBEXHLevel1 2 4 2 2 2 3 2 2" xfId="27666"/>
    <cellStyle name="SAPBEXHLevel1 2 4 2 2 2 3 3" xfId="24084"/>
    <cellStyle name="SAPBEXHLevel1 2 4 2 2 2 4" xfId="7896"/>
    <cellStyle name="SAPBEXHLevel1 2 4 2 2 2 4 2" xfId="21900"/>
    <cellStyle name="SAPBEXHLevel1 2 4 2 2 2 5" xfId="15054"/>
    <cellStyle name="SAPBEXHLevel1 2 4 2 2 2 5 2" xfId="25586"/>
    <cellStyle name="SAPBEXHLevel1 2 4 2 2 2 6" xfId="19790"/>
    <cellStyle name="SAPBEXHLevel1 2 4 2 2 3" xfId="3793"/>
    <cellStyle name="SAPBEXHLevel1 2 4 2 2 3 2" xfId="10548"/>
    <cellStyle name="SAPBEXHLevel1 2 4 2 2 3 2 2" xfId="16937"/>
    <cellStyle name="SAPBEXHLevel1 2 4 2 2 3 2 2 2" xfId="26926"/>
    <cellStyle name="SAPBEXHLevel1 2 4 2 2 3 2 3" xfId="23378"/>
    <cellStyle name="SAPBEXHLevel1 2 4 2 2 3 3" xfId="12478"/>
    <cellStyle name="SAPBEXHLevel1 2 4 2 2 3 3 2" xfId="18801"/>
    <cellStyle name="SAPBEXHLevel1 2 4 2 2 3 3 2 2" xfId="27936"/>
    <cellStyle name="SAPBEXHLevel1 2 4 2 2 3 3 3" xfId="24348"/>
    <cellStyle name="SAPBEXHLevel1 2 4 2 2 3 4" xfId="8342"/>
    <cellStyle name="SAPBEXHLevel1 2 4 2 2 3 4 2" xfId="22336"/>
    <cellStyle name="SAPBEXHLevel1 2 4 2 2 3 5" xfId="15525"/>
    <cellStyle name="SAPBEXHLevel1 2 4 2 2 3 5 2" xfId="25856"/>
    <cellStyle name="SAPBEXHLevel1 2 4 2 2 3 6" xfId="20054"/>
    <cellStyle name="SAPBEXHLevel1 2 4 2 2 4" xfId="5979"/>
    <cellStyle name="SAPBEXHLevel1 2 4 2 2 4 2" xfId="13240"/>
    <cellStyle name="SAPBEXHLevel1 2 4 2 2 4 2 2" xfId="24780"/>
    <cellStyle name="SAPBEXHLevel1 2 4 2 2 4 3" xfId="21031"/>
    <cellStyle name="SAPBEXHLevel1 2 4 2 2 5" xfId="6032"/>
    <cellStyle name="SAPBEXHLevel1 2 4 2 2 5 2" xfId="13284"/>
    <cellStyle name="SAPBEXHLevel1 2 4 2 2 5 2 2" xfId="24797"/>
    <cellStyle name="SAPBEXHLevel1 2 4 2 2 5 3" xfId="21048"/>
    <cellStyle name="SAPBEXHLevel1 2 4 2 2 6" xfId="6059"/>
    <cellStyle name="SAPBEXHLevel1 2 4 2 2 6 2" xfId="13304"/>
    <cellStyle name="SAPBEXHLevel1 2 4 2 2 6 2 2" xfId="24804"/>
    <cellStyle name="SAPBEXHLevel1 2 4 2 2 6 3" xfId="21055"/>
    <cellStyle name="SAPBEXHLevel1 2 4 2 2 7" xfId="4126"/>
    <cellStyle name="SAPBEXHLevel1 2 4 2 2 7 2" xfId="20210"/>
    <cellStyle name="SAPBEXHLevel1 2 4 2 2 8" xfId="19062"/>
    <cellStyle name="SAPBEXHLevel1 2 4 2 3" xfId="3057"/>
    <cellStyle name="SAPBEXHLevel1 2 4 2 3 2" xfId="9823"/>
    <cellStyle name="SAPBEXHLevel1 2 4 2 3 2 2" xfId="16438"/>
    <cellStyle name="SAPBEXHLevel1 2 4 2 3 2 2 2" xfId="26517"/>
    <cellStyle name="SAPBEXHLevel1 2 4 2 3 2 3" xfId="22975"/>
    <cellStyle name="SAPBEXHLevel1 2 4 2 3 3" xfId="11760"/>
    <cellStyle name="SAPBEXHLevel1 2 4 2 3 3 2" xfId="18085"/>
    <cellStyle name="SAPBEXHLevel1 2 4 2 3 3 2 2" xfId="27531"/>
    <cellStyle name="SAPBEXHLevel1 2 4 2 3 3 3" xfId="23949"/>
    <cellStyle name="SAPBEXHLevel1 2 4 2 3 4" xfId="7644"/>
    <cellStyle name="SAPBEXHLevel1 2 4 2 3 4 2" xfId="21724"/>
    <cellStyle name="SAPBEXHLevel1 2 4 2 3 5" xfId="14808"/>
    <cellStyle name="SAPBEXHLevel1 2 4 2 3 5 2" xfId="25451"/>
    <cellStyle name="SAPBEXHLevel1 2 4 2 3 6" xfId="19655"/>
    <cellStyle name="SAPBEXHLevel1 2 4 2 4" xfId="3562"/>
    <cellStyle name="SAPBEXHLevel1 2 4 2 4 2" xfId="10317"/>
    <cellStyle name="SAPBEXHLevel1 2 4 2 4 2 2" xfId="16781"/>
    <cellStyle name="SAPBEXHLevel1 2 4 2 4 2 2 2" xfId="26791"/>
    <cellStyle name="SAPBEXHLevel1 2 4 2 4 2 3" xfId="23243"/>
    <cellStyle name="SAPBEXHLevel1 2 4 2 4 3" xfId="12247"/>
    <cellStyle name="SAPBEXHLevel1 2 4 2 4 3 2" xfId="18570"/>
    <cellStyle name="SAPBEXHLevel1 2 4 2 4 3 2 2" xfId="27801"/>
    <cellStyle name="SAPBEXHLevel1 2 4 2 4 3 3" xfId="24213"/>
    <cellStyle name="SAPBEXHLevel1 2 4 2 4 4" xfId="8138"/>
    <cellStyle name="SAPBEXHLevel1 2 4 2 4 4 2" xfId="22135"/>
    <cellStyle name="SAPBEXHLevel1 2 4 2 4 5" xfId="15294"/>
    <cellStyle name="SAPBEXHLevel1 2 4 2 4 5 2" xfId="25721"/>
    <cellStyle name="SAPBEXHLevel1 2 4 2 4 6" xfId="19919"/>
    <cellStyle name="SAPBEXHLevel1 2 4 2 5" xfId="4140"/>
    <cellStyle name="SAPBEXHLevel1 2 4 2 5 2" xfId="20219"/>
    <cellStyle name="SAPBEXHLevel1 2 4 2 6" xfId="19210"/>
    <cellStyle name="SAPBEXHLevel1 2 4 2 7" xfId="28319"/>
    <cellStyle name="SAPBEXHLevel1 2 4 3" xfId="2086"/>
    <cellStyle name="SAPBEXHLevel1 2 4 3 2" xfId="5167"/>
    <cellStyle name="SAPBEXHLevel1 2 4 3 2 2" xfId="12741"/>
    <cellStyle name="SAPBEXHLevel1 2 4 3 2 2 2" xfId="24513"/>
    <cellStyle name="SAPBEXHLevel1 2 4 3 2 3" xfId="20698"/>
    <cellStyle name="SAPBEXHLevel1 2 4 3 3" xfId="6686"/>
    <cellStyle name="SAPBEXHLevel1 2 4 3 3 2" xfId="13862"/>
    <cellStyle name="SAPBEXHLevel1 2 4 3 3 2 2" xfId="24963"/>
    <cellStyle name="SAPBEXHLevel1 2 4 3 3 3" xfId="21208"/>
    <cellStyle name="SAPBEXHLevel1 2 4 3 4" xfId="8869"/>
    <cellStyle name="SAPBEXHLevel1 2 4 3 4 2" xfId="15809"/>
    <cellStyle name="SAPBEXHLevel1 2 4 3 4 2 2" xfId="26023"/>
    <cellStyle name="SAPBEXHLevel1 2 4 3 4 3" xfId="22510"/>
    <cellStyle name="SAPBEXHLevel1 2 4 3 5" xfId="10973"/>
    <cellStyle name="SAPBEXHLevel1 2 4 3 5 2" xfId="17303"/>
    <cellStyle name="SAPBEXHLevel1 2 4 3 5 2 2" xfId="27046"/>
    <cellStyle name="SAPBEXHLevel1 2 4 3 5 3" xfId="23493"/>
    <cellStyle name="SAPBEXHLevel1 2 4 3 6" xfId="4385"/>
    <cellStyle name="SAPBEXHLevel1 2 4 3 6 2" xfId="20429"/>
    <cellStyle name="SAPBEXHLevel1 2 4 3 7" xfId="4270"/>
    <cellStyle name="SAPBEXHLevel1 2 4 3 7 2" xfId="20318"/>
    <cellStyle name="SAPBEXHLevel1 2 4 4" xfId="2843"/>
    <cellStyle name="SAPBEXHLevel1 2 4 4 2" xfId="9610"/>
    <cellStyle name="SAPBEXHLevel1 2 4 4 2 2" xfId="16258"/>
    <cellStyle name="SAPBEXHLevel1 2 4 4 2 2 2" xfId="26372"/>
    <cellStyle name="SAPBEXHLevel1 2 4 4 2 3" xfId="22840"/>
    <cellStyle name="SAPBEXHLevel1 2 4 4 3" xfId="11562"/>
    <cellStyle name="SAPBEXHLevel1 2 4 4 3 2" xfId="17889"/>
    <cellStyle name="SAPBEXHLevel1 2 4 4 3 2 2" xfId="27388"/>
    <cellStyle name="SAPBEXHLevel1 2 4 4 3 3" xfId="23816"/>
    <cellStyle name="SAPBEXHLevel1 2 4 4 4" xfId="7430"/>
    <cellStyle name="SAPBEXHLevel1 2 4 4 4 2" xfId="21567"/>
    <cellStyle name="SAPBEXHLevel1 2 4 4 5" xfId="14597"/>
    <cellStyle name="SAPBEXHLevel1 2 4 4 5 2" xfId="25308"/>
    <cellStyle name="SAPBEXHLevel1 2 4 4 6" xfId="19522"/>
    <cellStyle name="SAPBEXHLevel1 2 4 5" xfId="2678"/>
    <cellStyle name="SAPBEXHLevel1 2 4 5 2" xfId="9459"/>
    <cellStyle name="SAPBEXHLevel1 2 4 5 2 2" xfId="16110"/>
    <cellStyle name="SAPBEXHLevel1 2 4 5 2 2 2" xfId="26248"/>
    <cellStyle name="SAPBEXHLevel1 2 4 5 2 3" xfId="22724"/>
    <cellStyle name="SAPBEXHLevel1 2 4 5 3" xfId="11419"/>
    <cellStyle name="SAPBEXHLevel1 2 4 5 3 2" xfId="17747"/>
    <cellStyle name="SAPBEXHLevel1 2 4 5 3 2 2" xfId="27267"/>
    <cellStyle name="SAPBEXHLevel1 2 4 5 3 3" xfId="23703"/>
    <cellStyle name="SAPBEXHLevel1 2 4 5 4" xfId="7278"/>
    <cellStyle name="SAPBEXHLevel1 2 4 5 4 2" xfId="21437"/>
    <cellStyle name="SAPBEXHLevel1 2 4 5 5" xfId="14451"/>
    <cellStyle name="SAPBEXHLevel1 2 4 5 5 2" xfId="25186"/>
    <cellStyle name="SAPBEXHLevel1 2 4 5 6" xfId="19408"/>
    <cellStyle name="SAPBEXHLevel1 2 4 6" xfId="28179"/>
    <cellStyle name="SAPBEXHLevel1 2 5" xfId="1543"/>
    <cellStyle name="SAPBEXHLevel1 2 5 2" xfId="1987"/>
    <cellStyle name="SAPBEXHLevel1 2 5 2 2" xfId="3229"/>
    <cellStyle name="SAPBEXHLevel1 2 5 2 2 2" xfId="9984"/>
    <cellStyle name="SAPBEXHLevel1 2 5 2 2 2 2" xfId="16537"/>
    <cellStyle name="SAPBEXHLevel1 2 5 2 2 2 2 2" xfId="26592"/>
    <cellStyle name="SAPBEXHLevel1 2 5 2 2 2 3" xfId="23050"/>
    <cellStyle name="SAPBEXHLevel1 2 5 2 2 3" xfId="11914"/>
    <cellStyle name="SAPBEXHLevel1 2 5 2 2 3 2" xfId="18239"/>
    <cellStyle name="SAPBEXHLevel1 2 5 2 2 3 2 2" xfId="27604"/>
    <cellStyle name="SAPBEXHLevel1 2 5 2 2 3 3" xfId="24022"/>
    <cellStyle name="SAPBEXHLevel1 2 5 2 2 4" xfId="7805"/>
    <cellStyle name="SAPBEXHLevel1 2 5 2 2 4 2" xfId="21809"/>
    <cellStyle name="SAPBEXHLevel1 2 5 2 2 5" xfId="14963"/>
    <cellStyle name="SAPBEXHLevel1 2 5 2 2 5 2" xfId="25524"/>
    <cellStyle name="SAPBEXHLevel1 2 5 2 2 6" xfId="19728"/>
    <cellStyle name="SAPBEXHLevel1 2 5 2 3" xfId="3702"/>
    <cellStyle name="SAPBEXHLevel1 2 5 2 3 2" xfId="10457"/>
    <cellStyle name="SAPBEXHLevel1 2 5 2 3 2 2" xfId="16860"/>
    <cellStyle name="SAPBEXHLevel1 2 5 2 3 2 2 2" xfId="26864"/>
    <cellStyle name="SAPBEXHLevel1 2 5 2 3 2 3" xfId="23316"/>
    <cellStyle name="SAPBEXHLevel1 2 5 2 3 3" xfId="12387"/>
    <cellStyle name="SAPBEXHLevel1 2 5 2 3 3 2" xfId="18710"/>
    <cellStyle name="SAPBEXHLevel1 2 5 2 3 3 2 2" xfId="27874"/>
    <cellStyle name="SAPBEXHLevel1 2 5 2 3 3 3" xfId="24286"/>
    <cellStyle name="SAPBEXHLevel1 2 5 2 3 4" xfId="8274"/>
    <cellStyle name="SAPBEXHLevel1 2 5 2 3 4 2" xfId="22270"/>
    <cellStyle name="SAPBEXHLevel1 2 5 2 3 5" xfId="15434"/>
    <cellStyle name="SAPBEXHLevel1 2 5 2 3 5 2" xfId="25794"/>
    <cellStyle name="SAPBEXHLevel1 2 5 2 3 6" xfId="19992"/>
    <cellStyle name="SAPBEXHLevel1 2 5 2 4" xfId="6587"/>
    <cellStyle name="SAPBEXHLevel1 2 5 2 4 2" xfId="13765"/>
    <cellStyle name="SAPBEXHLevel1 2 5 2 4 2 2" xfId="24909"/>
    <cellStyle name="SAPBEXHLevel1 2 5 2 4 3" xfId="21159"/>
    <cellStyle name="SAPBEXHLevel1 2 5 2 5" xfId="8770"/>
    <cellStyle name="SAPBEXHLevel1 2 5 2 5 2" xfId="15742"/>
    <cellStyle name="SAPBEXHLevel1 2 5 2 5 2 2" xfId="25967"/>
    <cellStyle name="SAPBEXHLevel1 2 5 2 5 3" xfId="22459"/>
    <cellStyle name="SAPBEXHLevel1 2 5 2 6" xfId="10884"/>
    <cellStyle name="SAPBEXHLevel1 2 5 2 6 2" xfId="17216"/>
    <cellStyle name="SAPBEXHLevel1 2 5 2 6 2 2" xfId="26993"/>
    <cellStyle name="SAPBEXHLevel1 2 5 2 6 3" xfId="23445"/>
    <cellStyle name="SAPBEXHLevel1 2 5 2 7" xfId="12674"/>
    <cellStyle name="SAPBEXHLevel1 2 5 2 7 2" xfId="24457"/>
    <cellStyle name="SAPBEXHLevel1 2 5 2 8" xfId="19276"/>
    <cellStyle name="SAPBEXHLevel1 2 5 3" xfId="2980"/>
    <cellStyle name="SAPBEXHLevel1 2 5 3 2" xfId="9746"/>
    <cellStyle name="SAPBEXHLevel1 2 5 3 2 2" xfId="16375"/>
    <cellStyle name="SAPBEXHLevel1 2 5 3 2 2 2" xfId="26467"/>
    <cellStyle name="SAPBEXHLevel1 2 5 3 2 3" xfId="22926"/>
    <cellStyle name="SAPBEXHLevel1 2 5 3 3" xfId="11683"/>
    <cellStyle name="SAPBEXHLevel1 2 5 3 3 2" xfId="18009"/>
    <cellStyle name="SAPBEXHLevel1 2 5 3 3 2 2" xfId="27482"/>
    <cellStyle name="SAPBEXHLevel1 2 5 3 3 3" xfId="23901"/>
    <cellStyle name="SAPBEXHLevel1 2 5 3 4" xfId="7567"/>
    <cellStyle name="SAPBEXHLevel1 2 5 3 4 2" xfId="21668"/>
    <cellStyle name="SAPBEXHLevel1 2 5 3 5" xfId="14732"/>
    <cellStyle name="SAPBEXHLevel1 2 5 3 5 2" xfId="25402"/>
    <cellStyle name="SAPBEXHLevel1 2 5 3 6" xfId="19607"/>
    <cellStyle name="SAPBEXHLevel1 2 5 4" xfId="3495"/>
    <cellStyle name="SAPBEXHLevel1 2 5 4 2" xfId="10250"/>
    <cellStyle name="SAPBEXHLevel1 2 5 4 2 2" xfId="16728"/>
    <cellStyle name="SAPBEXHLevel1 2 5 4 2 2 2" xfId="26744"/>
    <cellStyle name="SAPBEXHLevel1 2 5 4 2 3" xfId="23196"/>
    <cellStyle name="SAPBEXHLevel1 2 5 4 3" xfId="12180"/>
    <cellStyle name="SAPBEXHLevel1 2 5 4 3 2" xfId="18503"/>
    <cellStyle name="SAPBEXHLevel1 2 5 4 3 2 2" xfId="27754"/>
    <cellStyle name="SAPBEXHLevel1 2 5 4 3 3" xfId="24166"/>
    <cellStyle name="SAPBEXHLevel1 2 5 4 4" xfId="8071"/>
    <cellStyle name="SAPBEXHLevel1 2 5 4 4 2" xfId="22068"/>
    <cellStyle name="SAPBEXHLevel1 2 5 4 5" xfId="15227"/>
    <cellStyle name="SAPBEXHLevel1 2 5 4 5 2" xfId="25674"/>
    <cellStyle name="SAPBEXHLevel1 2 5 4 6" xfId="19872"/>
    <cellStyle name="SAPBEXHLevel1 2 5 5" xfId="4623"/>
    <cellStyle name="SAPBEXHLevel1 2 5 5 2" xfId="20600"/>
    <cellStyle name="SAPBEXHLevel1 2 5 6" xfId="19147"/>
    <cellStyle name="SAPBEXHLevel1 2 5 7" xfId="28242"/>
    <cellStyle name="SAPBEXHLevel1 2 6" xfId="2326"/>
    <cellStyle name="SAPBEXHLevel1 2 6 2" xfId="5360"/>
    <cellStyle name="SAPBEXHLevel1 2 6 2 2" xfId="12865"/>
    <cellStyle name="SAPBEXHLevel1 2 6 2 2 2" xfId="24602"/>
    <cellStyle name="SAPBEXHLevel1 2 6 2 3" xfId="20821"/>
    <cellStyle name="SAPBEXHLevel1 2 6 3" xfId="6926"/>
    <cellStyle name="SAPBEXHLevel1 2 6 3 2" xfId="14100"/>
    <cellStyle name="SAPBEXHLevel1 2 6 3 2 2" xfId="25051"/>
    <cellStyle name="SAPBEXHLevel1 2 6 3 3" xfId="21293"/>
    <cellStyle name="SAPBEXHLevel1 2 6 4" xfId="9109"/>
    <cellStyle name="SAPBEXHLevel1 2 6 4 2" xfId="15934"/>
    <cellStyle name="SAPBEXHLevel1 2 6 4 2 2" xfId="26113"/>
    <cellStyle name="SAPBEXHLevel1 2 6 4 3" xfId="22597"/>
    <cellStyle name="SAPBEXHLevel1 2 6 5" xfId="11130"/>
    <cellStyle name="SAPBEXHLevel1 2 6 5 2" xfId="17459"/>
    <cellStyle name="SAPBEXHLevel1 2 6 5 2 2" xfId="27133"/>
    <cellStyle name="SAPBEXHLevel1 2 6 5 3" xfId="23577"/>
    <cellStyle name="SAPBEXHLevel1 2 6 6" xfId="4311"/>
    <cellStyle name="SAPBEXHLevel1 2 6 6 2" xfId="20355"/>
    <cellStyle name="SAPBEXHLevel1 2 6 7" xfId="4172"/>
    <cellStyle name="SAPBEXHLevel1 2 6 7 2" xfId="20243"/>
    <cellStyle name="SAPBEXHLevel1 2 7" xfId="2590"/>
    <cellStyle name="SAPBEXHLevel1 2 7 2" xfId="9371"/>
    <cellStyle name="SAPBEXHLevel1 2 7 2 2" xfId="16022"/>
    <cellStyle name="SAPBEXHLevel1 2 7 2 2 2" xfId="26174"/>
    <cellStyle name="SAPBEXHLevel1 2 7 2 3" xfId="22655"/>
    <cellStyle name="SAPBEXHLevel1 2 7 3" xfId="11331"/>
    <cellStyle name="SAPBEXHLevel1 2 7 3 2" xfId="17659"/>
    <cellStyle name="SAPBEXHLevel1 2 7 3 2 2" xfId="27193"/>
    <cellStyle name="SAPBEXHLevel1 2 7 3 3" xfId="23634"/>
    <cellStyle name="SAPBEXHLevel1 2 7 4" xfId="7190"/>
    <cellStyle name="SAPBEXHLevel1 2 7 4 2" xfId="21354"/>
    <cellStyle name="SAPBEXHLevel1 2 7 5" xfId="14363"/>
    <cellStyle name="SAPBEXHLevel1 2 7 5 2" xfId="25112"/>
    <cellStyle name="SAPBEXHLevel1 2 7 6" xfId="19339"/>
    <cellStyle name="SAPBEXHLevel1 2 8" xfId="18964"/>
    <cellStyle name="SAPBEXHLevel1 2 9" xfId="28058"/>
    <cellStyle name="SAPBEXHLevel1 3" xfId="490"/>
    <cellStyle name="SAPBEXHLevel1 3 2" xfId="1762"/>
    <cellStyle name="SAPBEXHLevel1 3 2 2" xfId="1957"/>
    <cellStyle name="SAPBEXHLevel1 3 2 2 2" xfId="3381"/>
    <cellStyle name="SAPBEXHLevel1 3 2 2 2 2" xfId="10136"/>
    <cellStyle name="SAPBEXHLevel1 3 2 2 2 2 2" xfId="16654"/>
    <cellStyle name="SAPBEXHLevel1 3 2 2 2 2 2 2" xfId="26681"/>
    <cellStyle name="SAPBEXHLevel1 3 2 2 2 2 3" xfId="23139"/>
    <cellStyle name="SAPBEXHLevel1 3 2 2 2 3" xfId="12066"/>
    <cellStyle name="SAPBEXHLevel1 3 2 2 2 3 2" xfId="18391"/>
    <cellStyle name="SAPBEXHLevel1 3 2 2 2 3 2 2" xfId="27693"/>
    <cellStyle name="SAPBEXHLevel1 3 2 2 2 3 3" xfId="24111"/>
    <cellStyle name="SAPBEXHLevel1 3 2 2 2 4" xfId="7957"/>
    <cellStyle name="SAPBEXHLevel1 3 2 2 2 4 2" xfId="21961"/>
    <cellStyle name="SAPBEXHLevel1 3 2 2 2 5" xfId="15115"/>
    <cellStyle name="SAPBEXHLevel1 3 2 2 2 5 2" xfId="25613"/>
    <cellStyle name="SAPBEXHLevel1 3 2 2 2 6" xfId="19817"/>
    <cellStyle name="SAPBEXHLevel1 3 2 2 3" xfId="3854"/>
    <cellStyle name="SAPBEXHLevel1 3 2 2 3 2" xfId="10609"/>
    <cellStyle name="SAPBEXHLevel1 3 2 2 3 2 2" xfId="16977"/>
    <cellStyle name="SAPBEXHLevel1 3 2 2 3 2 2 2" xfId="26953"/>
    <cellStyle name="SAPBEXHLevel1 3 2 2 3 2 3" xfId="23405"/>
    <cellStyle name="SAPBEXHLevel1 3 2 2 3 3" xfId="12539"/>
    <cellStyle name="SAPBEXHLevel1 3 2 2 3 3 2" xfId="18862"/>
    <cellStyle name="SAPBEXHLevel1 3 2 2 3 3 2 2" xfId="27963"/>
    <cellStyle name="SAPBEXHLevel1 3 2 2 3 3 3" xfId="24375"/>
    <cellStyle name="SAPBEXHLevel1 3 2 2 3 4" xfId="8375"/>
    <cellStyle name="SAPBEXHLevel1 3 2 2 3 4 2" xfId="22365"/>
    <cellStyle name="SAPBEXHLevel1 3 2 2 3 5" xfId="15586"/>
    <cellStyle name="SAPBEXHLevel1 3 2 2 3 5 2" xfId="25883"/>
    <cellStyle name="SAPBEXHLevel1 3 2 2 3 6" xfId="20081"/>
    <cellStyle name="SAPBEXHLevel1 3 2 2 4" xfId="6557"/>
    <cellStyle name="SAPBEXHLevel1 3 2 2 4 2" xfId="13735"/>
    <cellStyle name="SAPBEXHLevel1 3 2 2 4 2 2" xfId="24901"/>
    <cellStyle name="SAPBEXHLevel1 3 2 2 4 3" xfId="21151"/>
    <cellStyle name="SAPBEXHLevel1 3 2 2 5" xfId="8740"/>
    <cellStyle name="SAPBEXHLevel1 3 2 2 5 2" xfId="15730"/>
    <cellStyle name="SAPBEXHLevel1 3 2 2 5 2 2" xfId="25959"/>
    <cellStyle name="SAPBEXHLevel1 3 2 2 5 3" xfId="22451"/>
    <cellStyle name="SAPBEXHLevel1 3 2 2 6" xfId="10854"/>
    <cellStyle name="SAPBEXHLevel1 3 2 2 6 2" xfId="17186"/>
    <cellStyle name="SAPBEXHLevel1 3 2 2 6 2 2" xfId="26985"/>
    <cellStyle name="SAPBEXHLevel1 3 2 2 6 3" xfId="23437"/>
    <cellStyle name="SAPBEXHLevel1 3 2 2 7" xfId="12662"/>
    <cellStyle name="SAPBEXHLevel1 3 2 2 7 2" xfId="24449"/>
    <cellStyle name="SAPBEXHLevel1 3 2 2 8" xfId="19268"/>
    <cellStyle name="SAPBEXHLevel1 3 2 3" xfId="3121"/>
    <cellStyle name="SAPBEXHLevel1 3 2 3 2" xfId="9884"/>
    <cellStyle name="SAPBEXHLevel1 3 2 3 2 2" xfId="16478"/>
    <cellStyle name="SAPBEXHLevel1 3 2 3 2 2 2" xfId="26544"/>
    <cellStyle name="SAPBEXHLevel1 3 2 3 2 3" xfId="23002"/>
    <cellStyle name="SAPBEXHLevel1 3 2 3 3" xfId="11821"/>
    <cellStyle name="SAPBEXHLevel1 3 2 3 3 2" xfId="18146"/>
    <cellStyle name="SAPBEXHLevel1 3 2 3 3 2 2" xfId="27558"/>
    <cellStyle name="SAPBEXHLevel1 3 2 3 3 3" xfId="23976"/>
    <cellStyle name="SAPBEXHLevel1 3 2 3 4" xfId="7706"/>
    <cellStyle name="SAPBEXHLevel1 3 2 3 4 2" xfId="21751"/>
    <cellStyle name="SAPBEXHLevel1 3 2 3 5" xfId="14869"/>
    <cellStyle name="SAPBEXHLevel1 3 2 3 5 2" xfId="25478"/>
    <cellStyle name="SAPBEXHLevel1 3 2 3 6" xfId="19682"/>
    <cellStyle name="SAPBEXHLevel1 3 2 4" xfId="3610"/>
    <cellStyle name="SAPBEXHLevel1 3 2 4 2" xfId="10365"/>
    <cellStyle name="SAPBEXHLevel1 3 2 4 2 2" xfId="16808"/>
    <cellStyle name="SAPBEXHLevel1 3 2 4 2 2 2" xfId="26818"/>
    <cellStyle name="SAPBEXHLevel1 3 2 4 2 3" xfId="23270"/>
    <cellStyle name="SAPBEXHLevel1 3 2 4 3" xfId="12295"/>
    <cellStyle name="SAPBEXHLevel1 3 2 4 3 2" xfId="18618"/>
    <cellStyle name="SAPBEXHLevel1 3 2 4 3 2 2" xfId="27828"/>
    <cellStyle name="SAPBEXHLevel1 3 2 4 3 3" xfId="24240"/>
    <cellStyle name="SAPBEXHLevel1 3 2 4 4" xfId="8186"/>
    <cellStyle name="SAPBEXHLevel1 3 2 4 4 2" xfId="22183"/>
    <cellStyle name="SAPBEXHLevel1 3 2 4 5" xfId="15342"/>
    <cellStyle name="SAPBEXHLevel1 3 2 4 5 2" xfId="25748"/>
    <cellStyle name="SAPBEXHLevel1 3 2 4 6" xfId="19946"/>
    <cellStyle name="SAPBEXHLevel1 3 2 5" xfId="4032"/>
    <cellStyle name="SAPBEXHLevel1 3 2 5 2" xfId="20172"/>
    <cellStyle name="SAPBEXHLevel1 3 2 6" xfId="19237"/>
    <cellStyle name="SAPBEXHLevel1 3 2 7" xfId="28359"/>
    <cellStyle name="SAPBEXHLevel1 3 3" xfId="2039"/>
    <cellStyle name="SAPBEXHLevel1 3 3 2" xfId="2925"/>
    <cellStyle name="SAPBEXHLevel1 3 3 2 2" xfId="7512"/>
    <cellStyle name="SAPBEXHLevel1 3 3 2 2 2" xfId="14679"/>
    <cellStyle name="SAPBEXHLevel1 3 3 2 2 2 2" xfId="25371"/>
    <cellStyle name="SAPBEXHLevel1 3 3 2 2 3" xfId="21638"/>
    <cellStyle name="SAPBEXHLevel1 3 3 2 3" xfId="9692"/>
    <cellStyle name="SAPBEXHLevel1 3 3 2 3 2" xfId="16337"/>
    <cellStyle name="SAPBEXHLevel1 3 3 2 3 2 2" xfId="26435"/>
    <cellStyle name="SAPBEXHLevel1 3 3 2 3 3" xfId="22896"/>
    <cellStyle name="SAPBEXHLevel1 3 3 2 4" xfId="11641"/>
    <cellStyle name="SAPBEXHLevel1 3 3 2 4 2" xfId="17968"/>
    <cellStyle name="SAPBEXHLevel1 3 3 2 4 2 2" xfId="27451"/>
    <cellStyle name="SAPBEXHLevel1 3 3 2 4 3" xfId="23872"/>
    <cellStyle name="SAPBEXHLevel1 3 3 2 5" xfId="5127"/>
    <cellStyle name="SAPBEXHLevel1 3 3 2 5 2" xfId="20661"/>
    <cellStyle name="SAPBEXHLevel1 3 3 2 6" xfId="12703"/>
    <cellStyle name="SAPBEXHLevel1 3 3 2 6 2" xfId="24476"/>
    <cellStyle name="SAPBEXHLevel1 3 3 2 7" xfId="19578"/>
    <cellStyle name="SAPBEXHLevel1 3 3 3" xfId="3457"/>
    <cellStyle name="SAPBEXHLevel1 3 3 3 2" xfId="10212"/>
    <cellStyle name="SAPBEXHLevel1 3 3 3 2 2" xfId="16694"/>
    <cellStyle name="SAPBEXHLevel1 3 3 3 2 2 2" xfId="26716"/>
    <cellStyle name="SAPBEXHLevel1 3 3 3 2 3" xfId="23170"/>
    <cellStyle name="SAPBEXHLevel1 3 3 3 3" xfId="12142"/>
    <cellStyle name="SAPBEXHLevel1 3 3 3 3 2" xfId="18466"/>
    <cellStyle name="SAPBEXHLevel1 3 3 3 3 2 2" xfId="27727"/>
    <cellStyle name="SAPBEXHLevel1 3 3 3 3 3" xfId="24141"/>
    <cellStyle name="SAPBEXHLevel1 3 3 3 4" xfId="8033"/>
    <cellStyle name="SAPBEXHLevel1 3 3 3 4 2" xfId="22032"/>
    <cellStyle name="SAPBEXHLevel1 3 3 3 5" xfId="15190"/>
    <cellStyle name="SAPBEXHLevel1 3 3 3 5 2" xfId="25647"/>
    <cellStyle name="SAPBEXHLevel1 3 3 3 6" xfId="19847"/>
    <cellStyle name="SAPBEXHLevel1 3 3 4" xfId="6639"/>
    <cellStyle name="SAPBEXHLevel1 3 3 4 2" xfId="13816"/>
    <cellStyle name="SAPBEXHLevel1 3 3 4 2 2" xfId="24927"/>
    <cellStyle name="SAPBEXHLevel1 3 3 4 3" xfId="21173"/>
    <cellStyle name="SAPBEXHLevel1 3 3 5" xfId="8822"/>
    <cellStyle name="SAPBEXHLevel1 3 3 5 2" xfId="15771"/>
    <cellStyle name="SAPBEXHLevel1 3 3 5 2 2" xfId="25986"/>
    <cellStyle name="SAPBEXHLevel1 3 3 5 3" xfId="22474"/>
    <cellStyle name="SAPBEXHLevel1 3 3 6" xfId="10935"/>
    <cellStyle name="SAPBEXHLevel1 3 3 6 2" xfId="17266"/>
    <cellStyle name="SAPBEXHLevel1 3 3 6 2 2" xfId="27011"/>
    <cellStyle name="SAPBEXHLevel1 3 3 6 3" xfId="23459"/>
    <cellStyle name="SAPBEXHLevel1 3 3 7" xfId="4463"/>
    <cellStyle name="SAPBEXHLevel1 3 3 7 2" xfId="20496"/>
    <cellStyle name="SAPBEXHLevel1 3 3 8" xfId="8327"/>
    <cellStyle name="SAPBEXHLevel1 3 3 8 2" xfId="22321"/>
    <cellStyle name="SAPBEXHLevel1 3 4" xfId="2647"/>
    <cellStyle name="SAPBEXHLevel1 3 4 2" xfId="9428"/>
    <cellStyle name="SAPBEXHLevel1 3 4 2 2" xfId="16079"/>
    <cellStyle name="SAPBEXHLevel1 3 4 2 2 2" xfId="26218"/>
    <cellStyle name="SAPBEXHLevel1 3 4 2 3" xfId="22694"/>
    <cellStyle name="SAPBEXHLevel1 3 4 3" xfId="11388"/>
    <cellStyle name="SAPBEXHLevel1 3 4 3 2" xfId="17716"/>
    <cellStyle name="SAPBEXHLevel1 3 4 3 2 2" xfId="27237"/>
    <cellStyle name="SAPBEXHLevel1 3 4 3 3" xfId="23673"/>
    <cellStyle name="SAPBEXHLevel1 3 4 4" xfId="7247"/>
    <cellStyle name="SAPBEXHLevel1 3 4 4 2" xfId="21406"/>
    <cellStyle name="SAPBEXHLevel1 3 4 5" xfId="14420"/>
    <cellStyle name="SAPBEXHLevel1 3 4 5 2" xfId="25156"/>
    <cellStyle name="SAPBEXHLevel1 3 4 6" xfId="19378"/>
    <cellStyle name="SAPBEXHLevel1 3 5" xfId="28110"/>
    <cellStyle name="SAPBEXHLevel1 4" xfId="1542"/>
    <cellStyle name="SAPBEXHLevel1 4 2" xfId="1403"/>
    <cellStyle name="SAPBEXHLevel1 4 2 2" xfId="3228"/>
    <cellStyle name="SAPBEXHLevel1 4 2 2 2" xfId="9983"/>
    <cellStyle name="SAPBEXHLevel1 4 2 2 2 2" xfId="16536"/>
    <cellStyle name="SAPBEXHLevel1 4 2 2 2 2 2" xfId="26591"/>
    <cellStyle name="SAPBEXHLevel1 4 2 2 2 3" xfId="23049"/>
    <cellStyle name="SAPBEXHLevel1 4 2 2 3" xfId="11913"/>
    <cellStyle name="SAPBEXHLevel1 4 2 2 3 2" xfId="18238"/>
    <cellStyle name="SAPBEXHLevel1 4 2 2 3 2 2" xfId="27603"/>
    <cellStyle name="SAPBEXHLevel1 4 2 2 3 3" xfId="24021"/>
    <cellStyle name="SAPBEXHLevel1 4 2 2 4" xfId="7804"/>
    <cellStyle name="SAPBEXHLevel1 4 2 2 4 2" xfId="21808"/>
    <cellStyle name="SAPBEXHLevel1 4 2 2 5" xfId="14962"/>
    <cellStyle name="SAPBEXHLevel1 4 2 2 5 2" xfId="25523"/>
    <cellStyle name="SAPBEXHLevel1 4 2 2 6" xfId="19727"/>
    <cellStyle name="SAPBEXHLevel1 4 2 3" xfId="3701"/>
    <cellStyle name="SAPBEXHLevel1 4 2 3 2" xfId="10456"/>
    <cellStyle name="SAPBEXHLevel1 4 2 3 2 2" xfId="16859"/>
    <cellStyle name="SAPBEXHLevel1 4 2 3 2 2 2" xfId="26863"/>
    <cellStyle name="SAPBEXHLevel1 4 2 3 2 3" xfId="23315"/>
    <cellStyle name="SAPBEXHLevel1 4 2 3 3" xfId="12386"/>
    <cellStyle name="SAPBEXHLevel1 4 2 3 3 2" xfId="18709"/>
    <cellStyle name="SAPBEXHLevel1 4 2 3 3 2 2" xfId="27873"/>
    <cellStyle name="SAPBEXHLevel1 4 2 3 3 3" xfId="24285"/>
    <cellStyle name="SAPBEXHLevel1 4 2 3 4" xfId="8273"/>
    <cellStyle name="SAPBEXHLevel1 4 2 3 4 2" xfId="22269"/>
    <cellStyle name="SAPBEXHLevel1 4 2 3 5" xfId="15433"/>
    <cellStyle name="SAPBEXHLevel1 4 2 3 5 2" xfId="25793"/>
    <cellStyle name="SAPBEXHLevel1 4 2 3 6" xfId="19991"/>
    <cellStyle name="SAPBEXHLevel1 4 2 4" xfId="6186"/>
    <cellStyle name="SAPBEXHLevel1 4 2 4 2" xfId="13422"/>
    <cellStyle name="SAPBEXHLevel1 4 2 4 2 2" xfId="24842"/>
    <cellStyle name="SAPBEXHLevel1 4 2 4 3" xfId="21092"/>
    <cellStyle name="SAPBEXHLevel1 4 2 5" xfId="8455"/>
    <cellStyle name="SAPBEXHLevel1 4 2 5 2" xfId="15662"/>
    <cellStyle name="SAPBEXHLevel1 4 2 5 2 2" xfId="25916"/>
    <cellStyle name="SAPBEXHLevel1 4 2 5 3" xfId="22409"/>
    <cellStyle name="SAPBEXHLevel1 4 2 6" xfId="8473"/>
    <cellStyle name="SAPBEXHLevel1 4 2 6 2" xfId="15668"/>
    <cellStyle name="SAPBEXHLevel1 4 2 6 2 2" xfId="25922"/>
    <cellStyle name="SAPBEXHLevel1 4 2 6 3" xfId="22415"/>
    <cellStyle name="SAPBEXHLevel1 4 2 7" xfId="12626"/>
    <cellStyle name="SAPBEXHLevel1 4 2 7 2" xfId="24418"/>
    <cellStyle name="SAPBEXHLevel1 4 2 8" xfId="19101"/>
    <cellStyle name="SAPBEXHLevel1 4 3" xfId="2751"/>
    <cellStyle name="SAPBEXHLevel1 4 3 2" xfId="9524"/>
    <cellStyle name="SAPBEXHLevel1 4 3 2 2" xfId="16175"/>
    <cellStyle name="SAPBEXHLevel1 4 3 2 2 2" xfId="26301"/>
    <cellStyle name="SAPBEXHLevel1 4 3 2 3" xfId="22776"/>
    <cellStyle name="SAPBEXHLevel1 4 3 3" xfId="11479"/>
    <cellStyle name="SAPBEXHLevel1 4 3 3 2" xfId="17806"/>
    <cellStyle name="SAPBEXHLevel1 4 3 3 2 2" xfId="27317"/>
    <cellStyle name="SAPBEXHLevel1 4 3 3 3" xfId="23752"/>
    <cellStyle name="SAPBEXHLevel1 4 3 4" xfId="7343"/>
    <cellStyle name="SAPBEXHLevel1 4 3 4 2" xfId="21496"/>
    <cellStyle name="SAPBEXHLevel1 4 3 5" xfId="14511"/>
    <cellStyle name="SAPBEXHLevel1 4 3 5 2" xfId="25237"/>
    <cellStyle name="SAPBEXHLevel1 4 3 6" xfId="19458"/>
    <cellStyle name="SAPBEXHLevel1 4 4" xfId="2552"/>
    <cellStyle name="SAPBEXHLevel1 4 4 2" xfId="9334"/>
    <cellStyle name="SAPBEXHLevel1 4 4 2 2" xfId="15986"/>
    <cellStyle name="SAPBEXHLevel1 4 4 2 2 2" xfId="26140"/>
    <cellStyle name="SAPBEXHLevel1 4 4 2 3" xfId="22621"/>
    <cellStyle name="SAPBEXHLevel1 4 4 3" xfId="11294"/>
    <cellStyle name="SAPBEXHLevel1 4 4 3 2" xfId="17623"/>
    <cellStyle name="SAPBEXHLevel1 4 4 3 2 2" xfId="27160"/>
    <cellStyle name="SAPBEXHLevel1 4 4 3 3" xfId="23601"/>
    <cellStyle name="SAPBEXHLevel1 4 4 4" xfId="7152"/>
    <cellStyle name="SAPBEXHLevel1 4 4 4 2" xfId="21319"/>
    <cellStyle name="SAPBEXHLevel1 4 4 5" xfId="14326"/>
    <cellStyle name="SAPBEXHLevel1 4 4 5 2" xfId="25079"/>
    <cellStyle name="SAPBEXHLevel1 4 4 6" xfId="19305"/>
    <cellStyle name="SAPBEXHLevel1 4 5" xfId="5436"/>
    <cellStyle name="SAPBEXHLevel1 4 5 2" xfId="20834"/>
    <cellStyle name="SAPBEXHLevel1 4 6" xfId="19146"/>
    <cellStyle name="SAPBEXHLevel1 4 7" xfId="28241"/>
    <cellStyle name="SAPBEXHLevel1 5" xfId="2132"/>
    <cellStyle name="SAPBEXHLevel1 5 2" xfId="5210"/>
    <cellStyle name="SAPBEXHLevel1 5 2 2" xfId="12777"/>
    <cellStyle name="SAPBEXHLevel1 5 2 2 2" xfId="24541"/>
    <cellStyle name="SAPBEXHLevel1 5 2 3" xfId="20732"/>
    <cellStyle name="SAPBEXHLevel1 5 3" xfId="6732"/>
    <cellStyle name="SAPBEXHLevel1 5 3 2" xfId="13907"/>
    <cellStyle name="SAPBEXHLevel1 5 3 2 2" xfId="24990"/>
    <cellStyle name="SAPBEXHLevel1 5 3 3" xfId="21235"/>
    <cellStyle name="SAPBEXHLevel1 5 4" xfId="8915"/>
    <cellStyle name="SAPBEXHLevel1 5 4 2" xfId="15845"/>
    <cellStyle name="SAPBEXHLevel1 5 4 2 2" xfId="26051"/>
    <cellStyle name="SAPBEXHLevel1 5 4 3" xfId="22538"/>
    <cellStyle name="SAPBEXHLevel1 5 5" xfId="11011"/>
    <cellStyle name="SAPBEXHLevel1 5 5 2" xfId="17340"/>
    <cellStyle name="SAPBEXHLevel1 5 5 2 2" xfId="27073"/>
    <cellStyle name="SAPBEXHLevel1 5 5 3" xfId="23520"/>
    <cellStyle name="SAPBEXHLevel1 5 6" xfId="4310"/>
    <cellStyle name="SAPBEXHLevel1 5 6 2" xfId="20354"/>
    <cellStyle name="SAPBEXHLevel1 5 7" xfId="4171"/>
    <cellStyle name="SAPBEXHLevel1 5 7 2" xfId="20242"/>
    <cellStyle name="SAPBEXHLevel1 6" xfId="2589"/>
    <cellStyle name="SAPBEXHLevel1 6 2" xfId="9370"/>
    <cellStyle name="SAPBEXHLevel1 6 2 2" xfId="16021"/>
    <cellStyle name="SAPBEXHLevel1 6 2 2 2" xfId="26173"/>
    <cellStyle name="SAPBEXHLevel1 6 2 3" xfId="22654"/>
    <cellStyle name="SAPBEXHLevel1 6 3" xfId="11330"/>
    <cellStyle name="SAPBEXHLevel1 6 3 2" xfId="17658"/>
    <cellStyle name="SAPBEXHLevel1 6 3 2 2" xfId="27192"/>
    <cellStyle name="SAPBEXHLevel1 6 3 3" xfId="23633"/>
    <cellStyle name="SAPBEXHLevel1 6 4" xfId="7189"/>
    <cellStyle name="SAPBEXHLevel1 6 4 2" xfId="21353"/>
    <cellStyle name="SAPBEXHLevel1 6 5" xfId="14362"/>
    <cellStyle name="SAPBEXHLevel1 6 5 2" xfId="25111"/>
    <cellStyle name="SAPBEXHLevel1 6 6" xfId="19338"/>
    <cellStyle name="SAPBEXHLevel1 7" xfId="18963"/>
    <cellStyle name="SAPBEXHLevel1 8" xfId="28057"/>
    <cellStyle name="SAPBEXHLevel1X" xfId="268"/>
    <cellStyle name="SAPBEXHLevel1X 2" xfId="269"/>
    <cellStyle name="SAPBEXHLevel1X 2 2" xfId="493"/>
    <cellStyle name="SAPBEXHLevel1X 2 2 2" xfId="1686"/>
    <cellStyle name="SAPBEXHLevel1X 2 2 2 2" xfId="1983"/>
    <cellStyle name="SAPBEXHLevel1X 2 2 2 2 2" xfId="3321"/>
    <cellStyle name="SAPBEXHLevel1X 2 2 2 2 2 2" xfId="10076"/>
    <cellStyle name="SAPBEXHLevel1X 2 2 2 2 2 2 2" xfId="16615"/>
    <cellStyle name="SAPBEXHLevel1X 2 2 2 2 2 2 2 2" xfId="26655"/>
    <cellStyle name="SAPBEXHLevel1X 2 2 2 2 2 2 3" xfId="23113"/>
    <cellStyle name="SAPBEXHLevel1X 2 2 2 2 2 3" xfId="12006"/>
    <cellStyle name="SAPBEXHLevel1X 2 2 2 2 2 3 2" xfId="18331"/>
    <cellStyle name="SAPBEXHLevel1X 2 2 2 2 2 3 2 2" xfId="27667"/>
    <cellStyle name="SAPBEXHLevel1X 2 2 2 2 2 3 3" xfId="24085"/>
    <cellStyle name="SAPBEXHLevel1X 2 2 2 2 2 4" xfId="7897"/>
    <cellStyle name="SAPBEXHLevel1X 2 2 2 2 2 4 2" xfId="21901"/>
    <cellStyle name="SAPBEXHLevel1X 2 2 2 2 2 5" xfId="15055"/>
    <cellStyle name="SAPBEXHLevel1X 2 2 2 2 2 5 2" xfId="25587"/>
    <cellStyle name="SAPBEXHLevel1X 2 2 2 2 2 6" xfId="19791"/>
    <cellStyle name="SAPBEXHLevel1X 2 2 2 2 3" xfId="3794"/>
    <cellStyle name="SAPBEXHLevel1X 2 2 2 2 3 2" xfId="10549"/>
    <cellStyle name="SAPBEXHLevel1X 2 2 2 2 3 2 2" xfId="16938"/>
    <cellStyle name="SAPBEXHLevel1X 2 2 2 2 3 2 2 2" xfId="26927"/>
    <cellStyle name="SAPBEXHLevel1X 2 2 2 2 3 2 3" xfId="23379"/>
    <cellStyle name="SAPBEXHLevel1X 2 2 2 2 3 3" xfId="12479"/>
    <cellStyle name="SAPBEXHLevel1X 2 2 2 2 3 3 2" xfId="18802"/>
    <cellStyle name="SAPBEXHLevel1X 2 2 2 2 3 3 2 2" xfId="27937"/>
    <cellStyle name="SAPBEXHLevel1X 2 2 2 2 3 3 3" xfId="24349"/>
    <cellStyle name="SAPBEXHLevel1X 2 2 2 2 3 4" xfId="8343"/>
    <cellStyle name="SAPBEXHLevel1X 2 2 2 2 3 4 2" xfId="22337"/>
    <cellStyle name="SAPBEXHLevel1X 2 2 2 2 3 5" xfId="15526"/>
    <cellStyle name="SAPBEXHLevel1X 2 2 2 2 3 5 2" xfId="25857"/>
    <cellStyle name="SAPBEXHLevel1X 2 2 2 2 3 6" xfId="20055"/>
    <cellStyle name="SAPBEXHLevel1X 2 2 2 2 4" xfId="6583"/>
    <cellStyle name="SAPBEXHLevel1X 2 2 2 2 4 2" xfId="13761"/>
    <cellStyle name="SAPBEXHLevel1X 2 2 2 2 4 2 2" xfId="24907"/>
    <cellStyle name="SAPBEXHLevel1X 2 2 2 2 4 3" xfId="21157"/>
    <cellStyle name="SAPBEXHLevel1X 2 2 2 2 5" xfId="8766"/>
    <cellStyle name="SAPBEXHLevel1X 2 2 2 2 5 2" xfId="15739"/>
    <cellStyle name="SAPBEXHLevel1X 2 2 2 2 5 2 2" xfId="25965"/>
    <cellStyle name="SAPBEXHLevel1X 2 2 2 2 5 3" xfId="22457"/>
    <cellStyle name="SAPBEXHLevel1X 2 2 2 2 6" xfId="10880"/>
    <cellStyle name="SAPBEXHLevel1X 2 2 2 2 6 2" xfId="17212"/>
    <cellStyle name="SAPBEXHLevel1X 2 2 2 2 6 2 2" xfId="26991"/>
    <cellStyle name="SAPBEXHLevel1X 2 2 2 2 6 3" xfId="23443"/>
    <cellStyle name="SAPBEXHLevel1X 2 2 2 2 7" xfId="12671"/>
    <cellStyle name="SAPBEXHLevel1X 2 2 2 2 7 2" xfId="24455"/>
    <cellStyle name="SAPBEXHLevel1X 2 2 2 2 8" xfId="19274"/>
    <cellStyle name="SAPBEXHLevel1X 2 2 2 3" xfId="3058"/>
    <cellStyle name="SAPBEXHLevel1X 2 2 2 3 2" xfId="9824"/>
    <cellStyle name="SAPBEXHLevel1X 2 2 2 3 2 2" xfId="16439"/>
    <cellStyle name="SAPBEXHLevel1X 2 2 2 3 2 2 2" xfId="26518"/>
    <cellStyle name="SAPBEXHLevel1X 2 2 2 3 2 3" xfId="22976"/>
    <cellStyle name="SAPBEXHLevel1X 2 2 2 3 3" xfId="11761"/>
    <cellStyle name="SAPBEXHLevel1X 2 2 2 3 3 2" xfId="18086"/>
    <cellStyle name="SAPBEXHLevel1X 2 2 2 3 3 2 2" xfId="27532"/>
    <cellStyle name="SAPBEXHLevel1X 2 2 2 3 3 3" xfId="23950"/>
    <cellStyle name="SAPBEXHLevel1X 2 2 2 3 4" xfId="7645"/>
    <cellStyle name="SAPBEXHLevel1X 2 2 2 3 4 2" xfId="21725"/>
    <cellStyle name="SAPBEXHLevel1X 2 2 2 3 5" xfId="14809"/>
    <cellStyle name="SAPBEXHLevel1X 2 2 2 3 5 2" xfId="25452"/>
    <cellStyle name="SAPBEXHLevel1X 2 2 2 3 6" xfId="19656"/>
    <cellStyle name="SAPBEXHLevel1X 2 2 2 4" xfId="3563"/>
    <cellStyle name="SAPBEXHLevel1X 2 2 2 4 2" xfId="10318"/>
    <cellStyle name="SAPBEXHLevel1X 2 2 2 4 2 2" xfId="16782"/>
    <cellStyle name="SAPBEXHLevel1X 2 2 2 4 2 2 2" xfId="26792"/>
    <cellStyle name="SAPBEXHLevel1X 2 2 2 4 2 3" xfId="23244"/>
    <cellStyle name="SAPBEXHLevel1X 2 2 2 4 3" xfId="12248"/>
    <cellStyle name="SAPBEXHLevel1X 2 2 2 4 3 2" xfId="18571"/>
    <cellStyle name="SAPBEXHLevel1X 2 2 2 4 3 2 2" xfId="27802"/>
    <cellStyle name="SAPBEXHLevel1X 2 2 2 4 3 3" xfId="24214"/>
    <cellStyle name="SAPBEXHLevel1X 2 2 2 4 4" xfId="8139"/>
    <cellStyle name="SAPBEXHLevel1X 2 2 2 4 4 2" xfId="22136"/>
    <cellStyle name="SAPBEXHLevel1X 2 2 2 4 5" xfId="15295"/>
    <cellStyle name="SAPBEXHLevel1X 2 2 2 4 5 2" xfId="25722"/>
    <cellStyle name="SAPBEXHLevel1X 2 2 2 4 6" xfId="19920"/>
    <cellStyle name="SAPBEXHLevel1X 2 2 2 5" xfId="4240"/>
    <cellStyle name="SAPBEXHLevel1X 2 2 2 5 2" xfId="20294"/>
    <cellStyle name="SAPBEXHLevel1X 2 2 2 6" xfId="19211"/>
    <cellStyle name="SAPBEXHLevel1X 2 2 2 7" xfId="28320"/>
    <cellStyle name="SAPBEXHLevel1X 2 2 3" xfId="2225"/>
    <cellStyle name="SAPBEXHLevel1X 2 2 3 2" xfId="2844"/>
    <cellStyle name="SAPBEXHLevel1X 2 2 3 2 2" xfId="7431"/>
    <cellStyle name="SAPBEXHLevel1X 2 2 3 2 2 2" xfId="14598"/>
    <cellStyle name="SAPBEXHLevel1X 2 2 3 2 2 2 2" xfId="25309"/>
    <cellStyle name="SAPBEXHLevel1X 2 2 3 2 2 3" xfId="21568"/>
    <cellStyle name="SAPBEXHLevel1X 2 2 3 2 3" xfId="9611"/>
    <cellStyle name="SAPBEXHLevel1X 2 2 3 2 3 2" xfId="16259"/>
    <cellStyle name="SAPBEXHLevel1X 2 2 3 2 3 2 2" xfId="26373"/>
    <cellStyle name="SAPBEXHLevel1X 2 2 3 2 3 3" xfId="22841"/>
    <cellStyle name="SAPBEXHLevel1X 2 2 3 2 4" xfId="11563"/>
    <cellStyle name="SAPBEXHLevel1X 2 2 3 2 4 2" xfId="17890"/>
    <cellStyle name="SAPBEXHLevel1X 2 2 3 2 4 2 2" xfId="27389"/>
    <cellStyle name="SAPBEXHLevel1X 2 2 3 2 4 3" xfId="23817"/>
    <cellStyle name="SAPBEXHLevel1X 2 2 3 2 5" xfId="5281"/>
    <cellStyle name="SAPBEXHLevel1X 2 2 3 2 5 2" xfId="20778"/>
    <cellStyle name="SAPBEXHLevel1X 2 2 3 2 6" xfId="12826"/>
    <cellStyle name="SAPBEXHLevel1X 2 2 3 2 6 2" xfId="24570"/>
    <cellStyle name="SAPBEXHLevel1X 2 2 3 2 7" xfId="19523"/>
    <cellStyle name="SAPBEXHLevel1X 2 2 3 3" xfId="2682"/>
    <cellStyle name="SAPBEXHLevel1X 2 2 3 3 2" xfId="9463"/>
    <cellStyle name="SAPBEXHLevel1X 2 2 3 3 2 2" xfId="16114"/>
    <cellStyle name="SAPBEXHLevel1X 2 2 3 3 2 2 2" xfId="26252"/>
    <cellStyle name="SAPBEXHLevel1X 2 2 3 3 2 3" xfId="22728"/>
    <cellStyle name="SAPBEXHLevel1X 2 2 3 3 3" xfId="11423"/>
    <cellStyle name="SAPBEXHLevel1X 2 2 3 3 3 2" xfId="17751"/>
    <cellStyle name="SAPBEXHLevel1X 2 2 3 3 3 2 2" xfId="27271"/>
    <cellStyle name="SAPBEXHLevel1X 2 2 3 3 3 3" xfId="23707"/>
    <cellStyle name="SAPBEXHLevel1X 2 2 3 3 4" xfId="7282"/>
    <cellStyle name="SAPBEXHLevel1X 2 2 3 3 4 2" xfId="21441"/>
    <cellStyle name="SAPBEXHLevel1X 2 2 3 3 5" xfId="14455"/>
    <cellStyle name="SAPBEXHLevel1X 2 2 3 3 5 2" xfId="25190"/>
    <cellStyle name="SAPBEXHLevel1X 2 2 3 3 6" xfId="19412"/>
    <cellStyle name="SAPBEXHLevel1X 2 2 3 4" xfId="6825"/>
    <cellStyle name="SAPBEXHLevel1X 2 2 3 4 2" xfId="13999"/>
    <cellStyle name="SAPBEXHLevel1X 2 2 3 4 2 2" xfId="25019"/>
    <cellStyle name="SAPBEXHLevel1X 2 2 3 4 3" xfId="21261"/>
    <cellStyle name="SAPBEXHLevel1X 2 2 3 5" xfId="9008"/>
    <cellStyle name="SAPBEXHLevel1X 2 2 3 5 2" xfId="15895"/>
    <cellStyle name="SAPBEXHLevel1X 2 2 3 5 2 2" xfId="26081"/>
    <cellStyle name="SAPBEXHLevel1X 2 2 3 5 3" xfId="22565"/>
    <cellStyle name="SAPBEXHLevel1X 2 2 3 6" xfId="11069"/>
    <cellStyle name="SAPBEXHLevel1X 2 2 3 6 2" xfId="17398"/>
    <cellStyle name="SAPBEXHLevel1X 2 2 3 6 2 2" xfId="27101"/>
    <cellStyle name="SAPBEXHLevel1X 2 2 3 6 3" xfId="23545"/>
    <cellStyle name="SAPBEXHLevel1X 2 2 3 7" xfId="4386"/>
    <cellStyle name="SAPBEXHLevel1X 2 2 3 7 2" xfId="20430"/>
    <cellStyle name="SAPBEXHLevel1X 2 2 3 8" xfId="4173"/>
    <cellStyle name="SAPBEXHLevel1X 2 2 3 8 2" xfId="20244"/>
    <cellStyle name="SAPBEXHLevel1X 2 2 4" xfId="2650"/>
    <cellStyle name="SAPBEXHLevel1X 2 2 4 2" xfId="9431"/>
    <cellStyle name="SAPBEXHLevel1X 2 2 4 2 2" xfId="16082"/>
    <cellStyle name="SAPBEXHLevel1X 2 2 4 2 2 2" xfId="26221"/>
    <cellStyle name="SAPBEXHLevel1X 2 2 4 2 3" xfId="22697"/>
    <cellStyle name="SAPBEXHLevel1X 2 2 4 3" xfId="11391"/>
    <cellStyle name="SAPBEXHLevel1X 2 2 4 3 2" xfId="17719"/>
    <cellStyle name="SAPBEXHLevel1X 2 2 4 3 2 2" xfId="27240"/>
    <cellStyle name="SAPBEXHLevel1X 2 2 4 3 3" xfId="23676"/>
    <cellStyle name="SAPBEXHLevel1X 2 2 4 4" xfId="7250"/>
    <cellStyle name="SAPBEXHLevel1X 2 2 4 4 2" xfId="21409"/>
    <cellStyle name="SAPBEXHLevel1X 2 2 4 5" xfId="14423"/>
    <cellStyle name="SAPBEXHLevel1X 2 2 4 5 2" xfId="25159"/>
    <cellStyle name="SAPBEXHLevel1X 2 2 4 6" xfId="19381"/>
    <cellStyle name="SAPBEXHLevel1X 2 2 5" xfId="28113"/>
    <cellStyle name="SAPBEXHLevel1X 2 3" xfId="1020"/>
    <cellStyle name="SAPBEXHLevel1X 2 3 2" xfId="1661"/>
    <cellStyle name="SAPBEXHLevel1X 2 3 2 2" xfId="1297"/>
    <cellStyle name="SAPBEXHLevel1X 2 3 2 2 2" xfId="3297"/>
    <cellStyle name="SAPBEXHLevel1X 2 3 2 2 2 2" xfId="10052"/>
    <cellStyle name="SAPBEXHLevel1X 2 3 2 2 2 2 2" xfId="16593"/>
    <cellStyle name="SAPBEXHLevel1X 2 3 2 2 2 2 2 2" xfId="26633"/>
    <cellStyle name="SAPBEXHLevel1X 2 3 2 2 2 2 3" xfId="23091"/>
    <cellStyle name="SAPBEXHLevel1X 2 3 2 2 2 3" xfId="11982"/>
    <cellStyle name="SAPBEXHLevel1X 2 3 2 2 2 3 2" xfId="18307"/>
    <cellStyle name="SAPBEXHLevel1X 2 3 2 2 2 3 2 2" xfId="27645"/>
    <cellStyle name="SAPBEXHLevel1X 2 3 2 2 2 3 3" xfId="24063"/>
    <cellStyle name="SAPBEXHLevel1X 2 3 2 2 2 4" xfId="7873"/>
    <cellStyle name="SAPBEXHLevel1X 2 3 2 2 2 4 2" xfId="21877"/>
    <cellStyle name="SAPBEXHLevel1X 2 3 2 2 2 5" xfId="15031"/>
    <cellStyle name="SAPBEXHLevel1X 2 3 2 2 2 5 2" xfId="25565"/>
    <cellStyle name="SAPBEXHLevel1X 2 3 2 2 2 6" xfId="19769"/>
    <cellStyle name="SAPBEXHLevel1X 2 3 2 2 3" xfId="3770"/>
    <cellStyle name="SAPBEXHLevel1X 2 3 2 2 3 2" xfId="10525"/>
    <cellStyle name="SAPBEXHLevel1X 2 3 2 2 3 2 2" xfId="16916"/>
    <cellStyle name="SAPBEXHLevel1X 2 3 2 2 3 2 2 2" xfId="26905"/>
    <cellStyle name="SAPBEXHLevel1X 2 3 2 2 3 2 3" xfId="23357"/>
    <cellStyle name="SAPBEXHLevel1X 2 3 2 2 3 3" xfId="12455"/>
    <cellStyle name="SAPBEXHLevel1X 2 3 2 2 3 3 2" xfId="18778"/>
    <cellStyle name="SAPBEXHLevel1X 2 3 2 2 3 3 2 2" xfId="27915"/>
    <cellStyle name="SAPBEXHLevel1X 2 3 2 2 3 3 3" xfId="24327"/>
    <cellStyle name="SAPBEXHLevel1X 2 3 2 2 3 4" xfId="8319"/>
    <cellStyle name="SAPBEXHLevel1X 2 3 2 2 3 4 2" xfId="22313"/>
    <cellStyle name="SAPBEXHLevel1X 2 3 2 2 3 5" xfId="15502"/>
    <cellStyle name="SAPBEXHLevel1X 2 3 2 2 3 5 2" xfId="25835"/>
    <cellStyle name="SAPBEXHLevel1X 2 3 2 2 3 6" xfId="20033"/>
    <cellStyle name="SAPBEXHLevel1X 2 3 2 2 4" xfId="6095"/>
    <cellStyle name="SAPBEXHLevel1X 2 3 2 2 4 2" xfId="13335"/>
    <cellStyle name="SAPBEXHLevel1X 2 3 2 2 4 2 2" xfId="24811"/>
    <cellStyle name="SAPBEXHLevel1X 2 3 2 2 4 3" xfId="21062"/>
    <cellStyle name="SAPBEXHLevel1X 2 3 2 2 5" xfId="5758"/>
    <cellStyle name="SAPBEXHLevel1X 2 3 2 2 5 2" xfId="13046"/>
    <cellStyle name="SAPBEXHLevel1X 2 3 2 2 5 2 2" xfId="24680"/>
    <cellStyle name="SAPBEXHLevel1X 2 3 2 2 5 3" xfId="20931"/>
    <cellStyle name="SAPBEXHLevel1X 2 3 2 2 6" xfId="5813"/>
    <cellStyle name="SAPBEXHLevel1X 2 3 2 2 6 2" xfId="13082"/>
    <cellStyle name="SAPBEXHLevel1X 2 3 2 2 6 2 2" xfId="24699"/>
    <cellStyle name="SAPBEXHLevel1X 2 3 2 2 6 3" xfId="20950"/>
    <cellStyle name="SAPBEXHLevel1X 2 3 2 2 7" xfId="4215"/>
    <cellStyle name="SAPBEXHLevel1X 2 3 2 2 7 2" xfId="20278"/>
    <cellStyle name="SAPBEXHLevel1X 2 3 2 2 8" xfId="19073"/>
    <cellStyle name="SAPBEXHLevel1X 2 3 2 3" xfId="3034"/>
    <cellStyle name="SAPBEXHLevel1X 2 3 2 3 2" xfId="9800"/>
    <cellStyle name="SAPBEXHLevel1X 2 3 2 3 2 2" xfId="16417"/>
    <cellStyle name="SAPBEXHLevel1X 2 3 2 3 2 2 2" xfId="26496"/>
    <cellStyle name="SAPBEXHLevel1X 2 3 2 3 2 3" xfId="22954"/>
    <cellStyle name="SAPBEXHLevel1X 2 3 2 3 3" xfId="11737"/>
    <cellStyle name="SAPBEXHLevel1X 2 3 2 3 3 2" xfId="18062"/>
    <cellStyle name="SAPBEXHLevel1X 2 3 2 3 3 2 2" xfId="27510"/>
    <cellStyle name="SAPBEXHLevel1X 2 3 2 3 3 3" xfId="23928"/>
    <cellStyle name="SAPBEXHLevel1X 2 3 2 3 4" xfId="7621"/>
    <cellStyle name="SAPBEXHLevel1X 2 3 2 3 4 2" xfId="21703"/>
    <cellStyle name="SAPBEXHLevel1X 2 3 2 3 5" xfId="14785"/>
    <cellStyle name="SAPBEXHLevel1X 2 3 2 3 5 2" xfId="25430"/>
    <cellStyle name="SAPBEXHLevel1X 2 3 2 3 6" xfId="19634"/>
    <cellStyle name="SAPBEXHLevel1X 2 3 2 4" xfId="3539"/>
    <cellStyle name="SAPBEXHLevel1X 2 3 2 4 2" xfId="10294"/>
    <cellStyle name="SAPBEXHLevel1X 2 3 2 4 2 2" xfId="16760"/>
    <cellStyle name="SAPBEXHLevel1X 2 3 2 4 2 2 2" xfId="26770"/>
    <cellStyle name="SAPBEXHLevel1X 2 3 2 4 2 3" xfId="23222"/>
    <cellStyle name="SAPBEXHLevel1X 2 3 2 4 3" xfId="12224"/>
    <cellStyle name="SAPBEXHLevel1X 2 3 2 4 3 2" xfId="18547"/>
    <cellStyle name="SAPBEXHLevel1X 2 3 2 4 3 2 2" xfId="27780"/>
    <cellStyle name="SAPBEXHLevel1X 2 3 2 4 3 3" xfId="24192"/>
    <cellStyle name="SAPBEXHLevel1X 2 3 2 4 4" xfId="8115"/>
    <cellStyle name="SAPBEXHLevel1X 2 3 2 4 4 2" xfId="22112"/>
    <cellStyle name="SAPBEXHLevel1X 2 3 2 4 5" xfId="15271"/>
    <cellStyle name="SAPBEXHLevel1X 2 3 2 4 5 2" xfId="25700"/>
    <cellStyle name="SAPBEXHLevel1X 2 3 2 4 6" xfId="19898"/>
    <cellStyle name="SAPBEXHLevel1X 2 3 2 5" xfId="3967"/>
    <cellStyle name="SAPBEXHLevel1X 2 3 2 5 2" xfId="20128"/>
    <cellStyle name="SAPBEXHLevel1X 2 3 2 6" xfId="19189"/>
    <cellStyle name="SAPBEXHLevel1X 2 3 2 7" xfId="28298"/>
    <cellStyle name="SAPBEXHLevel1X 2 3 3" xfId="2066"/>
    <cellStyle name="SAPBEXHLevel1X 2 3 3 2" xfId="5152"/>
    <cellStyle name="SAPBEXHLevel1X 2 3 3 2 2" xfId="12727"/>
    <cellStyle name="SAPBEXHLevel1X 2 3 3 2 2 2" xfId="24499"/>
    <cellStyle name="SAPBEXHLevel1X 2 3 3 2 3" xfId="20684"/>
    <cellStyle name="SAPBEXHLevel1X 2 3 3 3" xfId="6666"/>
    <cellStyle name="SAPBEXHLevel1X 2 3 3 3 2" xfId="13842"/>
    <cellStyle name="SAPBEXHLevel1X 2 3 3 3 2 2" xfId="24949"/>
    <cellStyle name="SAPBEXHLevel1X 2 3 3 3 3" xfId="21195"/>
    <cellStyle name="SAPBEXHLevel1X 2 3 3 4" xfId="8849"/>
    <cellStyle name="SAPBEXHLevel1X 2 3 3 4 2" xfId="15795"/>
    <cellStyle name="SAPBEXHLevel1X 2 3 3 4 2 2" xfId="26009"/>
    <cellStyle name="SAPBEXHLevel1X 2 3 3 4 3" xfId="22497"/>
    <cellStyle name="SAPBEXHLevel1X 2 3 3 5" xfId="10958"/>
    <cellStyle name="SAPBEXHLevel1X 2 3 3 5 2" xfId="17288"/>
    <cellStyle name="SAPBEXHLevel1X 2 3 3 5 2 2" xfId="27032"/>
    <cellStyle name="SAPBEXHLevel1X 2 3 3 5 3" xfId="23480"/>
    <cellStyle name="SAPBEXHLevel1X 2 3 3 6" xfId="4362"/>
    <cellStyle name="SAPBEXHLevel1X 2 3 3 6 2" xfId="20406"/>
    <cellStyle name="SAPBEXHLevel1X 2 3 3 7" xfId="4791"/>
    <cellStyle name="SAPBEXHLevel1X 2 3 3 7 2" xfId="20625"/>
    <cellStyle name="SAPBEXHLevel1X 2 3 4" xfId="2754"/>
    <cellStyle name="SAPBEXHLevel1X 2 3 4 2" xfId="9527"/>
    <cellStyle name="SAPBEXHLevel1X 2 3 4 2 2" xfId="16178"/>
    <cellStyle name="SAPBEXHLevel1X 2 3 4 2 2 2" xfId="26304"/>
    <cellStyle name="SAPBEXHLevel1X 2 3 4 2 3" xfId="22779"/>
    <cellStyle name="SAPBEXHLevel1X 2 3 4 3" xfId="11482"/>
    <cellStyle name="SAPBEXHLevel1X 2 3 4 3 2" xfId="17809"/>
    <cellStyle name="SAPBEXHLevel1X 2 3 4 3 2 2" xfId="27320"/>
    <cellStyle name="SAPBEXHLevel1X 2 3 4 3 3" xfId="23755"/>
    <cellStyle name="SAPBEXHLevel1X 2 3 4 4" xfId="7346"/>
    <cellStyle name="SAPBEXHLevel1X 2 3 4 4 2" xfId="21499"/>
    <cellStyle name="SAPBEXHLevel1X 2 3 4 5" xfId="14514"/>
    <cellStyle name="SAPBEXHLevel1X 2 3 4 5 2" xfId="25240"/>
    <cellStyle name="SAPBEXHLevel1X 2 3 4 6" xfId="19461"/>
    <cellStyle name="SAPBEXHLevel1X 2 3 5" xfId="2820"/>
    <cellStyle name="SAPBEXHLevel1X 2 3 5 2" xfId="9587"/>
    <cellStyle name="SAPBEXHLevel1X 2 3 5 2 2" xfId="16236"/>
    <cellStyle name="SAPBEXHLevel1X 2 3 5 2 2 2" xfId="26351"/>
    <cellStyle name="SAPBEXHLevel1X 2 3 5 2 3" xfId="22819"/>
    <cellStyle name="SAPBEXHLevel1X 2 3 5 3" xfId="11540"/>
    <cellStyle name="SAPBEXHLevel1X 2 3 5 3 2" xfId="17867"/>
    <cellStyle name="SAPBEXHLevel1X 2 3 5 3 2 2" xfId="27367"/>
    <cellStyle name="SAPBEXHLevel1X 2 3 5 3 3" xfId="23795"/>
    <cellStyle name="SAPBEXHLevel1X 2 3 5 4" xfId="7407"/>
    <cellStyle name="SAPBEXHLevel1X 2 3 5 4 2" xfId="21545"/>
    <cellStyle name="SAPBEXHLevel1X 2 3 5 5" xfId="14574"/>
    <cellStyle name="SAPBEXHLevel1X 2 3 5 5 2" xfId="25287"/>
    <cellStyle name="SAPBEXHLevel1X 2 3 5 6" xfId="19501"/>
    <cellStyle name="SAPBEXHLevel1X 2 3 6" xfId="28163"/>
    <cellStyle name="SAPBEXHLevel1X 2 4" xfId="1068"/>
    <cellStyle name="SAPBEXHLevel1X 2 4 2" xfId="1689"/>
    <cellStyle name="SAPBEXHLevel1X 2 4 2 2" xfId="893"/>
    <cellStyle name="SAPBEXHLevel1X 2 4 2 2 2" xfId="3324"/>
    <cellStyle name="SAPBEXHLevel1X 2 4 2 2 2 2" xfId="10079"/>
    <cellStyle name="SAPBEXHLevel1X 2 4 2 2 2 2 2" xfId="16618"/>
    <cellStyle name="SAPBEXHLevel1X 2 4 2 2 2 2 2 2" xfId="26658"/>
    <cellStyle name="SAPBEXHLevel1X 2 4 2 2 2 2 3" xfId="23116"/>
    <cellStyle name="SAPBEXHLevel1X 2 4 2 2 2 3" xfId="12009"/>
    <cellStyle name="SAPBEXHLevel1X 2 4 2 2 2 3 2" xfId="18334"/>
    <cellStyle name="SAPBEXHLevel1X 2 4 2 2 2 3 2 2" xfId="27670"/>
    <cellStyle name="SAPBEXHLevel1X 2 4 2 2 2 3 3" xfId="24088"/>
    <cellStyle name="SAPBEXHLevel1X 2 4 2 2 2 4" xfId="7900"/>
    <cellStyle name="SAPBEXHLevel1X 2 4 2 2 2 4 2" xfId="21904"/>
    <cellStyle name="SAPBEXHLevel1X 2 4 2 2 2 5" xfId="15058"/>
    <cellStyle name="SAPBEXHLevel1X 2 4 2 2 2 5 2" xfId="25590"/>
    <cellStyle name="SAPBEXHLevel1X 2 4 2 2 2 6" xfId="19794"/>
    <cellStyle name="SAPBEXHLevel1X 2 4 2 2 3" xfId="3797"/>
    <cellStyle name="SAPBEXHLevel1X 2 4 2 2 3 2" xfId="10552"/>
    <cellStyle name="SAPBEXHLevel1X 2 4 2 2 3 2 2" xfId="16941"/>
    <cellStyle name="SAPBEXHLevel1X 2 4 2 2 3 2 2 2" xfId="26930"/>
    <cellStyle name="SAPBEXHLevel1X 2 4 2 2 3 2 3" xfId="23382"/>
    <cellStyle name="SAPBEXHLevel1X 2 4 2 2 3 3" xfId="12482"/>
    <cellStyle name="SAPBEXHLevel1X 2 4 2 2 3 3 2" xfId="18805"/>
    <cellStyle name="SAPBEXHLevel1X 2 4 2 2 3 3 2 2" xfId="27940"/>
    <cellStyle name="SAPBEXHLevel1X 2 4 2 2 3 3 3" xfId="24352"/>
    <cellStyle name="SAPBEXHLevel1X 2 4 2 2 3 4" xfId="8346"/>
    <cellStyle name="SAPBEXHLevel1X 2 4 2 2 3 4 2" xfId="22340"/>
    <cellStyle name="SAPBEXHLevel1X 2 4 2 2 3 5" xfId="15529"/>
    <cellStyle name="SAPBEXHLevel1X 2 4 2 2 3 5 2" xfId="25860"/>
    <cellStyle name="SAPBEXHLevel1X 2 4 2 2 3 6" xfId="20058"/>
    <cellStyle name="SAPBEXHLevel1X 2 4 2 2 4" xfId="5938"/>
    <cellStyle name="SAPBEXHLevel1X 2 4 2 2 4 2" xfId="13199"/>
    <cellStyle name="SAPBEXHLevel1X 2 4 2 2 4 2 2" xfId="24764"/>
    <cellStyle name="SAPBEXHLevel1X 2 4 2 2 4 3" xfId="21015"/>
    <cellStyle name="SAPBEXHLevel1X 2 4 2 2 5" xfId="5710"/>
    <cellStyle name="SAPBEXHLevel1X 2 4 2 2 5 2" xfId="13026"/>
    <cellStyle name="SAPBEXHLevel1X 2 4 2 2 5 2 2" xfId="24673"/>
    <cellStyle name="SAPBEXHLevel1X 2 4 2 2 5 3" xfId="20924"/>
    <cellStyle name="SAPBEXHLevel1X 2 4 2 2 6" xfId="5752"/>
    <cellStyle name="SAPBEXHLevel1X 2 4 2 2 6 2" xfId="13041"/>
    <cellStyle name="SAPBEXHLevel1X 2 4 2 2 6 2 2" xfId="24679"/>
    <cellStyle name="SAPBEXHLevel1X 2 4 2 2 6 3" xfId="20930"/>
    <cellStyle name="SAPBEXHLevel1X 2 4 2 2 7" xfId="4202"/>
    <cellStyle name="SAPBEXHLevel1X 2 4 2 2 7 2" xfId="20267"/>
    <cellStyle name="SAPBEXHLevel1X 2 4 2 2 8" xfId="19046"/>
    <cellStyle name="SAPBEXHLevel1X 2 4 2 3" xfId="3061"/>
    <cellStyle name="SAPBEXHLevel1X 2 4 2 3 2" xfId="9827"/>
    <cellStyle name="SAPBEXHLevel1X 2 4 2 3 2 2" xfId="16442"/>
    <cellStyle name="SAPBEXHLevel1X 2 4 2 3 2 2 2" xfId="26521"/>
    <cellStyle name="SAPBEXHLevel1X 2 4 2 3 2 3" xfId="22979"/>
    <cellStyle name="SAPBEXHLevel1X 2 4 2 3 3" xfId="11764"/>
    <cellStyle name="SAPBEXHLevel1X 2 4 2 3 3 2" xfId="18089"/>
    <cellStyle name="SAPBEXHLevel1X 2 4 2 3 3 2 2" xfId="27535"/>
    <cellStyle name="SAPBEXHLevel1X 2 4 2 3 3 3" xfId="23953"/>
    <cellStyle name="SAPBEXHLevel1X 2 4 2 3 4" xfId="7648"/>
    <cellStyle name="SAPBEXHLevel1X 2 4 2 3 4 2" xfId="21728"/>
    <cellStyle name="SAPBEXHLevel1X 2 4 2 3 5" xfId="14812"/>
    <cellStyle name="SAPBEXHLevel1X 2 4 2 3 5 2" xfId="25455"/>
    <cellStyle name="SAPBEXHLevel1X 2 4 2 3 6" xfId="19659"/>
    <cellStyle name="SAPBEXHLevel1X 2 4 2 4" xfId="3566"/>
    <cellStyle name="SAPBEXHLevel1X 2 4 2 4 2" xfId="10321"/>
    <cellStyle name="SAPBEXHLevel1X 2 4 2 4 2 2" xfId="16785"/>
    <cellStyle name="SAPBEXHLevel1X 2 4 2 4 2 2 2" xfId="26795"/>
    <cellStyle name="SAPBEXHLevel1X 2 4 2 4 2 3" xfId="23247"/>
    <cellStyle name="SAPBEXHLevel1X 2 4 2 4 3" xfId="12251"/>
    <cellStyle name="SAPBEXHLevel1X 2 4 2 4 3 2" xfId="18574"/>
    <cellStyle name="SAPBEXHLevel1X 2 4 2 4 3 2 2" xfId="27805"/>
    <cellStyle name="SAPBEXHLevel1X 2 4 2 4 3 3" xfId="24217"/>
    <cellStyle name="SAPBEXHLevel1X 2 4 2 4 4" xfId="8142"/>
    <cellStyle name="SAPBEXHLevel1X 2 4 2 4 4 2" xfId="22139"/>
    <cellStyle name="SAPBEXHLevel1X 2 4 2 4 5" xfId="15298"/>
    <cellStyle name="SAPBEXHLevel1X 2 4 2 4 5 2" xfId="25725"/>
    <cellStyle name="SAPBEXHLevel1X 2 4 2 4 6" xfId="19923"/>
    <cellStyle name="SAPBEXHLevel1X 2 4 2 5" xfId="4138"/>
    <cellStyle name="SAPBEXHLevel1X 2 4 2 5 2" xfId="20217"/>
    <cellStyle name="SAPBEXHLevel1X 2 4 2 6" xfId="19214"/>
    <cellStyle name="SAPBEXHLevel1X 2 4 2 7" xfId="28323"/>
    <cellStyle name="SAPBEXHLevel1X 2 4 3" xfId="2224"/>
    <cellStyle name="SAPBEXHLevel1X 2 4 3 2" xfId="5280"/>
    <cellStyle name="SAPBEXHLevel1X 2 4 3 2 2" xfId="12825"/>
    <cellStyle name="SAPBEXHLevel1X 2 4 3 2 2 2" xfId="24569"/>
    <cellStyle name="SAPBEXHLevel1X 2 4 3 2 3" xfId="20777"/>
    <cellStyle name="SAPBEXHLevel1X 2 4 3 3" xfId="6824"/>
    <cellStyle name="SAPBEXHLevel1X 2 4 3 3 2" xfId="13998"/>
    <cellStyle name="SAPBEXHLevel1X 2 4 3 3 2 2" xfId="25018"/>
    <cellStyle name="SAPBEXHLevel1X 2 4 3 3 3" xfId="21260"/>
    <cellStyle name="SAPBEXHLevel1X 2 4 3 4" xfId="9007"/>
    <cellStyle name="SAPBEXHLevel1X 2 4 3 4 2" xfId="15894"/>
    <cellStyle name="SAPBEXHLevel1X 2 4 3 4 2 2" xfId="26080"/>
    <cellStyle name="SAPBEXHLevel1X 2 4 3 4 3" xfId="22564"/>
    <cellStyle name="SAPBEXHLevel1X 2 4 3 5" xfId="11068"/>
    <cellStyle name="SAPBEXHLevel1X 2 4 3 5 2" xfId="17397"/>
    <cellStyle name="SAPBEXHLevel1X 2 4 3 5 2 2" xfId="27100"/>
    <cellStyle name="SAPBEXHLevel1X 2 4 3 5 3" xfId="23544"/>
    <cellStyle name="SAPBEXHLevel1X 2 4 3 6" xfId="4389"/>
    <cellStyle name="SAPBEXHLevel1X 2 4 3 6 2" xfId="20433"/>
    <cellStyle name="SAPBEXHLevel1X 2 4 3 7" xfId="4562"/>
    <cellStyle name="SAPBEXHLevel1X 2 4 3 7 2" xfId="20565"/>
    <cellStyle name="SAPBEXHLevel1X 2 4 4" xfId="2847"/>
    <cellStyle name="SAPBEXHLevel1X 2 4 4 2" xfId="9614"/>
    <cellStyle name="SAPBEXHLevel1X 2 4 4 2 2" xfId="16262"/>
    <cellStyle name="SAPBEXHLevel1X 2 4 4 2 2 2" xfId="26376"/>
    <cellStyle name="SAPBEXHLevel1X 2 4 4 2 3" xfId="22844"/>
    <cellStyle name="SAPBEXHLevel1X 2 4 4 3" xfId="11566"/>
    <cellStyle name="SAPBEXHLevel1X 2 4 4 3 2" xfId="17893"/>
    <cellStyle name="SAPBEXHLevel1X 2 4 4 3 2 2" xfId="27392"/>
    <cellStyle name="SAPBEXHLevel1X 2 4 4 3 3" xfId="23820"/>
    <cellStyle name="SAPBEXHLevel1X 2 4 4 4" xfId="7434"/>
    <cellStyle name="SAPBEXHLevel1X 2 4 4 4 2" xfId="21571"/>
    <cellStyle name="SAPBEXHLevel1X 2 4 4 5" xfId="14601"/>
    <cellStyle name="SAPBEXHLevel1X 2 4 4 5 2" xfId="25312"/>
    <cellStyle name="SAPBEXHLevel1X 2 4 4 6" xfId="19526"/>
    <cellStyle name="SAPBEXHLevel1X 2 4 5" xfId="2685"/>
    <cellStyle name="SAPBEXHLevel1X 2 4 5 2" xfId="9466"/>
    <cellStyle name="SAPBEXHLevel1X 2 4 5 2 2" xfId="16117"/>
    <cellStyle name="SAPBEXHLevel1X 2 4 5 2 2 2" xfId="26255"/>
    <cellStyle name="SAPBEXHLevel1X 2 4 5 2 3" xfId="22731"/>
    <cellStyle name="SAPBEXHLevel1X 2 4 5 3" xfId="11426"/>
    <cellStyle name="SAPBEXHLevel1X 2 4 5 3 2" xfId="17754"/>
    <cellStyle name="SAPBEXHLevel1X 2 4 5 3 2 2" xfId="27274"/>
    <cellStyle name="SAPBEXHLevel1X 2 4 5 3 3" xfId="23710"/>
    <cellStyle name="SAPBEXHLevel1X 2 4 5 4" xfId="7285"/>
    <cellStyle name="SAPBEXHLevel1X 2 4 5 4 2" xfId="21444"/>
    <cellStyle name="SAPBEXHLevel1X 2 4 5 5" xfId="14458"/>
    <cellStyle name="SAPBEXHLevel1X 2 4 5 5 2" xfId="25193"/>
    <cellStyle name="SAPBEXHLevel1X 2 4 5 6" xfId="19415"/>
    <cellStyle name="SAPBEXHLevel1X 2 4 6" xfId="28180"/>
    <cellStyle name="SAPBEXHLevel1X 2 5" xfId="1545"/>
    <cellStyle name="SAPBEXHLevel1X 2 5 2" xfId="1309"/>
    <cellStyle name="SAPBEXHLevel1X 2 5 2 2" xfId="3231"/>
    <cellStyle name="SAPBEXHLevel1X 2 5 2 2 2" xfId="9986"/>
    <cellStyle name="SAPBEXHLevel1X 2 5 2 2 2 2" xfId="16539"/>
    <cellStyle name="SAPBEXHLevel1X 2 5 2 2 2 2 2" xfId="26594"/>
    <cellStyle name="SAPBEXHLevel1X 2 5 2 2 2 3" xfId="23052"/>
    <cellStyle name="SAPBEXHLevel1X 2 5 2 2 3" xfId="11916"/>
    <cellStyle name="SAPBEXHLevel1X 2 5 2 2 3 2" xfId="18241"/>
    <cellStyle name="SAPBEXHLevel1X 2 5 2 2 3 2 2" xfId="27606"/>
    <cellStyle name="SAPBEXHLevel1X 2 5 2 2 3 3" xfId="24024"/>
    <cellStyle name="SAPBEXHLevel1X 2 5 2 2 4" xfId="7807"/>
    <cellStyle name="SAPBEXHLevel1X 2 5 2 2 4 2" xfId="21811"/>
    <cellStyle name="SAPBEXHLevel1X 2 5 2 2 5" xfId="14965"/>
    <cellStyle name="SAPBEXHLevel1X 2 5 2 2 5 2" xfId="25526"/>
    <cellStyle name="SAPBEXHLevel1X 2 5 2 2 6" xfId="19730"/>
    <cellStyle name="SAPBEXHLevel1X 2 5 2 3" xfId="3704"/>
    <cellStyle name="SAPBEXHLevel1X 2 5 2 3 2" xfId="10459"/>
    <cellStyle name="SAPBEXHLevel1X 2 5 2 3 2 2" xfId="16862"/>
    <cellStyle name="SAPBEXHLevel1X 2 5 2 3 2 2 2" xfId="26866"/>
    <cellStyle name="SAPBEXHLevel1X 2 5 2 3 2 3" xfId="23318"/>
    <cellStyle name="SAPBEXHLevel1X 2 5 2 3 3" xfId="12389"/>
    <cellStyle name="SAPBEXHLevel1X 2 5 2 3 3 2" xfId="18712"/>
    <cellStyle name="SAPBEXHLevel1X 2 5 2 3 3 2 2" xfId="27876"/>
    <cellStyle name="SAPBEXHLevel1X 2 5 2 3 3 3" xfId="24288"/>
    <cellStyle name="SAPBEXHLevel1X 2 5 2 3 4" xfId="8276"/>
    <cellStyle name="SAPBEXHLevel1X 2 5 2 3 4 2" xfId="22272"/>
    <cellStyle name="SAPBEXHLevel1X 2 5 2 3 5" xfId="15436"/>
    <cellStyle name="SAPBEXHLevel1X 2 5 2 3 5 2" xfId="25796"/>
    <cellStyle name="SAPBEXHLevel1X 2 5 2 3 6" xfId="19994"/>
    <cellStyle name="SAPBEXHLevel1X 2 5 2 4" xfId="6106"/>
    <cellStyle name="SAPBEXHLevel1X 2 5 2 4 2" xfId="13346"/>
    <cellStyle name="SAPBEXHLevel1X 2 5 2 4 2 2" xfId="24817"/>
    <cellStyle name="SAPBEXHLevel1X 2 5 2 4 3" xfId="21068"/>
    <cellStyle name="SAPBEXHLevel1X 2 5 2 5" xfId="5549"/>
    <cellStyle name="SAPBEXHLevel1X 2 5 2 5 2" xfId="12908"/>
    <cellStyle name="SAPBEXHLevel1X 2 5 2 5 2 2" xfId="24619"/>
    <cellStyle name="SAPBEXHLevel1X 2 5 2 5 3" xfId="20870"/>
    <cellStyle name="SAPBEXHLevel1X 2 5 2 6" xfId="5570"/>
    <cellStyle name="SAPBEXHLevel1X 2 5 2 6 2" xfId="12922"/>
    <cellStyle name="SAPBEXHLevel1X 2 5 2 6 2 2" xfId="24626"/>
    <cellStyle name="SAPBEXHLevel1X 2 5 2 6 3" xfId="20877"/>
    <cellStyle name="SAPBEXHLevel1X 2 5 2 7" xfId="12602"/>
    <cellStyle name="SAPBEXHLevel1X 2 5 2 7 2" xfId="24396"/>
    <cellStyle name="SAPBEXHLevel1X 2 5 2 8" xfId="19079"/>
    <cellStyle name="SAPBEXHLevel1X 2 5 3" xfId="2981"/>
    <cellStyle name="SAPBEXHLevel1X 2 5 3 2" xfId="9747"/>
    <cellStyle name="SAPBEXHLevel1X 2 5 3 2 2" xfId="16376"/>
    <cellStyle name="SAPBEXHLevel1X 2 5 3 2 2 2" xfId="26468"/>
    <cellStyle name="SAPBEXHLevel1X 2 5 3 2 3" xfId="22927"/>
    <cellStyle name="SAPBEXHLevel1X 2 5 3 3" xfId="11684"/>
    <cellStyle name="SAPBEXHLevel1X 2 5 3 3 2" xfId="18010"/>
    <cellStyle name="SAPBEXHLevel1X 2 5 3 3 2 2" xfId="27483"/>
    <cellStyle name="SAPBEXHLevel1X 2 5 3 3 3" xfId="23902"/>
    <cellStyle name="SAPBEXHLevel1X 2 5 3 4" xfId="7568"/>
    <cellStyle name="SAPBEXHLevel1X 2 5 3 4 2" xfId="21669"/>
    <cellStyle name="SAPBEXHLevel1X 2 5 3 5" xfId="14733"/>
    <cellStyle name="SAPBEXHLevel1X 2 5 3 5 2" xfId="25403"/>
    <cellStyle name="SAPBEXHLevel1X 2 5 3 6" xfId="19608"/>
    <cellStyle name="SAPBEXHLevel1X 2 5 4" xfId="3496"/>
    <cellStyle name="SAPBEXHLevel1X 2 5 4 2" xfId="10251"/>
    <cellStyle name="SAPBEXHLevel1X 2 5 4 2 2" xfId="16729"/>
    <cellStyle name="SAPBEXHLevel1X 2 5 4 2 2 2" xfId="26745"/>
    <cellStyle name="SAPBEXHLevel1X 2 5 4 2 3" xfId="23197"/>
    <cellStyle name="SAPBEXHLevel1X 2 5 4 3" xfId="12181"/>
    <cellStyle name="SAPBEXHLevel1X 2 5 4 3 2" xfId="18504"/>
    <cellStyle name="SAPBEXHLevel1X 2 5 4 3 2 2" xfId="27755"/>
    <cellStyle name="SAPBEXHLevel1X 2 5 4 3 3" xfId="24167"/>
    <cellStyle name="SAPBEXHLevel1X 2 5 4 4" xfId="8072"/>
    <cellStyle name="SAPBEXHLevel1X 2 5 4 4 2" xfId="22069"/>
    <cellStyle name="SAPBEXHLevel1X 2 5 4 5" xfId="15228"/>
    <cellStyle name="SAPBEXHLevel1X 2 5 4 5 2" xfId="25675"/>
    <cellStyle name="SAPBEXHLevel1X 2 5 4 6" xfId="19873"/>
    <cellStyle name="SAPBEXHLevel1X 2 5 5" xfId="4587"/>
    <cellStyle name="SAPBEXHLevel1X 2 5 5 2" xfId="20581"/>
    <cellStyle name="SAPBEXHLevel1X 2 5 6" xfId="19149"/>
    <cellStyle name="SAPBEXHLevel1X 2 5 7" xfId="28244"/>
    <cellStyle name="SAPBEXHLevel1X 2 6" xfId="2318"/>
    <cellStyle name="SAPBEXHLevel1X 2 6 2" xfId="5352"/>
    <cellStyle name="SAPBEXHLevel1X 2 6 2 2" xfId="12859"/>
    <cellStyle name="SAPBEXHLevel1X 2 6 2 2 2" xfId="24596"/>
    <cellStyle name="SAPBEXHLevel1X 2 6 2 3" xfId="20815"/>
    <cellStyle name="SAPBEXHLevel1X 2 6 3" xfId="6918"/>
    <cellStyle name="SAPBEXHLevel1X 2 6 3 2" xfId="14092"/>
    <cellStyle name="SAPBEXHLevel1X 2 6 3 2 2" xfId="25045"/>
    <cellStyle name="SAPBEXHLevel1X 2 6 3 3" xfId="21287"/>
    <cellStyle name="SAPBEXHLevel1X 2 6 4" xfId="9101"/>
    <cellStyle name="SAPBEXHLevel1X 2 6 4 2" xfId="15928"/>
    <cellStyle name="SAPBEXHLevel1X 2 6 4 2 2" xfId="26107"/>
    <cellStyle name="SAPBEXHLevel1X 2 6 4 3" xfId="22591"/>
    <cellStyle name="SAPBEXHLevel1X 2 6 5" xfId="11122"/>
    <cellStyle name="SAPBEXHLevel1X 2 6 5 2" xfId="17451"/>
    <cellStyle name="SAPBEXHLevel1X 2 6 5 2 2" xfId="27127"/>
    <cellStyle name="SAPBEXHLevel1X 2 6 5 3" xfId="23571"/>
    <cellStyle name="SAPBEXHLevel1X 2 6 6" xfId="4313"/>
    <cellStyle name="SAPBEXHLevel1X 2 6 6 2" xfId="20357"/>
    <cellStyle name="SAPBEXHLevel1X 2 6 7" xfId="4595"/>
    <cellStyle name="SAPBEXHLevel1X 2 6 7 2" xfId="20585"/>
    <cellStyle name="SAPBEXHLevel1X 2 7" xfId="2592"/>
    <cellStyle name="SAPBEXHLevel1X 2 7 2" xfId="9373"/>
    <cellStyle name="SAPBEXHLevel1X 2 7 2 2" xfId="16024"/>
    <cellStyle name="SAPBEXHLevel1X 2 7 2 2 2" xfId="26176"/>
    <cellStyle name="SAPBEXHLevel1X 2 7 2 3" xfId="22657"/>
    <cellStyle name="SAPBEXHLevel1X 2 7 3" xfId="11333"/>
    <cellStyle name="SAPBEXHLevel1X 2 7 3 2" xfId="17661"/>
    <cellStyle name="SAPBEXHLevel1X 2 7 3 2 2" xfId="27195"/>
    <cellStyle name="SAPBEXHLevel1X 2 7 3 3" xfId="23636"/>
    <cellStyle name="SAPBEXHLevel1X 2 7 4" xfId="7192"/>
    <cellStyle name="SAPBEXHLevel1X 2 7 4 2" xfId="21356"/>
    <cellStyle name="SAPBEXHLevel1X 2 7 5" xfId="14365"/>
    <cellStyle name="SAPBEXHLevel1X 2 7 5 2" xfId="25114"/>
    <cellStyle name="SAPBEXHLevel1X 2 7 6" xfId="19341"/>
    <cellStyle name="SAPBEXHLevel1X 2 8" xfId="18966"/>
    <cellStyle name="SAPBEXHLevel1X 2 9" xfId="28060"/>
    <cellStyle name="SAPBEXHLevel1X 3" xfId="492"/>
    <cellStyle name="SAPBEXHLevel1X 3 2" xfId="1763"/>
    <cellStyle name="SAPBEXHLevel1X 3 2 2" xfId="1939"/>
    <cellStyle name="SAPBEXHLevel1X 3 2 2 2" xfId="3382"/>
    <cellStyle name="SAPBEXHLevel1X 3 2 2 2 2" xfId="10137"/>
    <cellStyle name="SAPBEXHLevel1X 3 2 2 2 2 2" xfId="16655"/>
    <cellStyle name="SAPBEXHLevel1X 3 2 2 2 2 2 2" xfId="26682"/>
    <cellStyle name="SAPBEXHLevel1X 3 2 2 2 2 3" xfId="23140"/>
    <cellStyle name="SAPBEXHLevel1X 3 2 2 2 3" xfId="12067"/>
    <cellStyle name="SAPBEXHLevel1X 3 2 2 2 3 2" xfId="18392"/>
    <cellStyle name="SAPBEXHLevel1X 3 2 2 2 3 2 2" xfId="27694"/>
    <cellStyle name="SAPBEXHLevel1X 3 2 2 2 3 3" xfId="24112"/>
    <cellStyle name="SAPBEXHLevel1X 3 2 2 2 4" xfId="7958"/>
    <cellStyle name="SAPBEXHLevel1X 3 2 2 2 4 2" xfId="21962"/>
    <cellStyle name="SAPBEXHLevel1X 3 2 2 2 5" xfId="15116"/>
    <cellStyle name="SAPBEXHLevel1X 3 2 2 2 5 2" xfId="25614"/>
    <cellStyle name="SAPBEXHLevel1X 3 2 2 2 6" xfId="19818"/>
    <cellStyle name="SAPBEXHLevel1X 3 2 2 3" xfId="3855"/>
    <cellStyle name="SAPBEXHLevel1X 3 2 2 3 2" xfId="10610"/>
    <cellStyle name="SAPBEXHLevel1X 3 2 2 3 2 2" xfId="16978"/>
    <cellStyle name="SAPBEXHLevel1X 3 2 2 3 2 2 2" xfId="26954"/>
    <cellStyle name="SAPBEXHLevel1X 3 2 2 3 2 3" xfId="23406"/>
    <cellStyle name="SAPBEXHLevel1X 3 2 2 3 3" xfId="12540"/>
    <cellStyle name="SAPBEXHLevel1X 3 2 2 3 3 2" xfId="18863"/>
    <cellStyle name="SAPBEXHLevel1X 3 2 2 3 3 2 2" xfId="27964"/>
    <cellStyle name="SAPBEXHLevel1X 3 2 2 3 3 3" xfId="24376"/>
    <cellStyle name="SAPBEXHLevel1X 3 2 2 3 4" xfId="8376"/>
    <cellStyle name="SAPBEXHLevel1X 3 2 2 3 4 2" xfId="22366"/>
    <cellStyle name="SAPBEXHLevel1X 3 2 2 3 5" xfId="15587"/>
    <cellStyle name="SAPBEXHLevel1X 3 2 2 3 5 2" xfId="25884"/>
    <cellStyle name="SAPBEXHLevel1X 3 2 2 3 6" xfId="20082"/>
    <cellStyle name="SAPBEXHLevel1X 3 2 2 4" xfId="6539"/>
    <cellStyle name="SAPBEXHLevel1X 3 2 2 4 2" xfId="13717"/>
    <cellStyle name="SAPBEXHLevel1X 3 2 2 4 2 2" xfId="24894"/>
    <cellStyle name="SAPBEXHLevel1X 3 2 2 4 3" xfId="21144"/>
    <cellStyle name="SAPBEXHLevel1X 3 2 2 5" xfId="8722"/>
    <cellStyle name="SAPBEXHLevel1X 3 2 2 5 2" xfId="15722"/>
    <cellStyle name="SAPBEXHLevel1X 3 2 2 5 2 2" xfId="25952"/>
    <cellStyle name="SAPBEXHLevel1X 3 2 2 5 3" xfId="22444"/>
    <cellStyle name="SAPBEXHLevel1X 3 2 2 6" xfId="10836"/>
    <cellStyle name="SAPBEXHLevel1X 3 2 2 6 2" xfId="17168"/>
    <cellStyle name="SAPBEXHLevel1X 3 2 2 6 2 2" xfId="26978"/>
    <cellStyle name="SAPBEXHLevel1X 3 2 2 6 3" xfId="23430"/>
    <cellStyle name="SAPBEXHLevel1X 3 2 2 7" xfId="12654"/>
    <cellStyle name="SAPBEXHLevel1X 3 2 2 7 2" xfId="24442"/>
    <cellStyle name="SAPBEXHLevel1X 3 2 2 8" xfId="19261"/>
    <cellStyle name="SAPBEXHLevel1X 3 2 3" xfId="3122"/>
    <cellStyle name="SAPBEXHLevel1X 3 2 3 2" xfId="9885"/>
    <cellStyle name="SAPBEXHLevel1X 3 2 3 2 2" xfId="16479"/>
    <cellStyle name="SAPBEXHLevel1X 3 2 3 2 2 2" xfId="26545"/>
    <cellStyle name="SAPBEXHLevel1X 3 2 3 2 3" xfId="23003"/>
    <cellStyle name="SAPBEXHLevel1X 3 2 3 3" xfId="11822"/>
    <cellStyle name="SAPBEXHLevel1X 3 2 3 3 2" xfId="18147"/>
    <cellStyle name="SAPBEXHLevel1X 3 2 3 3 2 2" xfId="27559"/>
    <cellStyle name="SAPBEXHLevel1X 3 2 3 3 3" xfId="23977"/>
    <cellStyle name="SAPBEXHLevel1X 3 2 3 4" xfId="7707"/>
    <cellStyle name="SAPBEXHLevel1X 3 2 3 4 2" xfId="21752"/>
    <cellStyle name="SAPBEXHLevel1X 3 2 3 5" xfId="14870"/>
    <cellStyle name="SAPBEXHLevel1X 3 2 3 5 2" xfId="25479"/>
    <cellStyle name="SAPBEXHLevel1X 3 2 3 6" xfId="19683"/>
    <cellStyle name="SAPBEXHLevel1X 3 2 4" xfId="3611"/>
    <cellStyle name="SAPBEXHLevel1X 3 2 4 2" xfId="10366"/>
    <cellStyle name="SAPBEXHLevel1X 3 2 4 2 2" xfId="16809"/>
    <cellStyle name="SAPBEXHLevel1X 3 2 4 2 2 2" xfId="26819"/>
    <cellStyle name="SAPBEXHLevel1X 3 2 4 2 3" xfId="23271"/>
    <cellStyle name="SAPBEXHLevel1X 3 2 4 3" xfId="12296"/>
    <cellStyle name="SAPBEXHLevel1X 3 2 4 3 2" xfId="18619"/>
    <cellStyle name="SAPBEXHLevel1X 3 2 4 3 2 2" xfId="27829"/>
    <cellStyle name="SAPBEXHLevel1X 3 2 4 3 3" xfId="24241"/>
    <cellStyle name="SAPBEXHLevel1X 3 2 4 4" xfId="8187"/>
    <cellStyle name="SAPBEXHLevel1X 3 2 4 4 2" xfId="22184"/>
    <cellStyle name="SAPBEXHLevel1X 3 2 4 5" xfId="15343"/>
    <cellStyle name="SAPBEXHLevel1X 3 2 4 5 2" xfId="25749"/>
    <cellStyle name="SAPBEXHLevel1X 3 2 4 6" xfId="19947"/>
    <cellStyle name="SAPBEXHLevel1X 3 2 5" xfId="3933"/>
    <cellStyle name="SAPBEXHLevel1X 3 2 5 2" xfId="20105"/>
    <cellStyle name="SAPBEXHLevel1X 3 2 6" xfId="19238"/>
    <cellStyle name="SAPBEXHLevel1X 3 2 7" xfId="28360"/>
    <cellStyle name="SAPBEXHLevel1X 3 3" xfId="2038"/>
    <cellStyle name="SAPBEXHLevel1X 3 3 2" xfId="2926"/>
    <cellStyle name="SAPBEXHLevel1X 3 3 2 2" xfId="7513"/>
    <cellStyle name="SAPBEXHLevel1X 3 3 2 2 2" xfId="14680"/>
    <cellStyle name="SAPBEXHLevel1X 3 3 2 2 2 2" xfId="25372"/>
    <cellStyle name="SAPBEXHLevel1X 3 3 2 2 3" xfId="21639"/>
    <cellStyle name="SAPBEXHLevel1X 3 3 2 3" xfId="9693"/>
    <cellStyle name="SAPBEXHLevel1X 3 3 2 3 2" xfId="16338"/>
    <cellStyle name="SAPBEXHLevel1X 3 3 2 3 2 2" xfId="26436"/>
    <cellStyle name="SAPBEXHLevel1X 3 3 2 3 3" xfId="22897"/>
    <cellStyle name="SAPBEXHLevel1X 3 3 2 4" xfId="11642"/>
    <cellStyle name="SAPBEXHLevel1X 3 3 2 4 2" xfId="17969"/>
    <cellStyle name="SAPBEXHLevel1X 3 3 2 4 2 2" xfId="27452"/>
    <cellStyle name="SAPBEXHLevel1X 3 3 2 4 3" xfId="23873"/>
    <cellStyle name="SAPBEXHLevel1X 3 3 2 5" xfId="5126"/>
    <cellStyle name="SAPBEXHLevel1X 3 3 2 5 2" xfId="20660"/>
    <cellStyle name="SAPBEXHLevel1X 3 3 2 6" xfId="12702"/>
    <cellStyle name="SAPBEXHLevel1X 3 3 2 6 2" xfId="24475"/>
    <cellStyle name="SAPBEXHLevel1X 3 3 2 7" xfId="19579"/>
    <cellStyle name="SAPBEXHLevel1X 3 3 3" xfId="3458"/>
    <cellStyle name="SAPBEXHLevel1X 3 3 3 2" xfId="10213"/>
    <cellStyle name="SAPBEXHLevel1X 3 3 3 2 2" xfId="16695"/>
    <cellStyle name="SAPBEXHLevel1X 3 3 3 2 2 2" xfId="26717"/>
    <cellStyle name="SAPBEXHLevel1X 3 3 3 2 3" xfId="23171"/>
    <cellStyle name="SAPBEXHLevel1X 3 3 3 3" xfId="12143"/>
    <cellStyle name="SAPBEXHLevel1X 3 3 3 3 2" xfId="18467"/>
    <cellStyle name="SAPBEXHLevel1X 3 3 3 3 2 2" xfId="27728"/>
    <cellStyle name="SAPBEXHLevel1X 3 3 3 3 3" xfId="24142"/>
    <cellStyle name="SAPBEXHLevel1X 3 3 3 4" xfId="8034"/>
    <cellStyle name="SAPBEXHLevel1X 3 3 3 4 2" xfId="22033"/>
    <cellStyle name="SAPBEXHLevel1X 3 3 3 5" xfId="15191"/>
    <cellStyle name="SAPBEXHLevel1X 3 3 3 5 2" xfId="25648"/>
    <cellStyle name="SAPBEXHLevel1X 3 3 3 6" xfId="19848"/>
    <cellStyle name="SAPBEXHLevel1X 3 3 4" xfId="6638"/>
    <cellStyle name="SAPBEXHLevel1X 3 3 4 2" xfId="13815"/>
    <cellStyle name="SAPBEXHLevel1X 3 3 4 2 2" xfId="24926"/>
    <cellStyle name="SAPBEXHLevel1X 3 3 4 3" xfId="21172"/>
    <cellStyle name="SAPBEXHLevel1X 3 3 5" xfId="8821"/>
    <cellStyle name="SAPBEXHLevel1X 3 3 5 2" xfId="15770"/>
    <cellStyle name="SAPBEXHLevel1X 3 3 5 2 2" xfId="25985"/>
    <cellStyle name="SAPBEXHLevel1X 3 3 5 3" xfId="22473"/>
    <cellStyle name="SAPBEXHLevel1X 3 3 6" xfId="10934"/>
    <cellStyle name="SAPBEXHLevel1X 3 3 6 2" xfId="17265"/>
    <cellStyle name="SAPBEXHLevel1X 3 3 6 2 2" xfId="27010"/>
    <cellStyle name="SAPBEXHLevel1X 3 3 6 3" xfId="23458"/>
    <cellStyle name="SAPBEXHLevel1X 3 3 7" xfId="4464"/>
    <cellStyle name="SAPBEXHLevel1X 3 3 7 2" xfId="20497"/>
    <cellStyle name="SAPBEXHLevel1X 3 3 8" xfId="4580"/>
    <cellStyle name="SAPBEXHLevel1X 3 3 8 2" xfId="20577"/>
    <cellStyle name="SAPBEXHLevel1X 3 4" xfId="2649"/>
    <cellStyle name="SAPBEXHLevel1X 3 4 2" xfId="9430"/>
    <cellStyle name="SAPBEXHLevel1X 3 4 2 2" xfId="16081"/>
    <cellStyle name="SAPBEXHLevel1X 3 4 2 2 2" xfId="26220"/>
    <cellStyle name="SAPBEXHLevel1X 3 4 2 3" xfId="22696"/>
    <cellStyle name="SAPBEXHLevel1X 3 4 3" xfId="11390"/>
    <cellStyle name="SAPBEXHLevel1X 3 4 3 2" xfId="17718"/>
    <cellStyle name="SAPBEXHLevel1X 3 4 3 2 2" xfId="27239"/>
    <cellStyle name="SAPBEXHLevel1X 3 4 3 3" xfId="23675"/>
    <cellStyle name="SAPBEXHLevel1X 3 4 4" xfId="7249"/>
    <cellStyle name="SAPBEXHLevel1X 3 4 4 2" xfId="21408"/>
    <cellStyle name="SAPBEXHLevel1X 3 4 5" xfId="14422"/>
    <cellStyle name="SAPBEXHLevel1X 3 4 5 2" xfId="25158"/>
    <cellStyle name="SAPBEXHLevel1X 3 4 6" xfId="19380"/>
    <cellStyle name="SAPBEXHLevel1X 3 5" xfId="28112"/>
    <cellStyle name="SAPBEXHLevel1X 4" xfId="1544"/>
    <cellStyle name="SAPBEXHLevel1X 4 2" xfId="850"/>
    <cellStyle name="SAPBEXHLevel1X 4 2 2" xfId="3230"/>
    <cellStyle name="SAPBEXHLevel1X 4 2 2 2" xfId="9985"/>
    <cellStyle name="SAPBEXHLevel1X 4 2 2 2 2" xfId="16538"/>
    <cellStyle name="SAPBEXHLevel1X 4 2 2 2 2 2" xfId="26593"/>
    <cellStyle name="SAPBEXHLevel1X 4 2 2 2 3" xfId="23051"/>
    <cellStyle name="SAPBEXHLevel1X 4 2 2 3" xfId="11915"/>
    <cellStyle name="SAPBEXHLevel1X 4 2 2 3 2" xfId="18240"/>
    <cellStyle name="SAPBEXHLevel1X 4 2 2 3 2 2" xfId="27605"/>
    <cellStyle name="SAPBEXHLevel1X 4 2 2 3 3" xfId="24023"/>
    <cellStyle name="SAPBEXHLevel1X 4 2 2 4" xfId="7806"/>
    <cellStyle name="SAPBEXHLevel1X 4 2 2 4 2" xfId="21810"/>
    <cellStyle name="SAPBEXHLevel1X 4 2 2 5" xfId="14964"/>
    <cellStyle name="SAPBEXHLevel1X 4 2 2 5 2" xfId="25525"/>
    <cellStyle name="SAPBEXHLevel1X 4 2 2 6" xfId="19729"/>
    <cellStyle name="SAPBEXHLevel1X 4 2 3" xfId="3703"/>
    <cellStyle name="SAPBEXHLevel1X 4 2 3 2" xfId="10458"/>
    <cellStyle name="SAPBEXHLevel1X 4 2 3 2 2" xfId="16861"/>
    <cellStyle name="SAPBEXHLevel1X 4 2 3 2 2 2" xfId="26865"/>
    <cellStyle name="SAPBEXHLevel1X 4 2 3 2 3" xfId="23317"/>
    <cellStyle name="SAPBEXHLevel1X 4 2 3 3" xfId="12388"/>
    <cellStyle name="SAPBEXHLevel1X 4 2 3 3 2" xfId="18711"/>
    <cellStyle name="SAPBEXHLevel1X 4 2 3 3 2 2" xfId="27875"/>
    <cellStyle name="SAPBEXHLevel1X 4 2 3 3 3" xfId="24287"/>
    <cellStyle name="SAPBEXHLevel1X 4 2 3 4" xfId="8275"/>
    <cellStyle name="SAPBEXHLevel1X 4 2 3 4 2" xfId="22271"/>
    <cellStyle name="SAPBEXHLevel1X 4 2 3 5" xfId="15435"/>
    <cellStyle name="SAPBEXHLevel1X 4 2 3 5 2" xfId="25795"/>
    <cellStyle name="SAPBEXHLevel1X 4 2 3 6" xfId="19993"/>
    <cellStyle name="SAPBEXHLevel1X 4 2 4" xfId="5895"/>
    <cellStyle name="SAPBEXHLevel1X 4 2 4 2" xfId="13156"/>
    <cellStyle name="SAPBEXHLevel1X 4 2 4 2 2" xfId="24736"/>
    <cellStyle name="SAPBEXHLevel1X 4 2 4 3" xfId="20987"/>
    <cellStyle name="SAPBEXHLevel1X 4 2 5" xfId="5641"/>
    <cellStyle name="SAPBEXHLevel1X 4 2 5 2" xfId="12980"/>
    <cellStyle name="SAPBEXHLevel1X 4 2 5 2 2" xfId="24645"/>
    <cellStyle name="SAPBEXHLevel1X 4 2 5 3" xfId="20897"/>
    <cellStyle name="SAPBEXHLevel1X 4 2 6" xfId="5768"/>
    <cellStyle name="SAPBEXHLevel1X 4 2 6 2" xfId="13053"/>
    <cellStyle name="SAPBEXHLevel1X 4 2 6 2 2" xfId="24685"/>
    <cellStyle name="SAPBEXHLevel1X 4 2 6 3" xfId="20936"/>
    <cellStyle name="SAPBEXHLevel1X 4 2 7" xfId="7305"/>
    <cellStyle name="SAPBEXHLevel1X 4 2 7 2" xfId="21464"/>
    <cellStyle name="SAPBEXHLevel1X 4 2 8" xfId="19018"/>
    <cellStyle name="SAPBEXHLevel1X 4 3" xfId="2753"/>
    <cellStyle name="SAPBEXHLevel1X 4 3 2" xfId="9526"/>
    <cellStyle name="SAPBEXHLevel1X 4 3 2 2" xfId="16177"/>
    <cellStyle name="SAPBEXHLevel1X 4 3 2 2 2" xfId="26303"/>
    <cellStyle name="SAPBEXHLevel1X 4 3 2 3" xfId="22778"/>
    <cellStyle name="SAPBEXHLevel1X 4 3 3" xfId="11481"/>
    <cellStyle name="SAPBEXHLevel1X 4 3 3 2" xfId="17808"/>
    <cellStyle name="SAPBEXHLevel1X 4 3 3 2 2" xfId="27319"/>
    <cellStyle name="SAPBEXHLevel1X 4 3 3 3" xfId="23754"/>
    <cellStyle name="SAPBEXHLevel1X 4 3 4" xfId="7345"/>
    <cellStyle name="SAPBEXHLevel1X 4 3 4 2" xfId="21498"/>
    <cellStyle name="SAPBEXHLevel1X 4 3 5" xfId="14513"/>
    <cellStyle name="SAPBEXHLevel1X 4 3 5 2" xfId="25239"/>
    <cellStyle name="SAPBEXHLevel1X 4 3 6" xfId="19460"/>
    <cellStyle name="SAPBEXHLevel1X 4 4" xfId="2865"/>
    <cellStyle name="SAPBEXHLevel1X 4 4 2" xfId="9632"/>
    <cellStyle name="SAPBEXHLevel1X 4 4 2 2" xfId="16280"/>
    <cellStyle name="SAPBEXHLevel1X 4 4 2 2 2" xfId="26393"/>
    <cellStyle name="SAPBEXHLevel1X 4 4 2 3" xfId="22861"/>
    <cellStyle name="SAPBEXHLevel1X 4 4 3" xfId="11584"/>
    <cellStyle name="SAPBEXHLevel1X 4 4 3 2" xfId="17911"/>
    <cellStyle name="SAPBEXHLevel1X 4 4 3 2 2" xfId="27409"/>
    <cellStyle name="SAPBEXHLevel1X 4 4 3 3" xfId="23837"/>
    <cellStyle name="SAPBEXHLevel1X 4 4 4" xfId="7452"/>
    <cellStyle name="SAPBEXHLevel1X 4 4 4 2" xfId="21589"/>
    <cellStyle name="SAPBEXHLevel1X 4 4 5" xfId="14619"/>
    <cellStyle name="SAPBEXHLevel1X 4 4 5 2" xfId="25329"/>
    <cellStyle name="SAPBEXHLevel1X 4 4 6" xfId="19543"/>
    <cellStyle name="SAPBEXHLevel1X 4 5" xfId="8362"/>
    <cellStyle name="SAPBEXHLevel1X 4 5 2" xfId="22353"/>
    <cellStyle name="SAPBEXHLevel1X 4 6" xfId="19148"/>
    <cellStyle name="SAPBEXHLevel1X 4 7" xfId="28243"/>
    <cellStyle name="SAPBEXHLevel1X 5" xfId="2122"/>
    <cellStyle name="SAPBEXHLevel1X 5 2" xfId="5200"/>
    <cellStyle name="SAPBEXHLevel1X 5 2 2" xfId="12769"/>
    <cellStyle name="SAPBEXHLevel1X 5 2 2 2" xfId="24534"/>
    <cellStyle name="SAPBEXHLevel1X 5 2 3" xfId="20724"/>
    <cellStyle name="SAPBEXHLevel1X 5 3" xfId="6722"/>
    <cellStyle name="SAPBEXHLevel1X 5 3 2" xfId="13898"/>
    <cellStyle name="SAPBEXHLevel1X 5 3 2 2" xfId="24984"/>
    <cellStyle name="SAPBEXHLevel1X 5 3 3" xfId="21229"/>
    <cellStyle name="SAPBEXHLevel1X 5 4" xfId="8905"/>
    <cellStyle name="SAPBEXHLevel1X 5 4 2" xfId="15837"/>
    <cellStyle name="SAPBEXHLevel1X 5 4 2 2" xfId="26044"/>
    <cellStyle name="SAPBEXHLevel1X 5 4 3" xfId="22531"/>
    <cellStyle name="SAPBEXHLevel1X 5 5" xfId="11003"/>
    <cellStyle name="SAPBEXHLevel1X 5 5 2" xfId="17333"/>
    <cellStyle name="SAPBEXHLevel1X 5 5 2 2" xfId="27067"/>
    <cellStyle name="SAPBEXHLevel1X 5 5 3" xfId="23514"/>
    <cellStyle name="SAPBEXHLevel1X 5 6" xfId="4312"/>
    <cellStyle name="SAPBEXHLevel1X 5 6 2" xfId="20356"/>
    <cellStyle name="SAPBEXHLevel1X 5 7" xfId="4575"/>
    <cellStyle name="SAPBEXHLevel1X 5 7 2" xfId="20573"/>
    <cellStyle name="SAPBEXHLevel1X 6" xfId="2591"/>
    <cellStyle name="SAPBEXHLevel1X 6 2" xfId="9372"/>
    <cellStyle name="SAPBEXHLevel1X 6 2 2" xfId="16023"/>
    <cellStyle name="SAPBEXHLevel1X 6 2 2 2" xfId="26175"/>
    <cellStyle name="SAPBEXHLevel1X 6 2 3" xfId="22656"/>
    <cellStyle name="SAPBEXHLevel1X 6 3" xfId="11332"/>
    <cellStyle name="SAPBEXHLevel1X 6 3 2" xfId="17660"/>
    <cellStyle name="SAPBEXHLevel1X 6 3 2 2" xfId="27194"/>
    <cellStyle name="SAPBEXHLevel1X 6 3 3" xfId="23635"/>
    <cellStyle name="SAPBEXHLevel1X 6 4" xfId="7191"/>
    <cellStyle name="SAPBEXHLevel1X 6 4 2" xfId="21355"/>
    <cellStyle name="SAPBEXHLevel1X 6 5" xfId="14364"/>
    <cellStyle name="SAPBEXHLevel1X 6 5 2" xfId="25113"/>
    <cellStyle name="SAPBEXHLevel1X 6 6" xfId="19340"/>
    <cellStyle name="SAPBEXHLevel1X 7" xfId="18965"/>
    <cellStyle name="SAPBEXHLevel1X 8" xfId="28059"/>
    <cellStyle name="SAPBEXHLevel2" xfId="270"/>
    <cellStyle name="SAPBEXHLevel2 2" xfId="271"/>
    <cellStyle name="SAPBEXHLevel2 2 2" xfId="495"/>
    <cellStyle name="SAPBEXHLevel2 2 2 2" xfId="1687"/>
    <cellStyle name="SAPBEXHLevel2 2 2 2 2" xfId="1401"/>
    <cellStyle name="SAPBEXHLevel2 2 2 2 2 2" xfId="3322"/>
    <cellStyle name="SAPBEXHLevel2 2 2 2 2 2 2" xfId="10077"/>
    <cellStyle name="SAPBEXHLevel2 2 2 2 2 2 2 2" xfId="16616"/>
    <cellStyle name="SAPBEXHLevel2 2 2 2 2 2 2 2 2" xfId="26656"/>
    <cellStyle name="SAPBEXHLevel2 2 2 2 2 2 2 3" xfId="23114"/>
    <cellStyle name="SAPBEXHLevel2 2 2 2 2 2 3" xfId="12007"/>
    <cellStyle name="SAPBEXHLevel2 2 2 2 2 2 3 2" xfId="18332"/>
    <cellStyle name="SAPBEXHLevel2 2 2 2 2 2 3 2 2" xfId="27668"/>
    <cellStyle name="SAPBEXHLevel2 2 2 2 2 2 3 3" xfId="24086"/>
    <cellStyle name="SAPBEXHLevel2 2 2 2 2 2 4" xfId="7898"/>
    <cellStyle name="SAPBEXHLevel2 2 2 2 2 2 4 2" xfId="21902"/>
    <cellStyle name="SAPBEXHLevel2 2 2 2 2 2 5" xfId="15056"/>
    <cellStyle name="SAPBEXHLevel2 2 2 2 2 2 5 2" xfId="25588"/>
    <cellStyle name="SAPBEXHLevel2 2 2 2 2 2 6" xfId="19792"/>
    <cellStyle name="SAPBEXHLevel2 2 2 2 2 3" xfId="3795"/>
    <cellStyle name="SAPBEXHLevel2 2 2 2 2 3 2" xfId="10550"/>
    <cellStyle name="SAPBEXHLevel2 2 2 2 2 3 2 2" xfId="16939"/>
    <cellStyle name="SAPBEXHLevel2 2 2 2 2 3 2 2 2" xfId="26928"/>
    <cellStyle name="SAPBEXHLevel2 2 2 2 2 3 2 3" xfId="23380"/>
    <cellStyle name="SAPBEXHLevel2 2 2 2 2 3 3" xfId="12480"/>
    <cellStyle name="SAPBEXHLevel2 2 2 2 2 3 3 2" xfId="18803"/>
    <cellStyle name="SAPBEXHLevel2 2 2 2 2 3 3 2 2" xfId="27938"/>
    <cellStyle name="SAPBEXHLevel2 2 2 2 2 3 3 3" xfId="24350"/>
    <cellStyle name="SAPBEXHLevel2 2 2 2 2 3 4" xfId="8344"/>
    <cellStyle name="SAPBEXHLevel2 2 2 2 2 3 4 2" xfId="22338"/>
    <cellStyle name="SAPBEXHLevel2 2 2 2 2 3 5" xfId="15527"/>
    <cellStyle name="SAPBEXHLevel2 2 2 2 2 3 5 2" xfId="25858"/>
    <cellStyle name="SAPBEXHLevel2 2 2 2 2 3 6" xfId="20056"/>
    <cellStyle name="SAPBEXHLevel2 2 2 2 2 4" xfId="6184"/>
    <cellStyle name="SAPBEXHLevel2 2 2 2 2 4 2" xfId="13420"/>
    <cellStyle name="SAPBEXHLevel2 2 2 2 2 4 2 2" xfId="24840"/>
    <cellStyle name="SAPBEXHLevel2 2 2 2 2 4 3" xfId="21090"/>
    <cellStyle name="SAPBEXHLevel2 2 2 2 2 5" xfId="8453"/>
    <cellStyle name="SAPBEXHLevel2 2 2 2 2 5 2" xfId="15660"/>
    <cellStyle name="SAPBEXHLevel2 2 2 2 2 5 2 2" xfId="25914"/>
    <cellStyle name="SAPBEXHLevel2 2 2 2 2 5 3" xfId="22407"/>
    <cellStyle name="SAPBEXHLevel2 2 2 2 2 6" xfId="6042"/>
    <cellStyle name="SAPBEXHLevel2 2 2 2 2 6 2" xfId="13291"/>
    <cellStyle name="SAPBEXHLevel2 2 2 2 2 6 2 2" xfId="24800"/>
    <cellStyle name="SAPBEXHLevel2 2 2 2 2 6 3" xfId="21051"/>
    <cellStyle name="SAPBEXHLevel2 2 2 2 2 7" xfId="12624"/>
    <cellStyle name="SAPBEXHLevel2 2 2 2 2 7 2" xfId="24416"/>
    <cellStyle name="SAPBEXHLevel2 2 2 2 2 8" xfId="19099"/>
    <cellStyle name="SAPBEXHLevel2 2 2 2 3" xfId="3059"/>
    <cellStyle name="SAPBEXHLevel2 2 2 2 3 2" xfId="9825"/>
    <cellStyle name="SAPBEXHLevel2 2 2 2 3 2 2" xfId="16440"/>
    <cellStyle name="SAPBEXHLevel2 2 2 2 3 2 2 2" xfId="26519"/>
    <cellStyle name="SAPBEXHLevel2 2 2 2 3 2 3" xfId="22977"/>
    <cellStyle name="SAPBEXHLevel2 2 2 2 3 3" xfId="11762"/>
    <cellStyle name="SAPBEXHLevel2 2 2 2 3 3 2" xfId="18087"/>
    <cellStyle name="SAPBEXHLevel2 2 2 2 3 3 2 2" xfId="27533"/>
    <cellStyle name="SAPBEXHLevel2 2 2 2 3 3 3" xfId="23951"/>
    <cellStyle name="SAPBEXHLevel2 2 2 2 3 4" xfId="7646"/>
    <cellStyle name="SAPBEXHLevel2 2 2 2 3 4 2" xfId="21726"/>
    <cellStyle name="SAPBEXHLevel2 2 2 2 3 5" xfId="14810"/>
    <cellStyle name="SAPBEXHLevel2 2 2 2 3 5 2" xfId="25453"/>
    <cellStyle name="SAPBEXHLevel2 2 2 2 3 6" xfId="19657"/>
    <cellStyle name="SAPBEXHLevel2 2 2 2 4" xfId="3564"/>
    <cellStyle name="SAPBEXHLevel2 2 2 2 4 2" xfId="10319"/>
    <cellStyle name="SAPBEXHLevel2 2 2 2 4 2 2" xfId="16783"/>
    <cellStyle name="SAPBEXHLevel2 2 2 2 4 2 2 2" xfId="26793"/>
    <cellStyle name="SAPBEXHLevel2 2 2 2 4 2 3" xfId="23245"/>
    <cellStyle name="SAPBEXHLevel2 2 2 2 4 3" xfId="12249"/>
    <cellStyle name="SAPBEXHLevel2 2 2 2 4 3 2" xfId="18572"/>
    <cellStyle name="SAPBEXHLevel2 2 2 2 4 3 2 2" xfId="27803"/>
    <cellStyle name="SAPBEXHLevel2 2 2 2 4 3 3" xfId="24215"/>
    <cellStyle name="SAPBEXHLevel2 2 2 2 4 4" xfId="8140"/>
    <cellStyle name="SAPBEXHLevel2 2 2 2 4 4 2" xfId="22137"/>
    <cellStyle name="SAPBEXHLevel2 2 2 2 4 5" xfId="15296"/>
    <cellStyle name="SAPBEXHLevel2 2 2 2 4 5 2" xfId="25723"/>
    <cellStyle name="SAPBEXHLevel2 2 2 2 4 6" xfId="19921"/>
    <cellStyle name="SAPBEXHLevel2 2 2 2 5" xfId="4139"/>
    <cellStyle name="SAPBEXHLevel2 2 2 2 5 2" xfId="20218"/>
    <cellStyle name="SAPBEXHLevel2 2 2 2 6" xfId="19212"/>
    <cellStyle name="SAPBEXHLevel2 2 2 2 7" xfId="28321"/>
    <cellStyle name="SAPBEXHLevel2 2 2 3" xfId="2100"/>
    <cellStyle name="SAPBEXHLevel2 2 2 3 2" xfId="2845"/>
    <cellStyle name="SAPBEXHLevel2 2 2 3 2 2" xfId="7432"/>
    <cellStyle name="SAPBEXHLevel2 2 2 3 2 2 2" xfId="14599"/>
    <cellStyle name="SAPBEXHLevel2 2 2 3 2 2 2 2" xfId="25310"/>
    <cellStyle name="SAPBEXHLevel2 2 2 3 2 2 3" xfId="21569"/>
    <cellStyle name="SAPBEXHLevel2 2 2 3 2 3" xfId="9612"/>
    <cellStyle name="SAPBEXHLevel2 2 2 3 2 3 2" xfId="16260"/>
    <cellStyle name="SAPBEXHLevel2 2 2 3 2 3 2 2" xfId="26374"/>
    <cellStyle name="SAPBEXHLevel2 2 2 3 2 3 3" xfId="22842"/>
    <cellStyle name="SAPBEXHLevel2 2 2 3 2 4" xfId="11564"/>
    <cellStyle name="SAPBEXHLevel2 2 2 3 2 4 2" xfId="17891"/>
    <cellStyle name="SAPBEXHLevel2 2 2 3 2 4 2 2" xfId="27390"/>
    <cellStyle name="SAPBEXHLevel2 2 2 3 2 4 3" xfId="23818"/>
    <cellStyle name="SAPBEXHLevel2 2 2 3 2 5" xfId="5180"/>
    <cellStyle name="SAPBEXHLevel2 2 2 3 2 5 2" xfId="20707"/>
    <cellStyle name="SAPBEXHLevel2 2 2 3 2 6" xfId="12752"/>
    <cellStyle name="SAPBEXHLevel2 2 2 3 2 6 2" xfId="24519"/>
    <cellStyle name="SAPBEXHLevel2 2 2 3 2 7" xfId="19524"/>
    <cellStyle name="SAPBEXHLevel2 2 2 3 3" xfId="2686"/>
    <cellStyle name="SAPBEXHLevel2 2 2 3 3 2" xfId="9467"/>
    <cellStyle name="SAPBEXHLevel2 2 2 3 3 2 2" xfId="16118"/>
    <cellStyle name="SAPBEXHLevel2 2 2 3 3 2 2 2" xfId="26256"/>
    <cellStyle name="SAPBEXHLevel2 2 2 3 3 2 3" xfId="22732"/>
    <cellStyle name="SAPBEXHLevel2 2 2 3 3 3" xfId="11427"/>
    <cellStyle name="SAPBEXHLevel2 2 2 3 3 3 2" xfId="17755"/>
    <cellStyle name="SAPBEXHLevel2 2 2 3 3 3 2 2" xfId="27275"/>
    <cellStyle name="SAPBEXHLevel2 2 2 3 3 3 3" xfId="23711"/>
    <cellStyle name="SAPBEXHLevel2 2 2 3 3 4" xfId="7286"/>
    <cellStyle name="SAPBEXHLevel2 2 2 3 3 4 2" xfId="21445"/>
    <cellStyle name="SAPBEXHLevel2 2 2 3 3 5" xfId="14459"/>
    <cellStyle name="SAPBEXHLevel2 2 2 3 3 5 2" xfId="25194"/>
    <cellStyle name="SAPBEXHLevel2 2 2 3 3 6" xfId="19416"/>
    <cellStyle name="SAPBEXHLevel2 2 2 3 4" xfId="6700"/>
    <cellStyle name="SAPBEXHLevel2 2 2 3 4 2" xfId="13876"/>
    <cellStyle name="SAPBEXHLevel2 2 2 3 4 2 2" xfId="24969"/>
    <cellStyle name="SAPBEXHLevel2 2 2 3 4 3" xfId="21214"/>
    <cellStyle name="SAPBEXHLevel2 2 2 3 5" xfId="8883"/>
    <cellStyle name="SAPBEXHLevel2 2 2 3 5 2" xfId="15820"/>
    <cellStyle name="SAPBEXHLevel2 2 2 3 5 2 2" xfId="26029"/>
    <cellStyle name="SAPBEXHLevel2 2 2 3 5 3" xfId="22516"/>
    <cellStyle name="SAPBEXHLevel2 2 2 3 6" xfId="10984"/>
    <cellStyle name="SAPBEXHLevel2 2 2 3 6 2" xfId="17314"/>
    <cellStyle name="SAPBEXHLevel2 2 2 3 6 2 2" xfId="27052"/>
    <cellStyle name="SAPBEXHLevel2 2 2 3 6 3" xfId="23499"/>
    <cellStyle name="SAPBEXHLevel2 2 2 3 7" xfId="4387"/>
    <cellStyle name="SAPBEXHLevel2 2 2 3 7 2" xfId="20431"/>
    <cellStyle name="SAPBEXHLevel2 2 2 3 8" xfId="5252"/>
    <cellStyle name="SAPBEXHLevel2 2 2 3 8 2" xfId="20763"/>
    <cellStyle name="SAPBEXHLevel2 2 2 4" xfId="2652"/>
    <cellStyle name="SAPBEXHLevel2 2 2 4 2" xfId="9433"/>
    <cellStyle name="SAPBEXHLevel2 2 2 4 2 2" xfId="16084"/>
    <cellStyle name="SAPBEXHLevel2 2 2 4 2 2 2" xfId="26223"/>
    <cellStyle name="SAPBEXHLevel2 2 2 4 2 3" xfId="22699"/>
    <cellStyle name="SAPBEXHLevel2 2 2 4 3" xfId="11393"/>
    <cellStyle name="SAPBEXHLevel2 2 2 4 3 2" xfId="17721"/>
    <cellStyle name="SAPBEXHLevel2 2 2 4 3 2 2" xfId="27242"/>
    <cellStyle name="SAPBEXHLevel2 2 2 4 3 3" xfId="23678"/>
    <cellStyle name="SAPBEXHLevel2 2 2 4 4" xfId="7252"/>
    <cellStyle name="SAPBEXHLevel2 2 2 4 4 2" xfId="21411"/>
    <cellStyle name="SAPBEXHLevel2 2 2 4 5" xfId="14425"/>
    <cellStyle name="SAPBEXHLevel2 2 2 4 5 2" xfId="25161"/>
    <cellStyle name="SAPBEXHLevel2 2 2 4 6" xfId="19383"/>
    <cellStyle name="SAPBEXHLevel2 2 2 5" xfId="28115"/>
    <cellStyle name="SAPBEXHLevel2 2 3" xfId="1019"/>
    <cellStyle name="SAPBEXHLevel2 2 3 2" xfId="1660"/>
    <cellStyle name="SAPBEXHLevel2 2 3 2 2" xfId="1368"/>
    <cellStyle name="SAPBEXHLevel2 2 3 2 2 2" xfId="3296"/>
    <cellStyle name="SAPBEXHLevel2 2 3 2 2 2 2" xfId="10051"/>
    <cellStyle name="SAPBEXHLevel2 2 3 2 2 2 2 2" xfId="16592"/>
    <cellStyle name="SAPBEXHLevel2 2 3 2 2 2 2 2 2" xfId="26632"/>
    <cellStyle name="SAPBEXHLevel2 2 3 2 2 2 2 3" xfId="23090"/>
    <cellStyle name="SAPBEXHLevel2 2 3 2 2 2 3" xfId="11981"/>
    <cellStyle name="SAPBEXHLevel2 2 3 2 2 2 3 2" xfId="18306"/>
    <cellStyle name="SAPBEXHLevel2 2 3 2 2 2 3 2 2" xfId="27644"/>
    <cellStyle name="SAPBEXHLevel2 2 3 2 2 2 3 3" xfId="24062"/>
    <cellStyle name="SAPBEXHLevel2 2 3 2 2 2 4" xfId="7872"/>
    <cellStyle name="SAPBEXHLevel2 2 3 2 2 2 4 2" xfId="21876"/>
    <cellStyle name="SAPBEXHLevel2 2 3 2 2 2 5" xfId="15030"/>
    <cellStyle name="SAPBEXHLevel2 2 3 2 2 2 5 2" xfId="25564"/>
    <cellStyle name="SAPBEXHLevel2 2 3 2 2 2 6" xfId="19768"/>
    <cellStyle name="SAPBEXHLevel2 2 3 2 2 3" xfId="3769"/>
    <cellStyle name="SAPBEXHLevel2 2 3 2 2 3 2" xfId="10524"/>
    <cellStyle name="SAPBEXHLevel2 2 3 2 2 3 2 2" xfId="16915"/>
    <cellStyle name="SAPBEXHLevel2 2 3 2 2 3 2 2 2" xfId="26904"/>
    <cellStyle name="SAPBEXHLevel2 2 3 2 2 3 2 3" xfId="23356"/>
    <cellStyle name="SAPBEXHLevel2 2 3 2 2 3 3" xfId="12454"/>
    <cellStyle name="SAPBEXHLevel2 2 3 2 2 3 3 2" xfId="18777"/>
    <cellStyle name="SAPBEXHLevel2 2 3 2 2 3 3 2 2" xfId="27914"/>
    <cellStyle name="SAPBEXHLevel2 2 3 2 2 3 3 3" xfId="24326"/>
    <cellStyle name="SAPBEXHLevel2 2 3 2 2 3 4" xfId="8318"/>
    <cellStyle name="SAPBEXHLevel2 2 3 2 2 3 4 2" xfId="22312"/>
    <cellStyle name="SAPBEXHLevel2 2 3 2 2 3 5" xfId="15501"/>
    <cellStyle name="SAPBEXHLevel2 2 3 2 2 3 5 2" xfId="25834"/>
    <cellStyle name="SAPBEXHLevel2 2 3 2 2 3 6" xfId="20032"/>
    <cellStyle name="SAPBEXHLevel2 2 3 2 2 4" xfId="6153"/>
    <cellStyle name="SAPBEXHLevel2 2 3 2 2 4 2" xfId="13391"/>
    <cellStyle name="SAPBEXHLevel2 2 3 2 2 4 2 2" xfId="24829"/>
    <cellStyle name="SAPBEXHLevel2 2 3 2 2 4 3" xfId="21079"/>
    <cellStyle name="SAPBEXHLevel2 2 3 2 2 5" xfId="8425"/>
    <cellStyle name="SAPBEXHLevel2 2 3 2 2 5 2" xfId="15647"/>
    <cellStyle name="SAPBEXHLevel2 2 3 2 2 5 2 2" xfId="25903"/>
    <cellStyle name="SAPBEXHLevel2 2 3 2 2 5 3" xfId="22396"/>
    <cellStyle name="SAPBEXHLevel2 2 3 2 2 6" xfId="5596"/>
    <cellStyle name="SAPBEXHLevel2 2 3 2 2 6 2" xfId="12941"/>
    <cellStyle name="SAPBEXHLevel2 2 3 2 2 6 2 2" xfId="24634"/>
    <cellStyle name="SAPBEXHLevel2 2 3 2 2 6 3" xfId="20885"/>
    <cellStyle name="SAPBEXHLevel2 2 3 2 2 7" xfId="12611"/>
    <cellStyle name="SAPBEXHLevel2 2 3 2 2 7 2" xfId="24405"/>
    <cellStyle name="SAPBEXHLevel2 2 3 2 2 8" xfId="19088"/>
    <cellStyle name="SAPBEXHLevel2 2 3 2 3" xfId="3033"/>
    <cellStyle name="SAPBEXHLevel2 2 3 2 3 2" xfId="9799"/>
    <cellStyle name="SAPBEXHLevel2 2 3 2 3 2 2" xfId="16416"/>
    <cellStyle name="SAPBEXHLevel2 2 3 2 3 2 2 2" xfId="26495"/>
    <cellStyle name="SAPBEXHLevel2 2 3 2 3 2 3" xfId="22953"/>
    <cellStyle name="SAPBEXHLevel2 2 3 2 3 3" xfId="11736"/>
    <cellStyle name="SAPBEXHLevel2 2 3 2 3 3 2" xfId="18061"/>
    <cellStyle name="SAPBEXHLevel2 2 3 2 3 3 2 2" xfId="27509"/>
    <cellStyle name="SAPBEXHLevel2 2 3 2 3 3 3" xfId="23927"/>
    <cellStyle name="SAPBEXHLevel2 2 3 2 3 4" xfId="7620"/>
    <cellStyle name="SAPBEXHLevel2 2 3 2 3 4 2" xfId="21702"/>
    <cellStyle name="SAPBEXHLevel2 2 3 2 3 5" xfId="14784"/>
    <cellStyle name="SAPBEXHLevel2 2 3 2 3 5 2" xfId="25429"/>
    <cellStyle name="SAPBEXHLevel2 2 3 2 3 6" xfId="19633"/>
    <cellStyle name="SAPBEXHLevel2 2 3 2 4" xfId="3538"/>
    <cellStyle name="SAPBEXHLevel2 2 3 2 4 2" xfId="10293"/>
    <cellStyle name="SAPBEXHLevel2 2 3 2 4 2 2" xfId="16759"/>
    <cellStyle name="SAPBEXHLevel2 2 3 2 4 2 2 2" xfId="26769"/>
    <cellStyle name="SAPBEXHLevel2 2 3 2 4 2 3" xfId="23221"/>
    <cellStyle name="SAPBEXHLevel2 2 3 2 4 3" xfId="12223"/>
    <cellStyle name="SAPBEXHLevel2 2 3 2 4 3 2" xfId="18546"/>
    <cellStyle name="SAPBEXHLevel2 2 3 2 4 3 2 2" xfId="27779"/>
    <cellStyle name="SAPBEXHLevel2 2 3 2 4 3 3" xfId="24191"/>
    <cellStyle name="SAPBEXHLevel2 2 3 2 4 4" xfId="8114"/>
    <cellStyle name="SAPBEXHLevel2 2 3 2 4 4 2" xfId="22111"/>
    <cellStyle name="SAPBEXHLevel2 2 3 2 4 5" xfId="15270"/>
    <cellStyle name="SAPBEXHLevel2 2 3 2 4 5 2" xfId="25699"/>
    <cellStyle name="SAPBEXHLevel2 2 3 2 4 6" xfId="19897"/>
    <cellStyle name="SAPBEXHLevel2 2 3 2 5" xfId="3968"/>
    <cellStyle name="SAPBEXHLevel2 2 3 2 5 2" xfId="20129"/>
    <cellStyle name="SAPBEXHLevel2 2 3 2 6" xfId="19188"/>
    <cellStyle name="SAPBEXHLevel2 2 3 2 7" xfId="28297"/>
    <cellStyle name="SAPBEXHLevel2 2 3 3" xfId="2279"/>
    <cellStyle name="SAPBEXHLevel2 2 3 3 2" xfId="5318"/>
    <cellStyle name="SAPBEXHLevel2 2 3 3 2 2" xfId="12843"/>
    <cellStyle name="SAPBEXHLevel2 2 3 3 2 2 2" xfId="24583"/>
    <cellStyle name="SAPBEXHLevel2 2 3 3 2 3" xfId="20800"/>
    <cellStyle name="SAPBEXHLevel2 2 3 3 3" xfId="6879"/>
    <cellStyle name="SAPBEXHLevel2 2 3 3 3 2" xfId="14053"/>
    <cellStyle name="SAPBEXHLevel2 2 3 3 3 2 2" xfId="25032"/>
    <cellStyle name="SAPBEXHLevel2 2 3 3 3 3" xfId="21274"/>
    <cellStyle name="SAPBEXHLevel2 2 3 3 4" xfId="9062"/>
    <cellStyle name="SAPBEXHLevel2 2 3 3 4 2" xfId="15912"/>
    <cellStyle name="SAPBEXHLevel2 2 3 3 4 2 2" xfId="26094"/>
    <cellStyle name="SAPBEXHLevel2 2 3 3 4 3" xfId="22578"/>
    <cellStyle name="SAPBEXHLevel2 2 3 3 5" xfId="11090"/>
    <cellStyle name="SAPBEXHLevel2 2 3 3 5 2" xfId="17419"/>
    <cellStyle name="SAPBEXHLevel2 2 3 3 5 2 2" xfId="27114"/>
    <cellStyle name="SAPBEXHLevel2 2 3 3 5 3" xfId="23558"/>
    <cellStyle name="SAPBEXHLevel2 2 3 3 6" xfId="4361"/>
    <cellStyle name="SAPBEXHLevel2 2 3 3 6 2" xfId="20405"/>
    <cellStyle name="SAPBEXHLevel2 2 3 3 7" xfId="5253"/>
    <cellStyle name="SAPBEXHLevel2 2 3 3 7 2" xfId="20764"/>
    <cellStyle name="SAPBEXHLevel2 2 3 4" xfId="2756"/>
    <cellStyle name="SAPBEXHLevel2 2 3 4 2" xfId="9529"/>
    <cellStyle name="SAPBEXHLevel2 2 3 4 2 2" xfId="16180"/>
    <cellStyle name="SAPBEXHLevel2 2 3 4 2 2 2" xfId="26306"/>
    <cellStyle name="SAPBEXHLevel2 2 3 4 2 3" xfId="22781"/>
    <cellStyle name="SAPBEXHLevel2 2 3 4 3" xfId="11484"/>
    <cellStyle name="SAPBEXHLevel2 2 3 4 3 2" xfId="17811"/>
    <cellStyle name="SAPBEXHLevel2 2 3 4 3 2 2" xfId="27322"/>
    <cellStyle name="SAPBEXHLevel2 2 3 4 3 3" xfId="23757"/>
    <cellStyle name="SAPBEXHLevel2 2 3 4 4" xfId="7348"/>
    <cellStyle name="SAPBEXHLevel2 2 3 4 4 2" xfId="21501"/>
    <cellStyle name="SAPBEXHLevel2 2 3 4 5" xfId="14516"/>
    <cellStyle name="SAPBEXHLevel2 2 3 4 5 2" xfId="25242"/>
    <cellStyle name="SAPBEXHLevel2 2 3 4 6" xfId="19463"/>
    <cellStyle name="SAPBEXHLevel2 2 3 5" xfId="2890"/>
    <cellStyle name="SAPBEXHLevel2 2 3 5 2" xfId="9657"/>
    <cellStyle name="SAPBEXHLevel2 2 3 5 2 2" xfId="16303"/>
    <cellStyle name="SAPBEXHLevel2 2 3 5 2 2 2" xfId="26411"/>
    <cellStyle name="SAPBEXHLevel2 2 3 5 2 3" xfId="22877"/>
    <cellStyle name="SAPBEXHLevel2 2 3 5 3" xfId="11607"/>
    <cellStyle name="SAPBEXHLevel2 2 3 5 3 2" xfId="17934"/>
    <cellStyle name="SAPBEXHLevel2 2 3 5 3 2 2" xfId="27427"/>
    <cellStyle name="SAPBEXHLevel2 2 3 5 3 3" xfId="23853"/>
    <cellStyle name="SAPBEXHLevel2 2 3 5 4" xfId="7477"/>
    <cellStyle name="SAPBEXHLevel2 2 3 5 4 2" xfId="21609"/>
    <cellStyle name="SAPBEXHLevel2 2 3 5 5" xfId="14644"/>
    <cellStyle name="SAPBEXHLevel2 2 3 5 5 2" xfId="25347"/>
    <cellStyle name="SAPBEXHLevel2 2 3 5 6" xfId="19559"/>
    <cellStyle name="SAPBEXHLevel2 2 3 6" xfId="28162"/>
    <cellStyle name="SAPBEXHLevel2 2 4" xfId="1070"/>
    <cellStyle name="SAPBEXHLevel2 2 4 2" xfId="1692"/>
    <cellStyle name="SAPBEXHLevel2 2 4 2 2" xfId="856"/>
    <cellStyle name="SAPBEXHLevel2 2 4 2 2 2" xfId="3327"/>
    <cellStyle name="SAPBEXHLevel2 2 4 2 2 2 2" xfId="10082"/>
    <cellStyle name="SAPBEXHLevel2 2 4 2 2 2 2 2" xfId="16621"/>
    <cellStyle name="SAPBEXHLevel2 2 4 2 2 2 2 2 2" xfId="26661"/>
    <cellStyle name="SAPBEXHLevel2 2 4 2 2 2 2 3" xfId="23119"/>
    <cellStyle name="SAPBEXHLevel2 2 4 2 2 2 3" xfId="12012"/>
    <cellStyle name="SAPBEXHLevel2 2 4 2 2 2 3 2" xfId="18337"/>
    <cellStyle name="SAPBEXHLevel2 2 4 2 2 2 3 2 2" xfId="27673"/>
    <cellStyle name="SAPBEXHLevel2 2 4 2 2 2 3 3" xfId="24091"/>
    <cellStyle name="SAPBEXHLevel2 2 4 2 2 2 4" xfId="7903"/>
    <cellStyle name="SAPBEXHLevel2 2 4 2 2 2 4 2" xfId="21907"/>
    <cellStyle name="SAPBEXHLevel2 2 4 2 2 2 5" xfId="15061"/>
    <cellStyle name="SAPBEXHLevel2 2 4 2 2 2 5 2" xfId="25593"/>
    <cellStyle name="SAPBEXHLevel2 2 4 2 2 2 6" xfId="19797"/>
    <cellStyle name="SAPBEXHLevel2 2 4 2 2 3" xfId="3800"/>
    <cellStyle name="SAPBEXHLevel2 2 4 2 2 3 2" xfId="10555"/>
    <cellStyle name="SAPBEXHLevel2 2 4 2 2 3 2 2" xfId="16944"/>
    <cellStyle name="SAPBEXHLevel2 2 4 2 2 3 2 2 2" xfId="26933"/>
    <cellStyle name="SAPBEXHLevel2 2 4 2 2 3 2 3" xfId="23385"/>
    <cellStyle name="SAPBEXHLevel2 2 4 2 2 3 3" xfId="12485"/>
    <cellStyle name="SAPBEXHLevel2 2 4 2 2 3 3 2" xfId="18808"/>
    <cellStyle name="SAPBEXHLevel2 2 4 2 2 3 3 2 2" xfId="27943"/>
    <cellStyle name="SAPBEXHLevel2 2 4 2 2 3 3 3" xfId="24355"/>
    <cellStyle name="SAPBEXHLevel2 2 4 2 2 3 4" xfId="8349"/>
    <cellStyle name="SAPBEXHLevel2 2 4 2 2 3 4 2" xfId="22343"/>
    <cellStyle name="SAPBEXHLevel2 2 4 2 2 3 5" xfId="15532"/>
    <cellStyle name="SAPBEXHLevel2 2 4 2 2 3 5 2" xfId="25863"/>
    <cellStyle name="SAPBEXHLevel2 2 4 2 2 3 6" xfId="20061"/>
    <cellStyle name="SAPBEXHLevel2 2 4 2 2 4" xfId="5901"/>
    <cellStyle name="SAPBEXHLevel2 2 4 2 2 4 2" xfId="13162"/>
    <cellStyle name="SAPBEXHLevel2 2 4 2 2 4 2 2" xfId="24740"/>
    <cellStyle name="SAPBEXHLevel2 2 4 2 2 4 3" xfId="20991"/>
    <cellStyle name="SAPBEXHLevel2 2 4 2 2 5" xfId="6223"/>
    <cellStyle name="SAPBEXHLevel2 2 4 2 2 5 2" xfId="13457"/>
    <cellStyle name="SAPBEXHLevel2 2 4 2 2 5 2 2" xfId="24860"/>
    <cellStyle name="SAPBEXHLevel2 2 4 2 2 5 3" xfId="21110"/>
    <cellStyle name="SAPBEXHLevel2 2 4 2 2 6" xfId="5825"/>
    <cellStyle name="SAPBEXHLevel2 2 4 2 2 6 2" xfId="13093"/>
    <cellStyle name="SAPBEXHLevel2 2 4 2 2 6 2 2" xfId="24700"/>
    <cellStyle name="SAPBEXHLevel2 2 4 2 2 6 3" xfId="20951"/>
    <cellStyle name="SAPBEXHLevel2 2 4 2 2 7" xfId="4221"/>
    <cellStyle name="SAPBEXHLevel2 2 4 2 2 7 2" xfId="20282"/>
    <cellStyle name="SAPBEXHLevel2 2 4 2 2 8" xfId="19022"/>
    <cellStyle name="SAPBEXHLevel2 2 4 2 3" xfId="3064"/>
    <cellStyle name="SAPBEXHLevel2 2 4 2 3 2" xfId="9830"/>
    <cellStyle name="SAPBEXHLevel2 2 4 2 3 2 2" xfId="16445"/>
    <cellStyle name="SAPBEXHLevel2 2 4 2 3 2 2 2" xfId="26524"/>
    <cellStyle name="SAPBEXHLevel2 2 4 2 3 2 3" xfId="22982"/>
    <cellStyle name="SAPBEXHLevel2 2 4 2 3 3" xfId="11767"/>
    <cellStyle name="SAPBEXHLevel2 2 4 2 3 3 2" xfId="18092"/>
    <cellStyle name="SAPBEXHLevel2 2 4 2 3 3 2 2" xfId="27538"/>
    <cellStyle name="SAPBEXHLevel2 2 4 2 3 3 3" xfId="23956"/>
    <cellStyle name="SAPBEXHLevel2 2 4 2 3 4" xfId="7651"/>
    <cellStyle name="SAPBEXHLevel2 2 4 2 3 4 2" xfId="21731"/>
    <cellStyle name="SAPBEXHLevel2 2 4 2 3 5" xfId="14815"/>
    <cellStyle name="SAPBEXHLevel2 2 4 2 3 5 2" xfId="25458"/>
    <cellStyle name="SAPBEXHLevel2 2 4 2 3 6" xfId="19662"/>
    <cellStyle name="SAPBEXHLevel2 2 4 2 4" xfId="3569"/>
    <cellStyle name="SAPBEXHLevel2 2 4 2 4 2" xfId="10324"/>
    <cellStyle name="SAPBEXHLevel2 2 4 2 4 2 2" xfId="16788"/>
    <cellStyle name="SAPBEXHLevel2 2 4 2 4 2 2 2" xfId="26798"/>
    <cellStyle name="SAPBEXHLevel2 2 4 2 4 2 3" xfId="23250"/>
    <cellStyle name="SAPBEXHLevel2 2 4 2 4 3" xfId="12254"/>
    <cellStyle name="SAPBEXHLevel2 2 4 2 4 3 2" xfId="18577"/>
    <cellStyle name="SAPBEXHLevel2 2 4 2 4 3 2 2" xfId="27808"/>
    <cellStyle name="SAPBEXHLevel2 2 4 2 4 3 3" xfId="24220"/>
    <cellStyle name="SAPBEXHLevel2 2 4 2 4 4" xfId="8145"/>
    <cellStyle name="SAPBEXHLevel2 2 4 2 4 4 2" xfId="22142"/>
    <cellStyle name="SAPBEXHLevel2 2 4 2 4 5" xfId="15301"/>
    <cellStyle name="SAPBEXHLevel2 2 4 2 4 5 2" xfId="25728"/>
    <cellStyle name="SAPBEXHLevel2 2 4 2 4 6" xfId="19926"/>
    <cellStyle name="SAPBEXHLevel2 2 4 2 5" xfId="4237"/>
    <cellStyle name="SAPBEXHLevel2 2 4 2 5 2" xfId="20291"/>
    <cellStyle name="SAPBEXHLevel2 2 4 2 6" xfId="19217"/>
    <cellStyle name="SAPBEXHLevel2 2 4 2 7" xfId="28326"/>
    <cellStyle name="SAPBEXHLevel2 2 4 3" xfId="2223"/>
    <cellStyle name="SAPBEXHLevel2 2 4 3 2" xfId="5279"/>
    <cellStyle name="SAPBEXHLevel2 2 4 3 2 2" xfId="12824"/>
    <cellStyle name="SAPBEXHLevel2 2 4 3 2 2 2" xfId="24568"/>
    <cellStyle name="SAPBEXHLevel2 2 4 3 2 3" xfId="20776"/>
    <cellStyle name="SAPBEXHLevel2 2 4 3 3" xfId="6823"/>
    <cellStyle name="SAPBEXHLevel2 2 4 3 3 2" xfId="13997"/>
    <cellStyle name="SAPBEXHLevel2 2 4 3 3 2 2" xfId="25017"/>
    <cellStyle name="SAPBEXHLevel2 2 4 3 3 3" xfId="21259"/>
    <cellStyle name="SAPBEXHLevel2 2 4 3 4" xfId="9006"/>
    <cellStyle name="SAPBEXHLevel2 2 4 3 4 2" xfId="15893"/>
    <cellStyle name="SAPBEXHLevel2 2 4 3 4 2 2" xfId="26079"/>
    <cellStyle name="SAPBEXHLevel2 2 4 3 4 3" xfId="22563"/>
    <cellStyle name="SAPBEXHLevel2 2 4 3 5" xfId="11067"/>
    <cellStyle name="SAPBEXHLevel2 2 4 3 5 2" xfId="17396"/>
    <cellStyle name="SAPBEXHLevel2 2 4 3 5 2 2" xfId="27099"/>
    <cellStyle name="SAPBEXHLevel2 2 4 3 5 3" xfId="23543"/>
    <cellStyle name="SAPBEXHLevel2 2 4 3 6" xfId="4392"/>
    <cellStyle name="SAPBEXHLevel2 2 4 3 6 2" xfId="20436"/>
    <cellStyle name="SAPBEXHLevel2 2 4 3 7" xfId="5291"/>
    <cellStyle name="SAPBEXHLevel2 2 4 3 7 2" xfId="20785"/>
    <cellStyle name="SAPBEXHLevel2 2 4 4" xfId="2850"/>
    <cellStyle name="SAPBEXHLevel2 2 4 4 2" xfId="9617"/>
    <cellStyle name="SAPBEXHLevel2 2 4 4 2 2" xfId="16265"/>
    <cellStyle name="SAPBEXHLevel2 2 4 4 2 2 2" xfId="26379"/>
    <cellStyle name="SAPBEXHLevel2 2 4 4 2 3" xfId="22847"/>
    <cellStyle name="SAPBEXHLevel2 2 4 4 3" xfId="11569"/>
    <cellStyle name="SAPBEXHLevel2 2 4 4 3 2" xfId="17896"/>
    <cellStyle name="SAPBEXHLevel2 2 4 4 3 2 2" xfId="27395"/>
    <cellStyle name="SAPBEXHLevel2 2 4 4 3 3" xfId="23823"/>
    <cellStyle name="SAPBEXHLevel2 2 4 4 4" xfId="7437"/>
    <cellStyle name="SAPBEXHLevel2 2 4 4 4 2" xfId="21574"/>
    <cellStyle name="SAPBEXHLevel2 2 4 4 5" xfId="14604"/>
    <cellStyle name="SAPBEXHLevel2 2 4 4 5 2" xfId="25315"/>
    <cellStyle name="SAPBEXHLevel2 2 4 4 6" xfId="19529"/>
    <cellStyle name="SAPBEXHLevel2 2 4 5" xfId="2687"/>
    <cellStyle name="SAPBEXHLevel2 2 4 5 2" xfId="9468"/>
    <cellStyle name="SAPBEXHLevel2 2 4 5 2 2" xfId="16119"/>
    <cellStyle name="SAPBEXHLevel2 2 4 5 2 2 2" xfId="26257"/>
    <cellStyle name="SAPBEXHLevel2 2 4 5 2 3" xfId="22733"/>
    <cellStyle name="SAPBEXHLevel2 2 4 5 3" xfId="11428"/>
    <cellStyle name="SAPBEXHLevel2 2 4 5 3 2" xfId="17756"/>
    <cellStyle name="SAPBEXHLevel2 2 4 5 3 2 2" xfId="27276"/>
    <cellStyle name="SAPBEXHLevel2 2 4 5 3 3" xfId="23712"/>
    <cellStyle name="SAPBEXHLevel2 2 4 5 4" xfId="7287"/>
    <cellStyle name="SAPBEXHLevel2 2 4 5 4 2" xfId="21446"/>
    <cellStyle name="SAPBEXHLevel2 2 4 5 5" xfId="14460"/>
    <cellStyle name="SAPBEXHLevel2 2 4 5 5 2" xfId="25195"/>
    <cellStyle name="SAPBEXHLevel2 2 4 5 6" xfId="19417"/>
    <cellStyle name="SAPBEXHLevel2 2 4 6" xfId="28181"/>
    <cellStyle name="SAPBEXHLevel2 2 5" xfId="1547"/>
    <cellStyle name="SAPBEXHLevel2 2 5 2" xfId="927"/>
    <cellStyle name="SAPBEXHLevel2 2 5 2 2" xfId="3233"/>
    <cellStyle name="SAPBEXHLevel2 2 5 2 2 2" xfId="9988"/>
    <cellStyle name="SAPBEXHLevel2 2 5 2 2 2 2" xfId="16541"/>
    <cellStyle name="SAPBEXHLevel2 2 5 2 2 2 2 2" xfId="26596"/>
    <cellStyle name="SAPBEXHLevel2 2 5 2 2 2 3" xfId="23054"/>
    <cellStyle name="SAPBEXHLevel2 2 5 2 2 3" xfId="11918"/>
    <cellStyle name="SAPBEXHLevel2 2 5 2 2 3 2" xfId="18243"/>
    <cellStyle name="SAPBEXHLevel2 2 5 2 2 3 2 2" xfId="27608"/>
    <cellStyle name="SAPBEXHLevel2 2 5 2 2 3 3" xfId="24026"/>
    <cellStyle name="SAPBEXHLevel2 2 5 2 2 4" xfId="7809"/>
    <cellStyle name="SAPBEXHLevel2 2 5 2 2 4 2" xfId="21813"/>
    <cellStyle name="SAPBEXHLevel2 2 5 2 2 5" xfId="14967"/>
    <cellStyle name="SAPBEXHLevel2 2 5 2 2 5 2" xfId="25528"/>
    <cellStyle name="SAPBEXHLevel2 2 5 2 2 6" xfId="19732"/>
    <cellStyle name="SAPBEXHLevel2 2 5 2 3" xfId="3706"/>
    <cellStyle name="SAPBEXHLevel2 2 5 2 3 2" xfId="10461"/>
    <cellStyle name="SAPBEXHLevel2 2 5 2 3 2 2" xfId="16864"/>
    <cellStyle name="SAPBEXHLevel2 2 5 2 3 2 2 2" xfId="26868"/>
    <cellStyle name="SAPBEXHLevel2 2 5 2 3 2 3" xfId="23320"/>
    <cellStyle name="SAPBEXHLevel2 2 5 2 3 3" xfId="12391"/>
    <cellStyle name="SAPBEXHLevel2 2 5 2 3 3 2" xfId="18714"/>
    <cellStyle name="SAPBEXHLevel2 2 5 2 3 3 2 2" xfId="27878"/>
    <cellStyle name="SAPBEXHLevel2 2 5 2 3 3 3" xfId="24290"/>
    <cellStyle name="SAPBEXHLevel2 2 5 2 3 4" xfId="8278"/>
    <cellStyle name="SAPBEXHLevel2 2 5 2 3 4 2" xfId="22274"/>
    <cellStyle name="SAPBEXHLevel2 2 5 2 3 5" xfId="15438"/>
    <cellStyle name="SAPBEXHLevel2 2 5 2 3 5 2" xfId="25798"/>
    <cellStyle name="SAPBEXHLevel2 2 5 2 3 6" xfId="19996"/>
    <cellStyle name="SAPBEXHLevel2 2 5 2 4" xfId="5970"/>
    <cellStyle name="SAPBEXHLevel2 2 5 2 4 2" xfId="13231"/>
    <cellStyle name="SAPBEXHLevel2 2 5 2 4 2 2" xfId="24773"/>
    <cellStyle name="SAPBEXHLevel2 2 5 2 4 3" xfId="21024"/>
    <cellStyle name="SAPBEXHLevel2 2 5 2 5" xfId="5793"/>
    <cellStyle name="SAPBEXHLevel2 2 5 2 5 2" xfId="13070"/>
    <cellStyle name="SAPBEXHLevel2 2 5 2 5 2 2" xfId="24693"/>
    <cellStyle name="SAPBEXHLevel2 2 5 2 5 3" xfId="20944"/>
    <cellStyle name="SAPBEXHLevel2 2 5 2 6" xfId="5882"/>
    <cellStyle name="SAPBEXHLevel2 2 5 2 6 2" xfId="13144"/>
    <cellStyle name="SAPBEXHLevel2 2 5 2 6 2 2" xfId="24728"/>
    <cellStyle name="SAPBEXHLevel2 2 5 2 6 3" xfId="20979"/>
    <cellStyle name="SAPBEXHLevel2 2 5 2 7" xfId="4119"/>
    <cellStyle name="SAPBEXHLevel2 2 5 2 7 2" xfId="20207"/>
    <cellStyle name="SAPBEXHLevel2 2 5 2 8" xfId="19055"/>
    <cellStyle name="SAPBEXHLevel2 2 5 3" xfId="2982"/>
    <cellStyle name="SAPBEXHLevel2 2 5 3 2" xfId="9748"/>
    <cellStyle name="SAPBEXHLevel2 2 5 3 2 2" xfId="16377"/>
    <cellStyle name="SAPBEXHLevel2 2 5 3 2 2 2" xfId="26469"/>
    <cellStyle name="SAPBEXHLevel2 2 5 3 2 3" xfId="22928"/>
    <cellStyle name="SAPBEXHLevel2 2 5 3 3" xfId="11685"/>
    <cellStyle name="SAPBEXHLevel2 2 5 3 3 2" xfId="18011"/>
    <cellStyle name="SAPBEXHLevel2 2 5 3 3 2 2" xfId="27484"/>
    <cellStyle name="SAPBEXHLevel2 2 5 3 3 3" xfId="23903"/>
    <cellStyle name="SAPBEXHLevel2 2 5 3 4" xfId="7569"/>
    <cellStyle name="SAPBEXHLevel2 2 5 3 4 2" xfId="21670"/>
    <cellStyle name="SAPBEXHLevel2 2 5 3 5" xfId="14734"/>
    <cellStyle name="SAPBEXHLevel2 2 5 3 5 2" xfId="25404"/>
    <cellStyle name="SAPBEXHLevel2 2 5 3 6" xfId="19609"/>
    <cellStyle name="SAPBEXHLevel2 2 5 4" xfId="3497"/>
    <cellStyle name="SAPBEXHLevel2 2 5 4 2" xfId="10252"/>
    <cellStyle name="SAPBEXHLevel2 2 5 4 2 2" xfId="16730"/>
    <cellStyle name="SAPBEXHLevel2 2 5 4 2 2 2" xfId="26746"/>
    <cellStyle name="SAPBEXHLevel2 2 5 4 2 3" xfId="23198"/>
    <cellStyle name="SAPBEXHLevel2 2 5 4 3" xfId="12182"/>
    <cellStyle name="SAPBEXHLevel2 2 5 4 3 2" xfId="18505"/>
    <cellStyle name="SAPBEXHLevel2 2 5 4 3 2 2" xfId="27756"/>
    <cellStyle name="SAPBEXHLevel2 2 5 4 3 3" xfId="24168"/>
    <cellStyle name="SAPBEXHLevel2 2 5 4 4" xfId="8073"/>
    <cellStyle name="SAPBEXHLevel2 2 5 4 4 2" xfId="22070"/>
    <cellStyle name="SAPBEXHLevel2 2 5 4 5" xfId="15229"/>
    <cellStyle name="SAPBEXHLevel2 2 5 4 5 2" xfId="25676"/>
    <cellStyle name="SAPBEXHLevel2 2 5 4 6" xfId="19874"/>
    <cellStyle name="SAPBEXHLevel2 2 5 5" xfId="5221"/>
    <cellStyle name="SAPBEXHLevel2 2 5 5 2" xfId="20740"/>
    <cellStyle name="SAPBEXHLevel2 2 5 6" xfId="19151"/>
    <cellStyle name="SAPBEXHLevel2 2 5 7" xfId="28246"/>
    <cellStyle name="SAPBEXHLevel2 2 6" xfId="2078"/>
    <cellStyle name="SAPBEXHLevel2 2 6 2" xfId="5161"/>
    <cellStyle name="SAPBEXHLevel2 2 6 2 2" xfId="12737"/>
    <cellStyle name="SAPBEXHLevel2 2 6 2 2 2" xfId="24509"/>
    <cellStyle name="SAPBEXHLevel2 2 6 2 3" xfId="20693"/>
    <cellStyle name="SAPBEXHLevel2 2 6 3" xfId="6678"/>
    <cellStyle name="SAPBEXHLevel2 2 6 3 2" xfId="13854"/>
    <cellStyle name="SAPBEXHLevel2 2 6 3 2 2" xfId="24959"/>
    <cellStyle name="SAPBEXHLevel2 2 6 3 3" xfId="21204"/>
    <cellStyle name="SAPBEXHLevel2 2 6 4" xfId="8861"/>
    <cellStyle name="SAPBEXHLevel2 2 6 4 2" xfId="15805"/>
    <cellStyle name="SAPBEXHLevel2 2 6 4 2 2" xfId="26019"/>
    <cellStyle name="SAPBEXHLevel2 2 6 4 3" xfId="22506"/>
    <cellStyle name="SAPBEXHLevel2 2 6 5" xfId="10968"/>
    <cellStyle name="SAPBEXHLevel2 2 6 5 2" xfId="17298"/>
    <cellStyle name="SAPBEXHLevel2 2 6 5 2 2" xfId="27042"/>
    <cellStyle name="SAPBEXHLevel2 2 6 5 3" xfId="23489"/>
    <cellStyle name="SAPBEXHLevel2 2 6 6" xfId="4315"/>
    <cellStyle name="SAPBEXHLevel2 2 6 6 2" xfId="20359"/>
    <cellStyle name="SAPBEXHLevel2 2 6 7" xfId="4169"/>
    <cellStyle name="SAPBEXHLevel2 2 6 7 2" xfId="20240"/>
    <cellStyle name="SAPBEXHLevel2 2 7" xfId="2594"/>
    <cellStyle name="SAPBEXHLevel2 2 7 2" xfId="9375"/>
    <cellStyle name="SAPBEXHLevel2 2 7 2 2" xfId="16026"/>
    <cellStyle name="SAPBEXHLevel2 2 7 2 2 2" xfId="26178"/>
    <cellStyle name="SAPBEXHLevel2 2 7 2 3" xfId="22659"/>
    <cellStyle name="SAPBEXHLevel2 2 7 3" xfId="11335"/>
    <cellStyle name="SAPBEXHLevel2 2 7 3 2" xfId="17663"/>
    <cellStyle name="SAPBEXHLevel2 2 7 3 2 2" xfId="27197"/>
    <cellStyle name="SAPBEXHLevel2 2 7 3 3" xfId="23638"/>
    <cellStyle name="SAPBEXHLevel2 2 7 4" xfId="7194"/>
    <cellStyle name="SAPBEXHLevel2 2 7 4 2" xfId="21358"/>
    <cellStyle name="SAPBEXHLevel2 2 7 5" xfId="14367"/>
    <cellStyle name="SAPBEXHLevel2 2 7 5 2" xfId="25116"/>
    <cellStyle name="SAPBEXHLevel2 2 7 6" xfId="19343"/>
    <cellStyle name="SAPBEXHLevel2 2 8" xfId="18968"/>
    <cellStyle name="SAPBEXHLevel2 2 9" xfId="28062"/>
    <cellStyle name="SAPBEXHLevel2 3" xfId="494"/>
    <cellStyle name="SAPBEXHLevel2 3 2" xfId="1764"/>
    <cellStyle name="SAPBEXHLevel2 3 2 2" xfId="1950"/>
    <cellStyle name="SAPBEXHLevel2 3 2 2 2" xfId="3383"/>
    <cellStyle name="SAPBEXHLevel2 3 2 2 2 2" xfId="10138"/>
    <cellStyle name="SAPBEXHLevel2 3 2 2 2 2 2" xfId="16656"/>
    <cellStyle name="SAPBEXHLevel2 3 2 2 2 2 2 2" xfId="26683"/>
    <cellStyle name="SAPBEXHLevel2 3 2 2 2 2 3" xfId="23141"/>
    <cellStyle name="SAPBEXHLevel2 3 2 2 2 3" xfId="12068"/>
    <cellStyle name="SAPBEXHLevel2 3 2 2 2 3 2" xfId="18393"/>
    <cellStyle name="SAPBEXHLevel2 3 2 2 2 3 2 2" xfId="27695"/>
    <cellStyle name="SAPBEXHLevel2 3 2 2 2 3 3" xfId="24113"/>
    <cellStyle name="SAPBEXHLevel2 3 2 2 2 4" xfId="7959"/>
    <cellStyle name="SAPBEXHLevel2 3 2 2 2 4 2" xfId="21963"/>
    <cellStyle name="SAPBEXHLevel2 3 2 2 2 5" xfId="15117"/>
    <cellStyle name="SAPBEXHLevel2 3 2 2 2 5 2" xfId="25615"/>
    <cellStyle name="SAPBEXHLevel2 3 2 2 2 6" xfId="19819"/>
    <cellStyle name="SAPBEXHLevel2 3 2 2 3" xfId="3856"/>
    <cellStyle name="SAPBEXHLevel2 3 2 2 3 2" xfId="10611"/>
    <cellStyle name="SAPBEXHLevel2 3 2 2 3 2 2" xfId="16979"/>
    <cellStyle name="SAPBEXHLevel2 3 2 2 3 2 2 2" xfId="26955"/>
    <cellStyle name="SAPBEXHLevel2 3 2 2 3 2 3" xfId="23407"/>
    <cellStyle name="SAPBEXHLevel2 3 2 2 3 3" xfId="12541"/>
    <cellStyle name="SAPBEXHLevel2 3 2 2 3 3 2" xfId="18864"/>
    <cellStyle name="SAPBEXHLevel2 3 2 2 3 3 2 2" xfId="27965"/>
    <cellStyle name="SAPBEXHLevel2 3 2 2 3 3 3" xfId="24377"/>
    <cellStyle name="SAPBEXHLevel2 3 2 2 3 4" xfId="8377"/>
    <cellStyle name="SAPBEXHLevel2 3 2 2 3 4 2" xfId="22367"/>
    <cellStyle name="SAPBEXHLevel2 3 2 2 3 5" xfId="15588"/>
    <cellStyle name="SAPBEXHLevel2 3 2 2 3 5 2" xfId="25885"/>
    <cellStyle name="SAPBEXHLevel2 3 2 2 3 6" xfId="20083"/>
    <cellStyle name="SAPBEXHLevel2 3 2 2 4" xfId="6550"/>
    <cellStyle name="SAPBEXHLevel2 3 2 2 4 2" xfId="13728"/>
    <cellStyle name="SAPBEXHLevel2 3 2 2 4 2 2" xfId="24898"/>
    <cellStyle name="SAPBEXHLevel2 3 2 2 4 3" xfId="21148"/>
    <cellStyle name="SAPBEXHLevel2 3 2 2 5" xfId="8733"/>
    <cellStyle name="SAPBEXHLevel2 3 2 2 5 2" xfId="15726"/>
    <cellStyle name="SAPBEXHLevel2 3 2 2 5 2 2" xfId="25956"/>
    <cellStyle name="SAPBEXHLevel2 3 2 2 5 3" xfId="22448"/>
    <cellStyle name="SAPBEXHLevel2 3 2 2 6" xfId="10847"/>
    <cellStyle name="SAPBEXHLevel2 3 2 2 6 2" xfId="17179"/>
    <cellStyle name="SAPBEXHLevel2 3 2 2 6 2 2" xfId="26982"/>
    <cellStyle name="SAPBEXHLevel2 3 2 2 6 3" xfId="23434"/>
    <cellStyle name="SAPBEXHLevel2 3 2 2 7" xfId="12658"/>
    <cellStyle name="SAPBEXHLevel2 3 2 2 7 2" xfId="24446"/>
    <cellStyle name="SAPBEXHLevel2 3 2 2 8" xfId="19265"/>
    <cellStyle name="SAPBEXHLevel2 3 2 3" xfId="3123"/>
    <cellStyle name="SAPBEXHLevel2 3 2 3 2" xfId="9886"/>
    <cellStyle name="SAPBEXHLevel2 3 2 3 2 2" xfId="16480"/>
    <cellStyle name="SAPBEXHLevel2 3 2 3 2 2 2" xfId="26546"/>
    <cellStyle name="SAPBEXHLevel2 3 2 3 2 3" xfId="23004"/>
    <cellStyle name="SAPBEXHLevel2 3 2 3 3" xfId="11823"/>
    <cellStyle name="SAPBEXHLevel2 3 2 3 3 2" xfId="18148"/>
    <cellStyle name="SAPBEXHLevel2 3 2 3 3 2 2" xfId="27560"/>
    <cellStyle name="SAPBEXHLevel2 3 2 3 3 3" xfId="23978"/>
    <cellStyle name="SAPBEXHLevel2 3 2 3 4" xfId="7708"/>
    <cellStyle name="SAPBEXHLevel2 3 2 3 4 2" xfId="21753"/>
    <cellStyle name="SAPBEXHLevel2 3 2 3 5" xfId="14871"/>
    <cellStyle name="SAPBEXHLevel2 3 2 3 5 2" xfId="25480"/>
    <cellStyle name="SAPBEXHLevel2 3 2 3 6" xfId="19684"/>
    <cellStyle name="SAPBEXHLevel2 3 2 4" xfId="3612"/>
    <cellStyle name="SAPBEXHLevel2 3 2 4 2" xfId="10367"/>
    <cellStyle name="SAPBEXHLevel2 3 2 4 2 2" xfId="16810"/>
    <cellStyle name="SAPBEXHLevel2 3 2 4 2 2 2" xfId="26820"/>
    <cellStyle name="SAPBEXHLevel2 3 2 4 2 3" xfId="23272"/>
    <cellStyle name="SAPBEXHLevel2 3 2 4 3" xfId="12297"/>
    <cellStyle name="SAPBEXHLevel2 3 2 4 3 2" xfId="18620"/>
    <cellStyle name="SAPBEXHLevel2 3 2 4 3 2 2" xfId="27830"/>
    <cellStyle name="SAPBEXHLevel2 3 2 4 3 3" xfId="24242"/>
    <cellStyle name="SAPBEXHLevel2 3 2 4 4" xfId="8188"/>
    <cellStyle name="SAPBEXHLevel2 3 2 4 4 2" xfId="22185"/>
    <cellStyle name="SAPBEXHLevel2 3 2 4 5" xfId="15344"/>
    <cellStyle name="SAPBEXHLevel2 3 2 4 5 2" xfId="25750"/>
    <cellStyle name="SAPBEXHLevel2 3 2 4 6" xfId="19948"/>
    <cellStyle name="SAPBEXHLevel2 3 2 5" xfId="4558"/>
    <cellStyle name="SAPBEXHLevel2 3 2 5 2" xfId="20563"/>
    <cellStyle name="SAPBEXHLevel2 3 2 6" xfId="19239"/>
    <cellStyle name="SAPBEXHLevel2 3 2 7" xfId="28361"/>
    <cellStyle name="SAPBEXHLevel2 3 3" xfId="2218"/>
    <cellStyle name="SAPBEXHLevel2 3 3 2" xfId="2927"/>
    <cellStyle name="SAPBEXHLevel2 3 3 2 2" xfId="7514"/>
    <cellStyle name="SAPBEXHLevel2 3 3 2 2 2" xfId="14681"/>
    <cellStyle name="SAPBEXHLevel2 3 3 2 2 2 2" xfId="25373"/>
    <cellStyle name="SAPBEXHLevel2 3 3 2 2 3" xfId="21640"/>
    <cellStyle name="SAPBEXHLevel2 3 3 2 3" xfId="9694"/>
    <cellStyle name="SAPBEXHLevel2 3 3 2 3 2" xfId="16339"/>
    <cellStyle name="SAPBEXHLevel2 3 3 2 3 2 2" xfId="26437"/>
    <cellStyle name="SAPBEXHLevel2 3 3 2 3 3" xfId="22898"/>
    <cellStyle name="SAPBEXHLevel2 3 3 2 4" xfId="11643"/>
    <cellStyle name="SAPBEXHLevel2 3 3 2 4 2" xfId="17970"/>
    <cellStyle name="SAPBEXHLevel2 3 3 2 4 2 2" xfId="27453"/>
    <cellStyle name="SAPBEXHLevel2 3 3 2 4 3" xfId="23874"/>
    <cellStyle name="SAPBEXHLevel2 3 3 2 5" xfId="5274"/>
    <cellStyle name="SAPBEXHLevel2 3 3 2 5 2" xfId="20774"/>
    <cellStyle name="SAPBEXHLevel2 3 3 2 6" xfId="12819"/>
    <cellStyle name="SAPBEXHLevel2 3 3 2 6 2" xfId="24566"/>
    <cellStyle name="SAPBEXHLevel2 3 3 2 7" xfId="19580"/>
    <cellStyle name="SAPBEXHLevel2 3 3 3" xfId="3459"/>
    <cellStyle name="SAPBEXHLevel2 3 3 3 2" xfId="10214"/>
    <cellStyle name="SAPBEXHLevel2 3 3 3 2 2" xfId="16696"/>
    <cellStyle name="SAPBEXHLevel2 3 3 3 2 2 2" xfId="26718"/>
    <cellStyle name="SAPBEXHLevel2 3 3 3 2 3" xfId="23172"/>
    <cellStyle name="SAPBEXHLevel2 3 3 3 3" xfId="12144"/>
    <cellStyle name="SAPBEXHLevel2 3 3 3 3 2" xfId="18468"/>
    <cellStyle name="SAPBEXHLevel2 3 3 3 3 2 2" xfId="27729"/>
    <cellStyle name="SAPBEXHLevel2 3 3 3 3 3" xfId="24143"/>
    <cellStyle name="SAPBEXHLevel2 3 3 3 4" xfId="8035"/>
    <cellStyle name="SAPBEXHLevel2 3 3 3 4 2" xfId="22034"/>
    <cellStyle name="SAPBEXHLevel2 3 3 3 5" xfId="15192"/>
    <cellStyle name="SAPBEXHLevel2 3 3 3 5 2" xfId="25649"/>
    <cellStyle name="SAPBEXHLevel2 3 3 3 6" xfId="19849"/>
    <cellStyle name="SAPBEXHLevel2 3 3 4" xfId="6818"/>
    <cellStyle name="SAPBEXHLevel2 3 3 4 2" xfId="13992"/>
    <cellStyle name="SAPBEXHLevel2 3 3 4 2 2" xfId="25015"/>
    <cellStyle name="SAPBEXHLevel2 3 3 4 3" xfId="21257"/>
    <cellStyle name="SAPBEXHLevel2 3 3 5" xfId="9001"/>
    <cellStyle name="SAPBEXHLevel2 3 3 5 2" xfId="15888"/>
    <cellStyle name="SAPBEXHLevel2 3 3 5 2 2" xfId="26077"/>
    <cellStyle name="SAPBEXHLevel2 3 3 5 3" xfId="22561"/>
    <cellStyle name="SAPBEXHLevel2 3 3 6" xfId="11062"/>
    <cellStyle name="SAPBEXHLevel2 3 3 6 2" xfId="17391"/>
    <cellStyle name="SAPBEXHLevel2 3 3 6 2 2" xfId="27097"/>
    <cellStyle name="SAPBEXHLevel2 3 3 6 3" xfId="23541"/>
    <cellStyle name="SAPBEXHLevel2 3 3 7" xfId="4465"/>
    <cellStyle name="SAPBEXHLevel2 3 3 7 2" xfId="20498"/>
    <cellStyle name="SAPBEXHLevel2 3 3 8" xfId="5288"/>
    <cellStyle name="SAPBEXHLevel2 3 3 8 2" xfId="20783"/>
    <cellStyle name="SAPBEXHLevel2 3 4" xfId="2651"/>
    <cellStyle name="SAPBEXHLevel2 3 4 2" xfId="9432"/>
    <cellStyle name="SAPBEXHLevel2 3 4 2 2" xfId="16083"/>
    <cellStyle name="SAPBEXHLevel2 3 4 2 2 2" xfId="26222"/>
    <cellStyle name="SAPBEXHLevel2 3 4 2 3" xfId="22698"/>
    <cellStyle name="SAPBEXHLevel2 3 4 3" xfId="11392"/>
    <cellStyle name="SAPBEXHLevel2 3 4 3 2" xfId="17720"/>
    <cellStyle name="SAPBEXHLevel2 3 4 3 2 2" xfId="27241"/>
    <cellStyle name="SAPBEXHLevel2 3 4 3 3" xfId="23677"/>
    <cellStyle name="SAPBEXHLevel2 3 4 4" xfId="7251"/>
    <cellStyle name="SAPBEXHLevel2 3 4 4 2" xfId="21410"/>
    <cellStyle name="SAPBEXHLevel2 3 4 5" xfId="14424"/>
    <cellStyle name="SAPBEXHLevel2 3 4 5 2" xfId="25160"/>
    <cellStyle name="SAPBEXHLevel2 3 4 6" xfId="19382"/>
    <cellStyle name="SAPBEXHLevel2 3 5" xfId="28114"/>
    <cellStyle name="SAPBEXHLevel2 4" xfId="1546"/>
    <cellStyle name="SAPBEXHLevel2 4 2" xfId="880"/>
    <cellStyle name="SAPBEXHLevel2 4 2 2" xfId="3232"/>
    <cellStyle name="SAPBEXHLevel2 4 2 2 2" xfId="9987"/>
    <cellStyle name="SAPBEXHLevel2 4 2 2 2 2" xfId="16540"/>
    <cellStyle name="SAPBEXHLevel2 4 2 2 2 2 2" xfId="26595"/>
    <cellStyle name="SAPBEXHLevel2 4 2 2 2 3" xfId="23053"/>
    <cellStyle name="SAPBEXHLevel2 4 2 2 3" xfId="11917"/>
    <cellStyle name="SAPBEXHLevel2 4 2 2 3 2" xfId="18242"/>
    <cellStyle name="SAPBEXHLevel2 4 2 2 3 2 2" xfId="27607"/>
    <cellStyle name="SAPBEXHLevel2 4 2 2 3 3" xfId="24025"/>
    <cellStyle name="SAPBEXHLevel2 4 2 2 4" xfId="7808"/>
    <cellStyle name="SAPBEXHLevel2 4 2 2 4 2" xfId="21812"/>
    <cellStyle name="SAPBEXHLevel2 4 2 2 5" xfId="14966"/>
    <cellStyle name="SAPBEXHLevel2 4 2 2 5 2" xfId="25527"/>
    <cellStyle name="SAPBEXHLevel2 4 2 2 6" xfId="19731"/>
    <cellStyle name="SAPBEXHLevel2 4 2 3" xfId="3705"/>
    <cellStyle name="SAPBEXHLevel2 4 2 3 2" xfId="10460"/>
    <cellStyle name="SAPBEXHLevel2 4 2 3 2 2" xfId="16863"/>
    <cellStyle name="SAPBEXHLevel2 4 2 3 2 2 2" xfId="26867"/>
    <cellStyle name="SAPBEXHLevel2 4 2 3 2 3" xfId="23319"/>
    <cellStyle name="SAPBEXHLevel2 4 2 3 3" xfId="12390"/>
    <cellStyle name="SAPBEXHLevel2 4 2 3 3 2" xfId="18713"/>
    <cellStyle name="SAPBEXHLevel2 4 2 3 3 2 2" xfId="27877"/>
    <cellStyle name="SAPBEXHLevel2 4 2 3 3 3" xfId="24289"/>
    <cellStyle name="SAPBEXHLevel2 4 2 3 4" xfId="8277"/>
    <cellStyle name="SAPBEXHLevel2 4 2 3 4 2" xfId="22273"/>
    <cellStyle name="SAPBEXHLevel2 4 2 3 5" xfId="15437"/>
    <cellStyle name="SAPBEXHLevel2 4 2 3 5 2" xfId="25797"/>
    <cellStyle name="SAPBEXHLevel2 4 2 3 6" xfId="19995"/>
    <cellStyle name="SAPBEXHLevel2 4 2 4" xfId="5925"/>
    <cellStyle name="SAPBEXHLevel2 4 2 4 2" xfId="13186"/>
    <cellStyle name="SAPBEXHLevel2 4 2 4 2 2" xfId="24755"/>
    <cellStyle name="SAPBEXHLevel2 4 2 4 3" xfId="21006"/>
    <cellStyle name="SAPBEXHLevel2 4 2 5" xfId="5653"/>
    <cellStyle name="SAPBEXHLevel2 4 2 5 2" xfId="12989"/>
    <cellStyle name="SAPBEXHLevel2 4 2 5 2 2" xfId="24654"/>
    <cellStyle name="SAPBEXHLevel2 4 2 5 3" xfId="20906"/>
    <cellStyle name="SAPBEXHLevel2 4 2 6" xfId="6321"/>
    <cellStyle name="SAPBEXHLevel2 4 2 6 2" xfId="13540"/>
    <cellStyle name="SAPBEXHLevel2 4 2 6 2 2" xfId="24875"/>
    <cellStyle name="SAPBEXHLevel2 4 2 6 3" xfId="21125"/>
    <cellStyle name="SAPBEXHLevel2 4 2 7" xfId="4190"/>
    <cellStyle name="SAPBEXHLevel2 4 2 7 2" xfId="20257"/>
    <cellStyle name="SAPBEXHLevel2 4 2 8" xfId="19037"/>
    <cellStyle name="SAPBEXHLevel2 4 3" xfId="2755"/>
    <cellStyle name="SAPBEXHLevel2 4 3 2" xfId="9528"/>
    <cellStyle name="SAPBEXHLevel2 4 3 2 2" xfId="16179"/>
    <cellStyle name="SAPBEXHLevel2 4 3 2 2 2" xfId="26305"/>
    <cellStyle name="SAPBEXHLevel2 4 3 2 3" xfId="22780"/>
    <cellStyle name="SAPBEXHLevel2 4 3 3" xfId="11483"/>
    <cellStyle name="SAPBEXHLevel2 4 3 3 2" xfId="17810"/>
    <cellStyle name="SAPBEXHLevel2 4 3 3 2 2" xfId="27321"/>
    <cellStyle name="SAPBEXHLevel2 4 3 3 3" xfId="23756"/>
    <cellStyle name="SAPBEXHLevel2 4 3 4" xfId="7347"/>
    <cellStyle name="SAPBEXHLevel2 4 3 4 2" xfId="21500"/>
    <cellStyle name="SAPBEXHLevel2 4 3 5" xfId="14515"/>
    <cellStyle name="SAPBEXHLevel2 4 3 5 2" xfId="25241"/>
    <cellStyle name="SAPBEXHLevel2 4 3 6" xfId="19462"/>
    <cellStyle name="SAPBEXHLevel2 4 4" xfId="2551"/>
    <cellStyle name="SAPBEXHLevel2 4 4 2" xfId="9333"/>
    <cellStyle name="SAPBEXHLevel2 4 4 2 2" xfId="15985"/>
    <cellStyle name="SAPBEXHLevel2 4 4 2 2 2" xfId="26139"/>
    <cellStyle name="SAPBEXHLevel2 4 4 2 3" xfId="22620"/>
    <cellStyle name="SAPBEXHLevel2 4 4 3" xfId="11293"/>
    <cellStyle name="SAPBEXHLevel2 4 4 3 2" xfId="17622"/>
    <cellStyle name="SAPBEXHLevel2 4 4 3 2 2" xfId="27159"/>
    <cellStyle name="SAPBEXHLevel2 4 4 3 3" xfId="23600"/>
    <cellStyle name="SAPBEXHLevel2 4 4 4" xfId="7151"/>
    <cellStyle name="SAPBEXHLevel2 4 4 4 2" xfId="21318"/>
    <cellStyle name="SAPBEXHLevel2 4 4 5" xfId="14325"/>
    <cellStyle name="SAPBEXHLevel2 4 4 5 2" xfId="25078"/>
    <cellStyle name="SAPBEXHLevel2 4 4 6" xfId="19304"/>
    <cellStyle name="SAPBEXHLevel2 4 5" xfId="4165"/>
    <cellStyle name="SAPBEXHLevel2 4 5 2" xfId="20239"/>
    <cellStyle name="SAPBEXHLevel2 4 6" xfId="19150"/>
    <cellStyle name="SAPBEXHLevel2 4 7" xfId="28245"/>
    <cellStyle name="SAPBEXHLevel2 5" xfId="2109"/>
    <cellStyle name="SAPBEXHLevel2 5 2" xfId="5188"/>
    <cellStyle name="SAPBEXHLevel2 5 2 2" xfId="12759"/>
    <cellStyle name="SAPBEXHLevel2 5 2 2 2" xfId="24525"/>
    <cellStyle name="SAPBEXHLevel2 5 2 3" xfId="20714"/>
    <cellStyle name="SAPBEXHLevel2 5 3" xfId="6709"/>
    <cellStyle name="SAPBEXHLevel2 5 3 2" xfId="13885"/>
    <cellStyle name="SAPBEXHLevel2 5 3 2 2" xfId="24975"/>
    <cellStyle name="SAPBEXHLevel2 5 3 3" xfId="21220"/>
    <cellStyle name="SAPBEXHLevel2 5 4" xfId="8892"/>
    <cellStyle name="SAPBEXHLevel2 5 4 2" xfId="15827"/>
    <cellStyle name="SAPBEXHLevel2 5 4 2 2" xfId="26035"/>
    <cellStyle name="SAPBEXHLevel2 5 4 3" xfId="22522"/>
    <cellStyle name="SAPBEXHLevel2 5 5" xfId="10992"/>
    <cellStyle name="SAPBEXHLevel2 5 5 2" xfId="17322"/>
    <cellStyle name="SAPBEXHLevel2 5 5 2 2" xfId="27058"/>
    <cellStyle name="SAPBEXHLevel2 5 5 3" xfId="23505"/>
    <cellStyle name="SAPBEXHLevel2 5 6" xfId="4314"/>
    <cellStyle name="SAPBEXHLevel2 5 6 2" xfId="20358"/>
    <cellStyle name="SAPBEXHLevel2 5 7" xfId="4225"/>
    <cellStyle name="SAPBEXHLevel2 5 7 2" xfId="20283"/>
    <cellStyle name="SAPBEXHLevel2 6" xfId="2593"/>
    <cellStyle name="SAPBEXHLevel2 6 2" xfId="9374"/>
    <cellStyle name="SAPBEXHLevel2 6 2 2" xfId="16025"/>
    <cellStyle name="SAPBEXHLevel2 6 2 2 2" xfId="26177"/>
    <cellStyle name="SAPBEXHLevel2 6 2 3" xfId="22658"/>
    <cellStyle name="SAPBEXHLevel2 6 3" xfId="11334"/>
    <cellStyle name="SAPBEXHLevel2 6 3 2" xfId="17662"/>
    <cellStyle name="SAPBEXHLevel2 6 3 2 2" xfId="27196"/>
    <cellStyle name="SAPBEXHLevel2 6 3 3" xfId="23637"/>
    <cellStyle name="SAPBEXHLevel2 6 4" xfId="7193"/>
    <cellStyle name="SAPBEXHLevel2 6 4 2" xfId="21357"/>
    <cellStyle name="SAPBEXHLevel2 6 5" xfId="14366"/>
    <cellStyle name="SAPBEXHLevel2 6 5 2" xfId="25115"/>
    <cellStyle name="SAPBEXHLevel2 6 6" xfId="19342"/>
    <cellStyle name="SAPBEXHLevel2 7" xfId="18967"/>
    <cellStyle name="SAPBEXHLevel2 8" xfId="28061"/>
    <cellStyle name="SAPBEXHLevel2X" xfId="272"/>
    <cellStyle name="SAPBEXHLevel2X 2" xfId="273"/>
    <cellStyle name="SAPBEXHLevel2X 2 2" xfId="497"/>
    <cellStyle name="SAPBEXHLevel2X 2 2 2" xfId="1688"/>
    <cellStyle name="SAPBEXHLevel2X 2 2 2 2" xfId="857"/>
    <cellStyle name="SAPBEXHLevel2X 2 2 2 2 2" xfId="3323"/>
    <cellStyle name="SAPBEXHLevel2X 2 2 2 2 2 2" xfId="10078"/>
    <cellStyle name="SAPBEXHLevel2X 2 2 2 2 2 2 2" xfId="16617"/>
    <cellStyle name="SAPBEXHLevel2X 2 2 2 2 2 2 2 2" xfId="26657"/>
    <cellStyle name="SAPBEXHLevel2X 2 2 2 2 2 2 3" xfId="23115"/>
    <cellStyle name="SAPBEXHLevel2X 2 2 2 2 2 3" xfId="12008"/>
    <cellStyle name="SAPBEXHLevel2X 2 2 2 2 2 3 2" xfId="18333"/>
    <cellStyle name="SAPBEXHLevel2X 2 2 2 2 2 3 2 2" xfId="27669"/>
    <cellStyle name="SAPBEXHLevel2X 2 2 2 2 2 3 3" xfId="24087"/>
    <cellStyle name="SAPBEXHLevel2X 2 2 2 2 2 4" xfId="7899"/>
    <cellStyle name="SAPBEXHLevel2X 2 2 2 2 2 4 2" xfId="21903"/>
    <cellStyle name="SAPBEXHLevel2X 2 2 2 2 2 5" xfId="15057"/>
    <cellStyle name="SAPBEXHLevel2X 2 2 2 2 2 5 2" xfId="25589"/>
    <cellStyle name="SAPBEXHLevel2X 2 2 2 2 2 6" xfId="19793"/>
    <cellStyle name="SAPBEXHLevel2X 2 2 2 2 3" xfId="3796"/>
    <cellStyle name="SAPBEXHLevel2X 2 2 2 2 3 2" xfId="10551"/>
    <cellStyle name="SAPBEXHLevel2X 2 2 2 2 3 2 2" xfId="16940"/>
    <cellStyle name="SAPBEXHLevel2X 2 2 2 2 3 2 2 2" xfId="26929"/>
    <cellStyle name="SAPBEXHLevel2X 2 2 2 2 3 2 3" xfId="23381"/>
    <cellStyle name="SAPBEXHLevel2X 2 2 2 2 3 3" xfId="12481"/>
    <cellStyle name="SAPBEXHLevel2X 2 2 2 2 3 3 2" xfId="18804"/>
    <cellStyle name="SAPBEXHLevel2X 2 2 2 2 3 3 2 2" xfId="27939"/>
    <cellStyle name="SAPBEXHLevel2X 2 2 2 2 3 3 3" xfId="24351"/>
    <cellStyle name="SAPBEXHLevel2X 2 2 2 2 3 4" xfId="8345"/>
    <cellStyle name="SAPBEXHLevel2X 2 2 2 2 3 4 2" xfId="22339"/>
    <cellStyle name="SAPBEXHLevel2X 2 2 2 2 3 5" xfId="15528"/>
    <cellStyle name="SAPBEXHLevel2X 2 2 2 2 3 5 2" xfId="25859"/>
    <cellStyle name="SAPBEXHLevel2X 2 2 2 2 3 6" xfId="20057"/>
    <cellStyle name="SAPBEXHLevel2X 2 2 2 2 4" xfId="5902"/>
    <cellStyle name="SAPBEXHLevel2X 2 2 2 2 4 2" xfId="13163"/>
    <cellStyle name="SAPBEXHLevel2X 2 2 2 2 4 2 2" xfId="24741"/>
    <cellStyle name="SAPBEXHLevel2X 2 2 2 2 4 3" xfId="20992"/>
    <cellStyle name="SAPBEXHLevel2X 2 2 2 2 5" xfId="5858"/>
    <cellStyle name="SAPBEXHLevel2X 2 2 2 2 5 2" xfId="13120"/>
    <cellStyle name="SAPBEXHLevel2X 2 2 2 2 5 2 2" xfId="24716"/>
    <cellStyle name="SAPBEXHLevel2X 2 2 2 2 5 3" xfId="20967"/>
    <cellStyle name="SAPBEXHLevel2X 2 2 2 2 6" xfId="6439"/>
    <cellStyle name="SAPBEXHLevel2X 2 2 2 2 6 2" xfId="13619"/>
    <cellStyle name="SAPBEXHLevel2X 2 2 2 2 6 2 2" xfId="24888"/>
    <cellStyle name="SAPBEXHLevel2X 2 2 2 2 6 3" xfId="21138"/>
    <cellStyle name="SAPBEXHLevel2X 2 2 2 2 7" xfId="4200"/>
    <cellStyle name="SAPBEXHLevel2X 2 2 2 2 7 2" xfId="20265"/>
    <cellStyle name="SAPBEXHLevel2X 2 2 2 2 8" xfId="19023"/>
    <cellStyle name="SAPBEXHLevel2X 2 2 2 3" xfId="3060"/>
    <cellStyle name="SAPBEXHLevel2X 2 2 2 3 2" xfId="9826"/>
    <cellStyle name="SAPBEXHLevel2X 2 2 2 3 2 2" xfId="16441"/>
    <cellStyle name="SAPBEXHLevel2X 2 2 2 3 2 2 2" xfId="26520"/>
    <cellStyle name="SAPBEXHLevel2X 2 2 2 3 2 3" xfId="22978"/>
    <cellStyle name="SAPBEXHLevel2X 2 2 2 3 3" xfId="11763"/>
    <cellStyle name="SAPBEXHLevel2X 2 2 2 3 3 2" xfId="18088"/>
    <cellStyle name="SAPBEXHLevel2X 2 2 2 3 3 2 2" xfId="27534"/>
    <cellStyle name="SAPBEXHLevel2X 2 2 2 3 3 3" xfId="23952"/>
    <cellStyle name="SAPBEXHLevel2X 2 2 2 3 4" xfId="7647"/>
    <cellStyle name="SAPBEXHLevel2X 2 2 2 3 4 2" xfId="21727"/>
    <cellStyle name="SAPBEXHLevel2X 2 2 2 3 5" xfId="14811"/>
    <cellStyle name="SAPBEXHLevel2X 2 2 2 3 5 2" xfId="25454"/>
    <cellStyle name="SAPBEXHLevel2X 2 2 2 3 6" xfId="19658"/>
    <cellStyle name="SAPBEXHLevel2X 2 2 2 4" xfId="3565"/>
    <cellStyle name="SAPBEXHLevel2X 2 2 2 4 2" xfId="10320"/>
    <cellStyle name="SAPBEXHLevel2X 2 2 2 4 2 2" xfId="16784"/>
    <cellStyle name="SAPBEXHLevel2X 2 2 2 4 2 2 2" xfId="26794"/>
    <cellStyle name="SAPBEXHLevel2X 2 2 2 4 2 3" xfId="23246"/>
    <cellStyle name="SAPBEXHLevel2X 2 2 2 4 3" xfId="12250"/>
    <cellStyle name="SAPBEXHLevel2X 2 2 2 4 3 2" xfId="18573"/>
    <cellStyle name="SAPBEXHLevel2X 2 2 2 4 3 2 2" xfId="27804"/>
    <cellStyle name="SAPBEXHLevel2X 2 2 2 4 3 3" xfId="24216"/>
    <cellStyle name="SAPBEXHLevel2X 2 2 2 4 4" xfId="8141"/>
    <cellStyle name="SAPBEXHLevel2X 2 2 2 4 4 2" xfId="22138"/>
    <cellStyle name="SAPBEXHLevel2X 2 2 2 4 5" xfId="15297"/>
    <cellStyle name="SAPBEXHLevel2X 2 2 2 4 5 2" xfId="25724"/>
    <cellStyle name="SAPBEXHLevel2X 2 2 2 4 6" xfId="19922"/>
    <cellStyle name="SAPBEXHLevel2X 2 2 2 5" xfId="4239"/>
    <cellStyle name="SAPBEXHLevel2X 2 2 2 5 2" xfId="20293"/>
    <cellStyle name="SAPBEXHLevel2X 2 2 2 6" xfId="19213"/>
    <cellStyle name="SAPBEXHLevel2X 2 2 2 7" xfId="28322"/>
    <cellStyle name="SAPBEXHLevel2X 2 2 3" xfId="2059"/>
    <cellStyle name="SAPBEXHLevel2X 2 2 3 2" xfId="2846"/>
    <cellStyle name="SAPBEXHLevel2X 2 2 3 2 2" xfId="7433"/>
    <cellStyle name="SAPBEXHLevel2X 2 2 3 2 2 2" xfId="14600"/>
    <cellStyle name="SAPBEXHLevel2X 2 2 3 2 2 2 2" xfId="25311"/>
    <cellStyle name="SAPBEXHLevel2X 2 2 3 2 2 3" xfId="21570"/>
    <cellStyle name="SAPBEXHLevel2X 2 2 3 2 3" xfId="9613"/>
    <cellStyle name="SAPBEXHLevel2X 2 2 3 2 3 2" xfId="16261"/>
    <cellStyle name="SAPBEXHLevel2X 2 2 3 2 3 2 2" xfId="26375"/>
    <cellStyle name="SAPBEXHLevel2X 2 2 3 2 3 3" xfId="22843"/>
    <cellStyle name="SAPBEXHLevel2X 2 2 3 2 4" xfId="11565"/>
    <cellStyle name="SAPBEXHLevel2X 2 2 3 2 4 2" xfId="17892"/>
    <cellStyle name="SAPBEXHLevel2X 2 2 3 2 4 2 2" xfId="27391"/>
    <cellStyle name="SAPBEXHLevel2X 2 2 3 2 4 3" xfId="23819"/>
    <cellStyle name="SAPBEXHLevel2X 2 2 3 2 5" xfId="5145"/>
    <cellStyle name="SAPBEXHLevel2X 2 2 3 2 5 2" xfId="20677"/>
    <cellStyle name="SAPBEXHLevel2X 2 2 3 2 6" xfId="12720"/>
    <cellStyle name="SAPBEXHLevel2X 2 2 3 2 6 2" xfId="24492"/>
    <cellStyle name="SAPBEXHLevel2X 2 2 3 2 7" xfId="19525"/>
    <cellStyle name="SAPBEXHLevel2X 2 2 3 3" xfId="2675"/>
    <cellStyle name="SAPBEXHLevel2X 2 2 3 3 2" xfId="9456"/>
    <cellStyle name="SAPBEXHLevel2X 2 2 3 3 2 2" xfId="16107"/>
    <cellStyle name="SAPBEXHLevel2X 2 2 3 3 2 2 2" xfId="26245"/>
    <cellStyle name="SAPBEXHLevel2X 2 2 3 3 2 3" xfId="22721"/>
    <cellStyle name="SAPBEXHLevel2X 2 2 3 3 3" xfId="11416"/>
    <cellStyle name="SAPBEXHLevel2X 2 2 3 3 3 2" xfId="17744"/>
    <cellStyle name="SAPBEXHLevel2X 2 2 3 3 3 2 2" xfId="27264"/>
    <cellStyle name="SAPBEXHLevel2X 2 2 3 3 3 3" xfId="23700"/>
    <cellStyle name="SAPBEXHLevel2X 2 2 3 3 4" xfId="7275"/>
    <cellStyle name="SAPBEXHLevel2X 2 2 3 3 4 2" xfId="21434"/>
    <cellStyle name="SAPBEXHLevel2X 2 2 3 3 5" xfId="14448"/>
    <cellStyle name="SAPBEXHLevel2X 2 2 3 3 5 2" xfId="25183"/>
    <cellStyle name="SAPBEXHLevel2X 2 2 3 3 6" xfId="19405"/>
    <cellStyle name="SAPBEXHLevel2X 2 2 3 4" xfId="6659"/>
    <cellStyle name="SAPBEXHLevel2X 2 2 3 4 2" xfId="13835"/>
    <cellStyle name="SAPBEXHLevel2X 2 2 3 4 2 2" xfId="24942"/>
    <cellStyle name="SAPBEXHLevel2X 2 2 3 4 3" xfId="21188"/>
    <cellStyle name="SAPBEXHLevel2X 2 2 3 5" xfId="8842"/>
    <cellStyle name="SAPBEXHLevel2X 2 2 3 5 2" xfId="15788"/>
    <cellStyle name="SAPBEXHLevel2X 2 2 3 5 2 2" xfId="26002"/>
    <cellStyle name="SAPBEXHLevel2X 2 2 3 5 3" xfId="22490"/>
    <cellStyle name="SAPBEXHLevel2X 2 2 3 6" xfId="10951"/>
    <cellStyle name="SAPBEXHLevel2X 2 2 3 6 2" xfId="17281"/>
    <cellStyle name="SAPBEXHLevel2X 2 2 3 6 2 2" xfId="27025"/>
    <cellStyle name="SAPBEXHLevel2X 2 2 3 6 3" xfId="23473"/>
    <cellStyle name="SAPBEXHLevel2X 2 2 3 7" xfId="4388"/>
    <cellStyle name="SAPBEXHLevel2X 2 2 3 7 2" xfId="20432"/>
    <cellStyle name="SAPBEXHLevel2X 2 2 3 8" xfId="5302"/>
    <cellStyle name="SAPBEXHLevel2X 2 2 3 8 2" xfId="20792"/>
    <cellStyle name="SAPBEXHLevel2X 2 2 4" xfId="2654"/>
    <cellStyle name="SAPBEXHLevel2X 2 2 4 2" xfId="9435"/>
    <cellStyle name="SAPBEXHLevel2X 2 2 4 2 2" xfId="16086"/>
    <cellStyle name="SAPBEXHLevel2X 2 2 4 2 2 2" xfId="26225"/>
    <cellStyle name="SAPBEXHLevel2X 2 2 4 2 3" xfId="22701"/>
    <cellStyle name="SAPBEXHLevel2X 2 2 4 3" xfId="11395"/>
    <cellStyle name="SAPBEXHLevel2X 2 2 4 3 2" xfId="17723"/>
    <cellStyle name="SAPBEXHLevel2X 2 2 4 3 2 2" xfId="27244"/>
    <cellStyle name="SAPBEXHLevel2X 2 2 4 3 3" xfId="23680"/>
    <cellStyle name="SAPBEXHLevel2X 2 2 4 4" xfId="7254"/>
    <cellStyle name="SAPBEXHLevel2X 2 2 4 4 2" xfId="21413"/>
    <cellStyle name="SAPBEXHLevel2X 2 2 4 5" xfId="14427"/>
    <cellStyle name="SAPBEXHLevel2X 2 2 4 5 2" xfId="25163"/>
    <cellStyle name="SAPBEXHLevel2X 2 2 4 6" xfId="19385"/>
    <cellStyle name="SAPBEXHLevel2X 2 2 5" xfId="28117"/>
    <cellStyle name="SAPBEXHLevel2X 2 3" xfId="1017"/>
    <cellStyle name="SAPBEXHLevel2X 2 3 2" xfId="1658"/>
    <cellStyle name="SAPBEXHLevel2X 2 3 2 2" xfId="864"/>
    <cellStyle name="SAPBEXHLevel2X 2 3 2 2 2" xfId="3294"/>
    <cellStyle name="SAPBEXHLevel2X 2 3 2 2 2 2" xfId="10049"/>
    <cellStyle name="SAPBEXHLevel2X 2 3 2 2 2 2 2" xfId="16591"/>
    <cellStyle name="SAPBEXHLevel2X 2 3 2 2 2 2 2 2" xfId="26631"/>
    <cellStyle name="SAPBEXHLevel2X 2 3 2 2 2 2 3" xfId="23089"/>
    <cellStyle name="SAPBEXHLevel2X 2 3 2 2 2 3" xfId="11979"/>
    <cellStyle name="SAPBEXHLevel2X 2 3 2 2 2 3 2" xfId="18304"/>
    <cellStyle name="SAPBEXHLevel2X 2 3 2 2 2 3 2 2" xfId="27643"/>
    <cellStyle name="SAPBEXHLevel2X 2 3 2 2 2 3 3" xfId="24061"/>
    <cellStyle name="SAPBEXHLevel2X 2 3 2 2 2 4" xfId="7870"/>
    <cellStyle name="SAPBEXHLevel2X 2 3 2 2 2 4 2" xfId="21874"/>
    <cellStyle name="SAPBEXHLevel2X 2 3 2 2 2 5" xfId="15028"/>
    <cellStyle name="SAPBEXHLevel2X 2 3 2 2 2 5 2" xfId="25563"/>
    <cellStyle name="SAPBEXHLevel2X 2 3 2 2 2 6" xfId="19767"/>
    <cellStyle name="SAPBEXHLevel2X 2 3 2 2 3" xfId="3767"/>
    <cellStyle name="SAPBEXHLevel2X 2 3 2 2 3 2" xfId="10522"/>
    <cellStyle name="SAPBEXHLevel2X 2 3 2 2 3 2 2" xfId="16914"/>
    <cellStyle name="SAPBEXHLevel2X 2 3 2 2 3 2 2 2" xfId="26903"/>
    <cellStyle name="SAPBEXHLevel2X 2 3 2 2 3 2 3" xfId="23355"/>
    <cellStyle name="SAPBEXHLevel2X 2 3 2 2 3 3" xfId="12452"/>
    <cellStyle name="SAPBEXHLevel2X 2 3 2 2 3 3 2" xfId="18775"/>
    <cellStyle name="SAPBEXHLevel2X 2 3 2 2 3 3 2 2" xfId="27913"/>
    <cellStyle name="SAPBEXHLevel2X 2 3 2 2 3 3 3" xfId="24325"/>
    <cellStyle name="SAPBEXHLevel2X 2 3 2 2 3 4" xfId="8317"/>
    <cellStyle name="SAPBEXHLevel2X 2 3 2 2 3 4 2" xfId="22311"/>
    <cellStyle name="SAPBEXHLevel2X 2 3 2 2 3 5" xfId="15499"/>
    <cellStyle name="SAPBEXHLevel2X 2 3 2 2 3 5 2" xfId="25833"/>
    <cellStyle name="SAPBEXHLevel2X 2 3 2 2 3 6" xfId="20031"/>
    <cellStyle name="SAPBEXHLevel2X 2 3 2 2 4" xfId="5909"/>
    <cellStyle name="SAPBEXHLevel2X 2 3 2 2 4 2" xfId="13170"/>
    <cellStyle name="SAPBEXHLevel2X 2 3 2 2 4 2 2" xfId="24748"/>
    <cellStyle name="SAPBEXHLevel2X 2 3 2 2 4 3" xfId="20999"/>
    <cellStyle name="SAPBEXHLevel2X 2 3 2 2 5" xfId="6030"/>
    <cellStyle name="SAPBEXHLevel2X 2 3 2 2 5 2" xfId="13283"/>
    <cellStyle name="SAPBEXHLevel2X 2 3 2 2 5 2 2" xfId="24796"/>
    <cellStyle name="SAPBEXHLevel2X 2 3 2 2 5 3" xfId="21047"/>
    <cellStyle name="SAPBEXHLevel2X 2 3 2 2 6" xfId="8566"/>
    <cellStyle name="SAPBEXHLevel2X 2 3 2 2 6 2" xfId="15705"/>
    <cellStyle name="SAPBEXHLevel2X 2 3 2 2 6 2 2" xfId="25943"/>
    <cellStyle name="SAPBEXHLevel2X 2 3 2 2 6 3" xfId="22435"/>
    <cellStyle name="SAPBEXHLevel2X 2 3 2 2 7" xfId="4192"/>
    <cellStyle name="SAPBEXHLevel2X 2 3 2 2 7 2" xfId="20259"/>
    <cellStyle name="SAPBEXHLevel2X 2 3 2 2 8" xfId="19030"/>
    <cellStyle name="SAPBEXHLevel2X 2 3 2 3" xfId="3031"/>
    <cellStyle name="SAPBEXHLevel2X 2 3 2 3 2" xfId="9797"/>
    <cellStyle name="SAPBEXHLevel2X 2 3 2 3 2 2" xfId="16415"/>
    <cellStyle name="SAPBEXHLevel2X 2 3 2 3 2 2 2" xfId="26494"/>
    <cellStyle name="SAPBEXHLevel2X 2 3 2 3 2 3" xfId="22952"/>
    <cellStyle name="SAPBEXHLevel2X 2 3 2 3 3" xfId="11734"/>
    <cellStyle name="SAPBEXHLevel2X 2 3 2 3 3 2" xfId="18059"/>
    <cellStyle name="SAPBEXHLevel2X 2 3 2 3 3 2 2" xfId="27508"/>
    <cellStyle name="SAPBEXHLevel2X 2 3 2 3 3 3" xfId="23926"/>
    <cellStyle name="SAPBEXHLevel2X 2 3 2 3 4" xfId="7618"/>
    <cellStyle name="SAPBEXHLevel2X 2 3 2 3 4 2" xfId="21701"/>
    <cellStyle name="SAPBEXHLevel2X 2 3 2 3 5" xfId="14782"/>
    <cellStyle name="SAPBEXHLevel2X 2 3 2 3 5 2" xfId="25428"/>
    <cellStyle name="SAPBEXHLevel2X 2 3 2 3 6" xfId="19632"/>
    <cellStyle name="SAPBEXHLevel2X 2 3 2 4" xfId="3536"/>
    <cellStyle name="SAPBEXHLevel2X 2 3 2 4 2" xfId="10291"/>
    <cellStyle name="SAPBEXHLevel2X 2 3 2 4 2 2" xfId="16758"/>
    <cellStyle name="SAPBEXHLevel2X 2 3 2 4 2 2 2" xfId="26768"/>
    <cellStyle name="SAPBEXHLevel2X 2 3 2 4 2 3" xfId="23220"/>
    <cellStyle name="SAPBEXHLevel2X 2 3 2 4 3" xfId="12221"/>
    <cellStyle name="SAPBEXHLevel2X 2 3 2 4 3 2" xfId="18544"/>
    <cellStyle name="SAPBEXHLevel2X 2 3 2 4 3 2 2" xfId="27778"/>
    <cellStyle name="SAPBEXHLevel2X 2 3 2 4 3 3" xfId="24190"/>
    <cellStyle name="SAPBEXHLevel2X 2 3 2 4 4" xfId="8112"/>
    <cellStyle name="SAPBEXHLevel2X 2 3 2 4 4 2" xfId="22109"/>
    <cellStyle name="SAPBEXHLevel2X 2 3 2 4 5" xfId="15268"/>
    <cellStyle name="SAPBEXHLevel2X 2 3 2 4 5 2" xfId="25698"/>
    <cellStyle name="SAPBEXHLevel2X 2 3 2 4 6" xfId="19896"/>
    <cellStyle name="SAPBEXHLevel2X 2 3 2 5" xfId="4242"/>
    <cellStyle name="SAPBEXHLevel2X 2 3 2 5 2" xfId="20296"/>
    <cellStyle name="SAPBEXHLevel2X 2 3 2 6" xfId="19187"/>
    <cellStyle name="SAPBEXHLevel2X 2 3 2 7" xfId="28296"/>
    <cellStyle name="SAPBEXHLevel2X 2 3 3" xfId="2280"/>
    <cellStyle name="SAPBEXHLevel2X 2 3 3 2" xfId="5319"/>
    <cellStyle name="SAPBEXHLevel2X 2 3 3 2 2" xfId="12844"/>
    <cellStyle name="SAPBEXHLevel2X 2 3 3 2 2 2" xfId="24584"/>
    <cellStyle name="SAPBEXHLevel2X 2 3 3 2 3" xfId="20801"/>
    <cellStyle name="SAPBEXHLevel2X 2 3 3 3" xfId="6880"/>
    <cellStyle name="SAPBEXHLevel2X 2 3 3 3 2" xfId="14054"/>
    <cellStyle name="SAPBEXHLevel2X 2 3 3 3 2 2" xfId="25033"/>
    <cellStyle name="SAPBEXHLevel2X 2 3 3 3 3" xfId="21275"/>
    <cellStyle name="SAPBEXHLevel2X 2 3 3 4" xfId="9063"/>
    <cellStyle name="SAPBEXHLevel2X 2 3 3 4 2" xfId="15913"/>
    <cellStyle name="SAPBEXHLevel2X 2 3 3 4 2 2" xfId="26095"/>
    <cellStyle name="SAPBEXHLevel2X 2 3 3 4 3" xfId="22579"/>
    <cellStyle name="SAPBEXHLevel2X 2 3 3 5" xfId="11091"/>
    <cellStyle name="SAPBEXHLevel2X 2 3 3 5 2" xfId="17420"/>
    <cellStyle name="SAPBEXHLevel2X 2 3 3 5 2 2" xfId="27115"/>
    <cellStyle name="SAPBEXHLevel2X 2 3 3 5 3" xfId="23559"/>
    <cellStyle name="SAPBEXHLevel2X 2 3 3 6" xfId="4359"/>
    <cellStyle name="SAPBEXHLevel2X 2 3 3 6 2" xfId="20403"/>
    <cellStyle name="SAPBEXHLevel2X 2 3 3 7" xfId="4274"/>
    <cellStyle name="SAPBEXHLevel2X 2 3 3 7 2" xfId="20321"/>
    <cellStyle name="SAPBEXHLevel2X 2 3 4" xfId="2758"/>
    <cellStyle name="SAPBEXHLevel2X 2 3 4 2" xfId="9531"/>
    <cellStyle name="SAPBEXHLevel2X 2 3 4 2 2" xfId="16182"/>
    <cellStyle name="SAPBEXHLevel2X 2 3 4 2 2 2" xfId="26308"/>
    <cellStyle name="SAPBEXHLevel2X 2 3 4 2 3" xfId="22783"/>
    <cellStyle name="SAPBEXHLevel2X 2 3 4 3" xfId="11486"/>
    <cellStyle name="SAPBEXHLevel2X 2 3 4 3 2" xfId="17813"/>
    <cellStyle name="SAPBEXHLevel2X 2 3 4 3 2 2" xfId="27324"/>
    <cellStyle name="SAPBEXHLevel2X 2 3 4 3 3" xfId="23759"/>
    <cellStyle name="SAPBEXHLevel2X 2 3 4 4" xfId="7350"/>
    <cellStyle name="SAPBEXHLevel2X 2 3 4 4 2" xfId="21503"/>
    <cellStyle name="SAPBEXHLevel2X 2 3 4 5" xfId="14518"/>
    <cellStyle name="SAPBEXHLevel2X 2 3 4 5 2" xfId="25244"/>
    <cellStyle name="SAPBEXHLevel2X 2 3 4 6" xfId="19465"/>
    <cellStyle name="SAPBEXHLevel2X 2 3 5" xfId="2819"/>
    <cellStyle name="SAPBEXHLevel2X 2 3 5 2" xfId="9586"/>
    <cellStyle name="SAPBEXHLevel2X 2 3 5 2 2" xfId="16235"/>
    <cellStyle name="SAPBEXHLevel2X 2 3 5 2 2 2" xfId="26350"/>
    <cellStyle name="SAPBEXHLevel2X 2 3 5 2 3" xfId="22818"/>
    <cellStyle name="SAPBEXHLevel2X 2 3 5 3" xfId="11539"/>
    <cellStyle name="SAPBEXHLevel2X 2 3 5 3 2" xfId="17866"/>
    <cellStyle name="SAPBEXHLevel2X 2 3 5 3 2 2" xfId="27366"/>
    <cellStyle name="SAPBEXHLevel2X 2 3 5 3 3" xfId="23794"/>
    <cellStyle name="SAPBEXHLevel2X 2 3 5 4" xfId="7406"/>
    <cellStyle name="SAPBEXHLevel2X 2 3 5 4 2" xfId="21544"/>
    <cellStyle name="SAPBEXHLevel2X 2 3 5 5" xfId="14573"/>
    <cellStyle name="SAPBEXHLevel2X 2 3 5 5 2" xfId="25286"/>
    <cellStyle name="SAPBEXHLevel2X 2 3 5 6" xfId="19500"/>
    <cellStyle name="SAPBEXHLevel2X 2 3 6" xfId="28161"/>
    <cellStyle name="SAPBEXHLevel2X 2 4" xfId="1072"/>
    <cellStyle name="SAPBEXHLevel2X 2 4 2" xfId="1693"/>
    <cellStyle name="SAPBEXHLevel2X 2 4 2 2" xfId="894"/>
    <cellStyle name="SAPBEXHLevel2X 2 4 2 2 2" xfId="3328"/>
    <cellStyle name="SAPBEXHLevel2X 2 4 2 2 2 2" xfId="10083"/>
    <cellStyle name="SAPBEXHLevel2X 2 4 2 2 2 2 2" xfId="16622"/>
    <cellStyle name="SAPBEXHLevel2X 2 4 2 2 2 2 2 2" xfId="26662"/>
    <cellStyle name="SAPBEXHLevel2X 2 4 2 2 2 2 3" xfId="23120"/>
    <cellStyle name="SAPBEXHLevel2X 2 4 2 2 2 3" xfId="12013"/>
    <cellStyle name="SAPBEXHLevel2X 2 4 2 2 2 3 2" xfId="18338"/>
    <cellStyle name="SAPBEXHLevel2X 2 4 2 2 2 3 2 2" xfId="27674"/>
    <cellStyle name="SAPBEXHLevel2X 2 4 2 2 2 3 3" xfId="24092"/>
    <cellStyle name="SAPBEXHLevel2X 2 4 2 2 2 4" xfId="7904"/>
    <cellStyle name="SAPBEXHLevel2X 2 4 2 2 2 4 2" xfId="21908"/>
    <cellStyle name="SAPBEXHLevel2X 2 4 2 2 2 5" xfId="15062"/>
    <cellStyle name="SAPBEXHLevel2X 2 4 2 2 2 5 2" xfId="25594"/>
    <cellStyle name="SAPBEXHLevel2X 2 4 2 2 2 6" xfId="19798"/>
    <cellStyle name="SAPBEXHLevel2X 2 4 2 2 3" xfId="3801"/>
    <cellStyle name="SAPBEXHLevel2X 2 4 2 2 3 2" xfId="10556"/>
    <cellStyle name="SAPBEXHLevel2X 2 4 2 2 3 2 2" xfId="16945"/>
    <cellStyle name="SAPBEXHLevel2X 2 4 2 2 3 2 2 2" xfId="26934"/>
    <cellStyle name="SAPBEXHLevel2X 2 4 2 2 3 2 3" xfId="23386"/>
    <cellStyle name="SAPBEXHLevel2X 2 4 2 2 3 3" xfId="12486"/>
    <cellStyle name="SAPBEXHLevel2X 2 4 2 2 3 3 2" xfId="18809"/>
    <cellStyle name="SAPBEXHLevel2X 2 4 2 2 3 3 2 2" xfId="27944"/>
    <cellStyle name="SAPBEXHLevel2X 2 4 2 2 3 3 3" xfId="24356"/>
    <cellStyle name="SAPBEXHLevel2X 2 4 2 2 3 4" xfId="8350"/>
    <cellStyle name="SAPBEXHLevel2X 2 4 2 2 3 4 2" xfId="22344"/>
    <cellStyle name="SAPBEXHLevel2X 2 4 2 2 3 5" xfId="15533"/>
    <cellStyle name="SAPBEXHLevel2X 2 4 2 2 3 5 2" xfId="25864"/>
    <cellStyle name="SAPBEXHLevel2X 2 4 2 2 3 6" xfId="20062"/>
    <cellStyle name="SAPBEXHLevel2X 2 4 2 2 4" xfId="5939"/>
    <cellStyle name="SAPBEXHLevel2X 2 4 2 2 4 2" xfId="13200"/>
    <cellStyle name="SAPBEXHLevel2X 2 4 2 2 4 2 2" xfId="24765"/>
    <cellStyle name="SAPBEXHLevel2X 2 4 2 2 4 3" xfId="21016"/>
    <cellStyle name="SAPBEXHLevel2X 2 4 2 2 5" xfId="5848"/>
    <cellStyle name="SAPBEXHLevel2X 2 4 2 2 5 2" xfId="13113"/>
    <cellStyle name="SAPBEXHLevel2X 2 4 2 2 5 2 2" xfId="24710"/>
    <cellStyle name="SAPBEXHLevel2X 2 4 2 2 5 3" xfId="20961"/>
    <cellStyle name="SAPBEXHLevel2X 2 4 2 2 6" xfId="5592"/>
    <cellStyle name="SAPBEXHLevel2X 2 4 2 2 6 2" xfId="12937"/>
    <cellStyle name="SAPBEXHLevel2X 2 4 2 2 6 2 2" xfId="24632"/>
    <cellStyle name="SAPBEXHLevel2X 2 4 2 2 6 3" xfId="20883"/>
    <cellStyle name="SAPBEXHLevel2X 2 4 2 2 7" xfId="4231"/>
    <cellStyle name="SAPBEXHLevel2X 2 4 2 2 7 2" xfId="20288"/>
    <cellStyle name="SAPBEXHLevel2X 2 4 2 2 8" xfId="19047"/>
    <cellStyle name="SAPBEXHLevel2X 2 4 2 3" xfId="3065"/>
    <cellStyle name="SAPBEXHLevel2X 2 4 2 3 2" xfId="9831"/>
    <cellStyle name="SAPBEXHLevel2X 2 4 2 3 2 2" xfId="16446"/>
    <cellStyle name="SAPBEXHLevel2X 2 4 2 3 2 2 2" xfId="26525"/>
    <cellStyle name="SAPBEXHLevel2X 2 4 2 3 2 3" xfId="22983"/>
    <cellStyle name="SAPBEXHLevel2X 2 4 2 3 3" xfId="11768"/>
    <cellStyle name="SAPBEXHLevel2X 2 4 2 3 3 2" xfId="18093"/>
    <cellStyle name="SAPBEXHLevel2X 2 4 2 3 3 2 2" xfId="27539"/>
    <cellStyle name="SAPBEXHLevel2X 2 4 2 3 3 3" xfId="23957"/>
    <cellStyle name="SAPBEXHLevel2X 2 4 2 3 4" xfId="7652"/>
    <cellStyle name="SAPBEXHLevel2X 2 4 2 3 4 2" xfId="21732"/>
    <cellStyle name="SAPBEXHLevel2X 2 4 2 3 5" xfId="14816"/>
    <cellStyle name="SAPBEXHLevel2X 2 4 2 3 5 2" xfId="25459"/>
    <cellStyle name="SAPBEXHLevel2X 2 4 2 3 6" xfId="19663"/>
    <cellStyle name="SAPBEXHLevel2X 2 4 2 4" xfId="3570"/>
    <cellStyle name="SAPBEXHLevel2X 2 4 2 4 2" xfId="10325"/>
    <cellStyle name="SAPBEXHLevel2X 2 4 2 4 2 2" xfId="16789"/>
    <cellStyle name="SAPBEXHLevel2X 2 4 2 4 2 2 2" xfId="26799"/>
    <cellStyle name="SAPBEXHLevel2X 2 4 2 4 2 3" xfId="23251"/>
    <cellStyle name="SAPBEXHLevel2X 2 4 2 4 3" xfId="12255"/>
    <cellStyle name="SAPBEXHLevel2X 2 4 2 4 3 2" xfId="18578"/>
    <cellStyle name="SAPBEXHLevel2X 2 4 2 4 3 2 2" xfId="27809"/>
    <cellStyle name="SAPBEXHLevel2X 2 4 2 4 3 3" xfId="24221"/>
    <cellStyle name="SAPBEXHLevel2X 2 4 2 4 4" xfId="8146"/>
    <cellStyle name="SAPBEXHLevel2X 2 4 2 4 4 2" xfId="22143"/>
    <cellStyle name="SAPBEXHLevel2X 2 4 2 4 5" xfId="15302"/>
    <cellStyle name="SAPBEXHLevel2X 2 4 2 4 5 2" xfId="25729"/>
    <cellStyle name="SAPBEXHLevel2X 2 4 2 4 6" xfId="19927"/>
    <cellStyle name="SAPBEXHLevel2X 2 4 2 5" xfId="4136"/>
    <cellStyle name="SAPBEXHLevel2X 2 4 2 5 2" xfId="20215"/>
    <cellStyle name="SAPBEXHLevel2X 2 4 2 6" xfId="19218"/>
    <cellStyle name="SAPBEXHLevel2X 2 4 2 7" xfId="28327"/>
    <cellStyle name="SAPBEXHLevel2X 2 4 3" xfId="2058"/>
    <cellStyle name="SAPBEXHLevel2X 2 4 3 2" xfId="5144"/>
    <cellStyle name="SAPBEXHLevel2X 2 4 3 2 2" xfId="12719"/>
    <cellStyle name="SAPBEXHLevel2X 2 4 3 2 2 2" xfId="24491"/>
    <cellStyle name="SAPBEXHLevel2X 2 4 3 2 3" xfId="20676"/>
    <cellStyle name="SAPBEXHLevel2X 2 4 3 3" xfId="6658"/>
    <cellStyle name="SAPBEXHLevel2X 2 4 3 3 2" xfId="13834"/>
    <cellStyle name="SAPBEXHLevel2X 2 4 3 3 2 2" xfId="24941"/>
    <cellStyle name="SAPBEXHLevel2X 2 4 3 3 3" xfId="21187"/>
    <cellStyle name="SAPBEXHLevel2X 2 4 3 4" xfId="8841"/>
    <cellStyle name="SAPBEXHLevel2X 2 4 3 4 2" xfId="15787"/>
    <cellStyle name="SAPBEXHLevel2X 2 4 3 4 2 2" xfId="26001"/>
    <cellStyle name="SAPBEXHLevel2X 2 4 3 4 3" xfId="22489"/>
    <cellStyle name="SAPBEXHLevel2X 2 4 3 5" xfId="10950"/>
    <cellStyle name="SAPBEXHLevel2X 2 4 3 5 2" xfId="17280"/>
    <cellStyle name="SAPBEXHLevel2X 2 4 3 5 2 2" xfId="27024"/>
    <cellStyle name="SAPBEXHLevel2X 2 4 3 5 3" xfId="23472"/>
    <cellStyle name="SAPBEXHLevel2X 2 4 3 6" xfId="4393"/>
    <cellStyle name="SAPBEXHLevel2X 2 4 3 6 2" xfId="20437"/>
    <cellStyle name="SAPBEXHLevel2X 2 4 3 7" xfId="5449"/>
    <cellStyle name="SAPBEXHLevel2X 2 4 3 7 2" xfId="20841"/>
    <cellStyle name="SAPBEXHLevel2X 2 4 4" xfId="2851"/>
    <cellStyle name="SAPBEXHLevel2X 2 4 4 2" xfId="9618"/>
    <cellStyle name="SAPBEXHLevel2X 2 4 4 2 2" xfId="16266"/>
    <cellStyle name="SAPBEXHLevel2X 2 4 4 2 2 2" xfId="26380"/>
    <cellStyle name="SAPBEXHLevel2X 2 4 4 2 3" xfId="22848"/>
    <cellStyle name="SAPBEXHLevel2X 2 4 4 3" xfId="11570"/>
    <cellStyle name="SAPBEXHLevel2X 2 4 4 3 2" xfId="17897"/>
    <cellStyle name="SAPBEXHLevel2X 2 4 4 3 2 2" xfId="27396"/>
    <cellStyle name="SAPBEXHLevel2X 2 4 4 3 3" xfId="23824"/>
    <cellStyle name="SAPBEXHLevel2X 2 4 4 4" xfId="7438"/>
    <cellStyle name="SAPBEXHLevel2X 2 4 4 4 2" xfId="21575"/>
    <cellStyle name="SAPBEXHLevel2X 2 4 4 5" xfId="14605"/>
    <cellStyle name="SAPBEXHLevel2X 2 4 4 5 2" xfId="25316"/>
    <cellStyle name="SAPBEXHLevel2X 2 4 4 6" xfId="19530"/>
    <cellStyle name="SAPBEXHLevel2X 2 4 5" xfId="2670"/>
    <cellStyle name="SAPBEXHLevel2X 2 4 5 2" xfId="9451"/>
    <cellStyle name="SAPBEXHLevel2X 2 4 5 2 2" xfId="16102"/>
    <cellStyle name="SAPBEXHLevel2X 2 4 5 2 2 2" xfId="26240"/>
    <cellStyle name="SAPBEXHLevel2X 2 4 5 2 3" xfId="22716"/>
    <cellStyle name="SAPBEXHLevel2X 2 4 5 3" xfId="11411"/>
    <cellStyle name="SAPBEXHLevel2X 2 4 5 3 2" xfId="17739"/>
    <cellStyle name="SAPBEXHLevel2X 2 4 5 3 2 2" xfId="27259"/>
    <cellStyle name="SAPBEXHLevel2X 2 4 5 3 3" xfId="23695"/>
    <cellStyle name="SAPBEXHLevel2X 2 4 5 4" xfId="7270"/>
    <cellStyle name="SAPBEXHLevel2X 2 4 5 4 2" xfId="21429"/>
    <cellStyle name="SAPBEXHLevel2X 2 4 5 5" xfId="14443"/>
    <cellStyle name="SAPBEXHLevel2X 2 4 5 5 2" xfId="25178"/>
    <cellStyle name="SAPBEXHLevel2X 2 4 5 6" xfId="19400"/>
    <cellStyle name="SAPBEXHLevel2X 2 4 6" xfId="28182"/>
    <cellStyle name="SAPBEXHLevel2X 2 5" xfId="1549"/>
    <cellStyle name="SAPBEXHLevel2X 2 5 2" xfId="1441"/>
    <cellStyle name="SAPBEXHLevel2X 2 5 2 2" xfId="3235"/>
    <cellStyle name="SAPBEXHLevel2X 2 5 2 2 2" xfId="9990"/>
    <cellStyle name="SAPBEXHLevel2X 2 5 2 2 2 2" xfId="16543"/>
    <cellStyle name="SAPBEXHLevel2X 2 5 2 2 2 2 2" xfId="26598"/>
    <cellStyle name="SAPBEXHLevel2X 2 5 2 2 2 3" xfId="23056"/>
    <cellStyle name="SAPBEXHLevel2X 2 5 2 2 3" xfId="11920"/>
    <cellStyle name="SAPBEXHLevel2X 2 5 2 2 3 2" xfId="18245"/>
    <cellStyle name="SAPBEXHLevel2X 2 5 2 2 3 2 2" xfId="27610"/>
    <cellStyle name="SAPBEXHLevel2X 2 5 2 2 3 3" xfId="24028"/>
    <cellStyle name="SAPBEXHLevel2X 2 5 2 2 4" xfId="7811"/>
    <cellStyle name="SAPBEXHLevel2X 2 5 2 2 4 2" xfId="21815"/>
    <cellStyle name="SAPBEXHLevel2X 2 5 2 2 5" xfId="14969"/>
    <cellStyle name="SAPBEXHLevel2X 2 5 2 2 5 2" xfId="25530"/>
    <cellStyle name="SAPBEXHLevel2X 2 5 2 2 6" xfId="19734"/>
    <cellStyle name="SAPBEXHLevel2X 2 5 2 3" xfId="3708"/>
    <cellStyle name="SAPBEXHLevel2X 2 5 2 3 2" xfId="10463"/>
    <cellStyle name="SAPBEXHLevel2X 2 5 2 3 2 2" xfId="16866"/>
    <cellStyle name="SAPBEXHLevel2X 2 5 2 3 2 2 2" xfId="26870"/>
    <cellStyle name="SAPBEXHLevel2X 2 5 2 3 2 3" xfId="23322"/>
    <cellStyle name="SAPBEXHLevel2X 2 5 2 3 3" xfId="12393"/>
    <cellStyle name="SAPBEXHLevel2X 2 5 2 3 3 2" xfId="18716"/>
    <cellStyle name="SAPBEXHLevel2X 2 5 2 3 3 2 2" xfId="27880"/>
    <cellStyle name="SAPBEXHLevel2X 2 5 2 3 3 3" xfId="24292"/>
    <cellStyle name="SAPBEXHLevel2X 2 5 2 3 4" xfId="8280"/>
    <cellStyle name="SAPBEXHLevel2X 2 5 2 3 4 2" xfId="22276"/>
    <cellStyle name="SAPBEXHLevel2X 2 5 2 3 5" xfId="15440"/>
    <cellStyle name="SAPBEXHLevel2X 2 5 2 3 5 2" xfId="25800"/>
    <cellStyle name="SAPBEXHLevel2X 2 5 2 3 6" xfId="19998"/>
    <cellStyle name="SAPBEXHLevel2X 2 5 2 4" xfId="6219"/>
    <cellStyle name="SAPBEXHLevel2X 2 5 2 4 2" xfId="13454"/>
    <cellStyle name="SAPBEXHLevel2X 2 5 2 4 2 2" xfId="24857"/>
    <cellStyle name="SAPBEXHLevel2X 2 5 2 4 3" xfId="21107"/>
    <cellStyle name="SAPBEXHLevel2X 2 5 2 5" xfId="8492"/>
    <cellStyle name="SAPBEXHLevel2X 2 5 2 5 2" xfId="15684"/>
    <cellStyle name="SAPBEXHLevel2X 2 5 2 5 2 2" xfId="25935"/>
    <cellStyle name="SAPBEXHLevel2X 2 5 2 5 3" xfId="22428"/>
    <cellStyle name="SAPBEXHLevel2X 2 5 2 6" xfId="6027"/>
    <cellStyle name="SAPBEXHLevel2X 2 5 2 6 2" xfId="13281"/>
    <cellStyle name="SAPBEXHLevel2X 2 5 2 6 2 2" xfId="24794"/>
    <cellStyle name="SAPBEXHLevel2X 2 5 2 6 3" xfId="21045"/>
    <cellStyle name="SAPBEXHLevel2X 2 5 2 7" xfId="12643"/>
    <cellStyle name="SAPBEXHLevel2X 2 5 2 7 2" xfId="24433"/>
    <cellStyle name="SAPBEXHLevel2X 2 5 2 8" xfId="19116"/>
    <cellStyle name="SAPBEXHLevel2X 2 5 3" xfId="2983"/>
    <cellStyle name="SAPBEXHLevel2X 2 5 3 2" xfId="9749"/>
    <cellStyle name="SAPBEXHLevel2X 2 5 3 2 2" xfId="16378"/>
    <cellStyle name="SAPBEXHLevel2X 2 5 3 2 2 2" xfId="26470"/>
    <cellStyle name="SAPBEXHLevel2X 2 5 3 2 3" xfId="22929"/>
    <cellStyle name="SAPBEXHLevel2X 2 5 3 3" xfId="11686"/>
    <cellStyle name="SAPBEXHLevel2X 2 5 3 3 2" xfId="18012"/>
    <cellStyle name="SAPBEXHLevel2X 2 5 3 3 2 2" xfId="27485"/>
    <cellStyle name="SAPBEXHLevel2X 2 5 3 3 3" xfId="23904"/>
    <cellStyle name="SAPBEXHLevel2X 2 5 3 4" xfId="7570"/>
    <cellStyle name="SAPBEXHLevel2X 2 5 3 4 2" xfId="21671"/>
    <cellStyle name="SAPBEXHLevel2X 2 5 3 5" xfId="14735"/>
    <cellStyle name="SAPBEXHLevel2X 2 5 3 5 2" xfId="25405"/>
    <cellStyle name="SAPBEXHLevel2X 2 5 3 6" xfId="19610"/>
    <cellStyle name="SAPBEXHLevel2X 2 5 4" xfId="3498"/>
    <cellStyle name="SAPBEXHLevel2X 2 5 4 2" xfId="10253"/>
    <cellStyle name="SAPBEXHLevel2X 2 5 4 2 2" xfId="16731"/>
    <cellStyle name="SAPBEXHLevel2X 2 5 4 2 2 2" xfId="26747"/>
    <cellStyle name="SAPBEXHLevel2X 2 5 4 2 3" xfId="23199"/>
    <cellStyle name="SAPBEXHLevel2X 2 5 4 3" xfId="12183"/>
    <cellStyle name="SAPBEXHLevel2X 2 5 4 3 2" xfId="18506"/>
    <cellStyle name="SAPBEXHLevel2X 2 5 4 3 2 2" xfId="27757"/>
    <cellStyle name="SAPBEXHLevel2X 2 5 4 3 3" xfId="24169"/>
    <cellStyle name="SAPBEXHLevel2X 2 5 4 4" xfId="8074"/>
    <cellStyle name="SAPBEXHLevel2X 2 5 4 4 2" xfId="22071"/>
    <cellStyle name="SAPBEXHLevel2X 2 5 4 5" xfId="15230"/>
    <cellStyle name="SAPBEXHLevel2X 2 5 4 5 2" xfId="25677"/>
    <cellStyle name="SAPBEXHLevel2X 2 5 4 6" xfId="19875"/>
    <cellStyle name="SAPBEXHLevel2X 2 5 5" xfId="4620"/>
    <cellStyle name="SAPBEXHLevel2X 2 5 5 2" xfId="20599"/>
    <cellStyle name="SAPBEXHLevel2X 2 5 6" xfId="19153"/>
    <cellStyle name="SAPBEXHLevel2X 2 5 7" xfId="28248"/>
    <cellStyle name="SAPBEXHLevel2X 2 6" xfId="2332"/>
    <cellStyle name="SAPBEXHLevel2X 2 6 2" xfId="5366"/>
    <cellStyle name="SAPBEXHLevel2X 2 6 2 2" xfId="12868"/>
    <cellStyle name="SAPBEXHLevel2X 2 6 2 2 2" xfId="24605"/>
    <cellStyle name="SAPBEXHLevel2X 2 6 2 3" xfId="20825"/>
    <cellStyle name="SAPBEXHLevel2X 2 6 3" xfId="6932"/>
    <cellStyle name="SAPBEXHLevel2X 2 6 3 2" xfId="14106"/>
    <cellStyle name="SAPBEXHLevel2X 2 6 3 2 2" xfId="25054"/>
    <cellStyle name="SAPBEXHLevel2X 2 6 3 3" xfId="21296"/>
    <cellStyle name="SAPBEXHLevel2X 2 6 4" xfId="9115"/>
    <cellStyle name="SAPBEXHLevel2X 2 6 4 2" xfId="15937"/>
    <cellStyle name="SAPBEXHLevel2X 2 6 4 2 2" xfId="26116"/>
    <cellStyle name="SAPBEXHLevel2X 2 6 4 3" xfId="22600"/>
    <cellStyle name="SAPBEXHLevel2X 2 6 5" xfId="11135"/>
    <cellStyle name="SAPBEXHLevel2X 2 6 5 2" xfId="17464"/>
    <cellStyle name="SAPBEXHLevel2X 2 6 5 2 2" xfId="27136"/>
    <cellStyle name="SAPBEXHLevel2X 2 6 5 3" xfId="23580"/>
    <cellStyle name="SAPBEXHLevel2X 2 6 6" xfId="4317"/>
    <cellStyle name="SAPBEXHLevel2X 2 6 6 2" xfId="20361"/>
    <cellStyle name="SAPBEXHLevel2X 2 6 7" xfId="4001"/>
    <cellStyle name="SAPBEXHLevel2X 2 6 7 2" xfId="20153"/>
    <cellStyle name="SAPBEXHLevel2X 2 7" xfId="2596"/>
    <cellStyle name="SAPBEXHLevel2X 2 7 2" xfId="9377"/>
    <cellStyle name="SAPBEXHLevel2X 2 7 2 2" xfId="16028"/>
    <cellStyle name="SAPBEXHLevel2X 2 7 2 2 2" xfId="26180"/>
    <cellStyle name="SAPBEXHLevel2X 2 7 2 3" xfId="22661"/>
    <cellStyle name="SAPBEXHLevel2X 2 7 3" xfId="11337"/>
    <cellStyle name="SAPBEXHLevel2X 2 7 3 2" xfId="17665"/>
    <cellStyle name="SAPBEXHLevel2X 2 7 3 2 2" xfId="27199"/>
    <cellStyle name="SAPBEXHLevel2X 2 7 3 3" xfId="23640"/>
    <cellStyle name="SAPBEXHLevel2X 2 7 4" xfId="7196"/>
    <cellStyle name="SAPBEXHLevel2X 2 7 4 2" xfId="21360"/>
    <cellStyle name="SAPBEXHLevel2X 2 7 5" xfId="14369"/>
    <cellStyle name="SAPBEXHLevel2X 2 7 5 2" xfId="25118"/>
    <cellStyle name="SAPBEXHLevel2X 2 7 6" xfId="19345"/>
    <cellStyle name="SAPBEXHLevel2X 2 8" xfId="18970"/>
    <cellStyle name="SAPBEXHLevel2X 2 9" xfId="28064"/>
    <cellStyle name="SAPBEXHLevel2X 3" xfId="496"/>
    <cellStyle name="SAPBEXHLevel2X 3 2" xfId="1765"/>
    <cellStyle name="SAPBEXHLevel2X 3 2 2" xfId="1954"/>
    <cellStyle name="SAPBEXHLevel2X 3 2 2 2" xfId="3384"/>
    <cellStyle name="SAPBEXHLevel2X 3 2 2 2 2" xfId="10139"/>
    <cellStyle name="SAPBEXHLevel2X 3 2 2 2 2 2" xfId="16657"/>
    <cellStyle name="SAPBEXHLevel2X 3 2 2 2 2 2 2" xfId="26684"/>
    <cellStyle name="SAPBEXHLevel2X 3 2 2 2 2 3" xfId="23142"/>
    <cellStyle name="SAPBEXHLevel2X 3 2 2 2 3" xfId="12069"/>
    <cellStyle name="SAPBEXHLevel2X 3 2 2 2 3 2" xfId="18394"/>
    <cellStyle name="SAPBEXHLevel2X 3 2 2 2 3 2 2" xfId="27696"/>
    <cellStyle name="SAPBEXHLevel2X 3 2 2 2 3 3" xfId="24114"/>
    <cellStyle name="SAPBEXHLevel2X 3 2 2 2 4" xfId="7960"/>
    <cellStyle name="SAPBEXHLevel2X 3 2 2 2 4 2" xfId="21964"/>
    <cellStyle name="SAPBEXHLevel2X 3 2 2 2 5" xfId="15118"/>
    <cellStyle name="SAPBEXHLevel2X 3 2 2 2 5 2" xfId="25616"/>
    <cellStyle name="SAPBEXHLevel2X 3 2 2 2 6" xfId="19820"/>
    <cellStyle name="SAPBEXHLevel2X 3 2 2 3" xfId="3857"/>
    <cellStyle name="SAPBEXHLevel2X 3 2 2 3 2" xfId="10612"/>
    <cellStyle name="SAPBEXHLevel2X 3 2 2 3 2 2" xfId="16980"/>
    <cellStyle name="SAPBEXHLevel2X 3 2 2 3 2 2 2" xfId="26956"/>
    <cellStyle name="SAPBEXHLevel2X 3 2 2 3 2 3" xfId="23408"/>
    <cellStyle name="SAPBEXHLevel2X 3 2 2 3 3" xfId="12542"/>
    <cellStyle name="SAPBEXHLevel2X 3 2 2 3 3 2" xfId="18865"/>
    <cellStyle name="SAPBEXHLevel2X 3 2 2 3 3 2 2" xfId="27966"/>
    <cellStyle name="SAPBEXHLevel2X 3 2 2 3 3 3" xfId="24378"/>
    <cellStyle name="SAPBEXHLevel2X 3 2 2 3 4" xfId="8378"/>
    <cellStyle name="SAPBEXHLevel2X 3 2 2 3 4 2" xfId="22368"/>
    <cellStyle name="SAPBEXHLevel2X 3 2 2 3 5" xfId="15589"/>
    <cellStyle name="SAPBEXHLevel2X 3 2 2 3 5 2" xfId="25886"/>
    <cellStyle name="SAPBEXHLevel2X 3 2 2 3 6" xfId="20084"/>
    <cellStyle name="SAPBEXHLevel2X 3 2 2 4" xfId="6554"/>
    <cellStyle name="SAPBEXHLevel2X 3 2 2 4 2" xfId="13732"/>
    <cellStyle name="SAPBEXHLevel2X 3 2 2 4 2 2" xfId="24899"/>
    <cellStyle name="SAPBEXHLevel2X 3 2 2 4 3" xfId="21149"/>
    <cellStyle name="SAPBEXHLevel2X 3 2 2 5" xfId="8737"/>
    <cellStyle name="SAPBEXHLevel2X 3 2 2 5 2" xfId="15728"/>
    <cellStyle name="SAPBEXHLevel2X 3 2 2 5 2 2" xfId="25957"/>
    <cellStyle name="SAPBEXHLevel2X 3 2 2 5 3" xfId="22449"/>
    <cellStyle name="SAPBEXHLevel2X 3 2 2 6" xfId="10851"/>
    <cellStyle name="SAPBEXHLevel2X 3 2 2 6 2" xfId="17183"/>
    <cellStyle name="SAPBEXHLevel2X 3 2 2 6 2 2" xfId="26983"/>
    <cellStyle name="SAPBEXHLevel2X 3 2 2 6 3" xfId="23435"/>
    <cellStyle name="SAPBEXHLevel2X 3 2 2 7" xfId="12660"/>
    <cellStyle name="SAPBEXHLevel2X 3 2 2 7 2" xfId="24447"/>
    <cellStyle name="SAPBEXHLevel2X 3 2 2 8" xfId="19266"/>
    <cellStyle name="SAPBEXHLevel2X 3 2 3" xfId="3124"/>
    <cellStyle name="SAPBEXHLevel2X 3 2 3 2" xfId="9887"/>
    <cellStyle name="SAPBEXHLevel2X 3 2 3 2 2" xfId="16481"/>
    <cellStyle name="SAPBEXHLevel2X 3 2 3 2 2 2" xfId="26547"/>
    <cellStyle name="SAPBEXHLevel2X 3 2 3 2 3" xfId="23005"/>
    <cellStyle name="SAPBEXHLevel2X 3 2 3 3" xfId="11824"/>
    <cellStyle name="SAPBEXHLevel2X 3 2 3 3 2" xfId="18149"/>
    <cellStyle name="SAPBEXHLevel2X 3 2 3 3 2 2" xfId="27561"/>
    <cellStyle name="SAPBEXHLevel2X 3 2 3 3 3" xfId="23979"/>
    <cellStyle name="SAPBEXHLevel2X 3 2 3 4" xfId="7709"/>
    <cellStyle name="SAPBEXHLevel2X 3 2 3 4 2" xfId="21754"/>
    <cellStyle name="SAPBEXHLevel2X 3 2 3 5" xfId="14872"/>
    <cellStyle name="SAPBEXHLevel2X 3 2 3 5 2" xfId="25481"/>
    <cellStyle name="SAPBEXHLevel2X 3 2 3 6" xfId="19685"/>
    <cellStyle name="SAPBEXHLevel2X 3 2 4" xfId="3613"/>
    <cellStyle name="SAPBEXHLevel2X 3 2 4 2" xfId="10368"/>
    <cellStyle name="SAPBEXHLevel2X 3 2 4 2 2" xfId="16811"/>
    <cellStyle name="SAPBEXHLevel2X 3 2 4 2 2 2" xfId="26821"/>
    <cellStyle name="SAPBEXHLevel2X 3 2 4 2 3" xfId="23273"/>
    <cellStyle name="SAPBEXHLevel2X 3 2 4 3" xfId="12298"/>
    <cellStyle name="SAPBEXHLevel2X 3 2 4 3 2" xfId="18621"/>
    <cellStyle name="SAPBEXHLevel2X 3 2 4 3 2 2" xfId="27831"/>
    <cellStyle name="SAPBEXHLevel2X 3 2 4 3 3" xfId="24243"/>
    <cellStyle name="SAPBEXHLevel2X 3 2 4 4" xfId="8189"/>
    <cellStyle name="SAPBEXHLevel2X 3 2 4 4 2" xfId="22186"/>
    <cellStyle name="SAPBEXHLevel2X 3 2 4 5" xfId="15345"/>
    <cellStyle name="SAPBEXHLevel2X 3 2 4 5 2" xfId="25751"/>
    <cellStyle name="SAPBEXHLevel2X 3 2 4 6" xfId="19949"/>
    <cellStyle name="SAPBEXHLevel2X 3 2 5" xfId="4106"/>
    <cellStyle name="SAPBEXHLevel2X 3 2 5 2" xfId="20203"/>
    <cellStyle name="SAPBEXHLevel2X 3 2 6" xfId="19240"/>
    <cellStyle name="SAPBEXHLevel2X 3 2 7" xfId="28362"/>
    <cellStyle name="SAPBEXHLevel2X 3 3" xfId="2148"/>
    <cellStyle name="SAPBEXHLevel2X 3 3 2" xfId="2928"/>
    <cellStyle name="SAPBEXHLevel2X 3 3 2 2" xfId="7515"/>
    <cellStyle name="SAPBEXHLevel2X 3 3 2 2 2" xfId="14682"/>
    <cellStyle name="SAPBEXHLevel2X 3 3 2 2 2 2" xfId="25374"/>
    <cellStyle name="SAPBEXHLevel2X 3 3 2 2 3" xfId="21641"/>
    <cellStyle name="SAPBEXHLevel2X 3 3 2 3" xfId="9695"/>
    <cellStyle name="SAPBEXHLevel2X 3 3 2 3 2" xfId="16340"/>
    <cellStyle name="SAPBEXHLevel2X 3 3 2 3 2 2" xfId="26438"/>
    <cellStyle name="SAPBEXHLevel2X 3 3 2 3 3" xfId="22899"/>
    <cellStyle name="SAPBEXHLevel2X 3 3 2 4" xfId="11644"/>
    <cellStyle name="SAPBEXHLevel2X 3 3 2 4 2" xfId="17971"/>
    <cellStyle name="SAPBEXHLevel2X 3 3 2 4 2 2" xfId="27454"/>
    <cellStyle name="SAPBEXHLevel2X 3 3 2 4 3" xfId="23875"/>
    <cellStyle name="SAPBEXHLevel2X 3 3 2 5" xfId="5222"/>
    <cellStyle name="SAPBEXHLevel2X 3 3 2 5 2" xfId="20741"/>
    <cellStyle name="SAPBEXHLevel2X 3 3 2 6" xfId="12786"/>
    <cellStyle name="SAPBEXHLevel2X 3 3 2 6 2" xfId="24547"/>
    <cellStyle name="SAPBEXHLevel2X 3 3 2 7" xfId="19581"/>
    <cellStyle name="SAPBEXHLevel2X 3 3 3" xfId="3460"/>
    <cellStyle name="SAPBEXHLevel2X 3 3 3 2" xfId="10215"/>
    <cellStyle name="SAPBEXHLevel2X 3 3 3 2 2" xfId="16697"/>
    <cellStyle name="SAPBEXHLevel2X 3 3 3 2 2 2" xfId="26719"/>
    <cellStyle name="SAPBEXHLevel2X 3 3 3 2 3" xfId="23173"/>
    <cellStyle name="SAPBEXHLevel2X 3 3 3 3" xfId="12145"/>
    <cellStyle name="SAPBEXHLevel2X 3 3 3 3 2" xfId="18469"/>
    <cellStyle name="SAPBEXHLevel2X 3 3 3 3 2 2" xfId="27730"/>
    <cellStyle name="SAPBEXHLevel2X 3 3 3 3 3" xfId="24144"/>
    <cellStyle name="SAPBEXHLevel2X 3 3 3 4" xfId="8036"/>
    <cellStyle name="SAPBEXHLevel2X 3 3 3 4 2" xfId="22035"/>
    <cellStyle name="SAPBEXHLevel2X 3 3 3 5" xfId="15193"/>
    <cellStyle name="SAPBEXHLevel2X 3 3 3 5 2" xfId="25650"/>
    <cellStyle name="SAPBEXHLevel2X 3 3 3 6" xfId="19850"/>
    <cellStyle name="SAPBEXHLevel2X 3 3 4" xfId="6748"/>
    <cellStyle name="SAPBEXHLevel2X 3 3 4 2" xfId="13923"/>
    <cellStyle name="SAPBEXHLevel2X 3 3 4 2 2" xfId="24997"/>
    <cellStyle name="SAPBEXHLevel2X 3 3 4 3" xfId="21241"/>
    <cellStyle name="SAPBEXHLevel2X 3 3 5" xfId="8931"/>
    <cellStyle name="SAPBEXHLevel2X 3 3 5 2" xfId="15855"/>
    <cellStyle name="SAPBEXHLevel2X 3 3 5 2 2" xfId="26058"/>
    <cellStyle name="SAPBEXHLevel2X 3 3 5 3" xfId="22544"/>
    <cellStyle name="SAPBEXHLevel2X 3 3 6" xfId="11021"/>
    <cellStyle name="SAPBEXHLevel2X 3 3 6 2" xfId="17350"/>
    <cellStyle name="SAPBEXHLevel2X 3 3 6 2 2" xfId="27079"/>
    <cellStyle name="SAPBEXHLevel2X 3 3 6 3" xfId="23525"/>
    <cellStyle name="SAPBEXHLevel2X 3 3 7" xfId="4466"/>
    <cellStyle name="SAPBEXHLevel2X 3 3 7 2" xfId="20499"/>
    <cellStyle name="SAPBEXHLevel2X 3 3 8" xfId="5446"/>
    <cellStyle name="SAPBEXHLevel2X 3 3 8 2" xfId="20839"/>
    <cellStyle name="SAPBEXHLevel2X 3 4" xfId="2653"/>
    <cellStyle name="SAPBEXHLevel2X 3 4 2" xfId="9434"/>
    <cellStyle name="SAPBEXHLevel2X 3 4 2 2" xfId="16085"/>
    <cellStyle name="SAPBEXHLevel2X 3 4 2 2 2" xfId="26224"/>
    <cellStyle name="SAPBEXHLevel2X 3 4 2 3" xfId="22700"/>
    <cellStyle name="SAPBEXHLevel2X 3 4 3" xfId="11394"/>
    <cellStyle name="SAPBEXHLevel2X 3 4 3 2" xfId="17722"/>
    <cellStyle name="SAPBEXHLevel2X 3 4 3 2 2" xfId="27243"/>
    <cellStyle name="SAPBEXHLevel2X 3 4 3 3" xfId="23679"/>
    <cellStyle name="SAPBEXHLevel2X 3 4 4" xfId="7253"/>
    <cellStyle name="SAPBEXHLevel2X 3 4 4 2" xfId="21412"/>
    <cellStyle name="SAPBEXHLevel2X 3 4 5" xfId="14426"/>
    <cellStyle name="SAPBEXHLevel2X 3 4 5 2" xfId="25162"/>
    <cellStyle name="SAPBEXHLevel2X 3 4 6" xfId="19384"/>
    <cellStyle name="SAPBEXHLevel2X 3 5" xfId="28116"/>
    <cellStyle name="SAPBEXHLevel2X 4" xfId="1548"/>
    <cellStyle name="SAPBEXHLevel2X 4 2" xfId="849"/>
    <cellStyle name="SAPBEXHLevel2X 4 2 2" xfId="3234"/>
    <cellStyle name="SAPBEXHLevel2X 4 2 2 2" xfId="9989"/>
    <cellStyle name="SAPBEXHLevel2X 4 2 2 2 2" xfId="16542"/>
    <cellStyle name="SAPBEXHLevel2X 4 2 2 2 2 2" xfId="26597"/>
    <cellStyle name="SAPBEXHLevel2X 4 2 2 2 3" xfId="23055"/>
    <cellStyle name="SAPBEXHLevel2X 4 2 2 3" xfId="11919"/>
    <cellStyle name="SAPBEXHLevel2X 4 2 2 3 2" xfId="18244"/>
    <cellStyle name="SAPBEXHLevel2X 4 2 2 3 2 2" xfId="27609"/>
    <cellStyle name="SAPBEXHLevel2X 4 2 2 3 3" xfId="24027"/>
    <cellStyle name="SAPBEXHLevel2X 4 2 2 4" xfId="7810"/>
    <cellStyle name="SAPBEXHLevel2X 4 2 2 4 2" xfId="21814"/>
    <cellStyle name="SAPBEXHLevel2X 4 2 2 5" xfId="14968"/>
    <cellStyle name="SAPBEXHLevel2X 4 2 2 5 2" xfId="25529"/>
    <cellStyle name="SAPBEXHLevel2X 4 2 2 6" xfId="19733"/>
    <cellStyle name="SAPBEXHLevel2X 4 2 3" xfId="3707"/>
    <cellStyle name="SAPBEXHLevel2X 4 2 3 2" xfId="10462"/>
    <cellStyle name="SAPBEXHLevel2X 4 2 3 2 2" xfId="16865"/>
    <cellStyle name="SAPBEXHLevel2X 4 2 3 2 2 2" xfId="26869"/>
    <cellStyle name="SAPBEXHLevel2X 4 2 3 2 3" xfId="23321"/>
    <cellStyle name="SAPBEXHLevel2X 4 2 3 3" xfId="12392"/>
    <cellStyle name="SAPBEXHLevel2X 4 2 3 3 2" xfId="18715"/>
    <cellStyle name="SAPBEXHLevel2X 4 2 3 3 2 2" xfId="27879"/>
    <cellStyle name="SAPBEXHLevel2X 4 2 3 3 3" xfId="24291"/>
    <cellStyle name="SAPBEXHLevel2X 4 2 3 4" xfId="8279"/>
    <cellStyle name="SAPBEXHLevel2X 4 2 3 4 2" xfId="22275"/>
    <cellStyle name="SAPBEXHLevel2X 4 2 3 5" xfId="15439"/>
    <cellStyle name="SAPBEXHLevel2X 4 2 3 5 2" xfId="25799"/>
    <cellStyle name="SAPBEXHLevel2X 4 2 3 6" xfId="19997"/>
    <cellStyle name="SAPBEXHLevel2X 4 2 4" xfId="5894"/>
    <cellStyle name="SAPBEXHLevel2X 4 2 4 2" xfId="13155"/>
    <cellStyle name="SAPBEXHLevel2X 4 2 4 2 2" xfId="24735"/>
    <cellStyle name="SAPBEXHLevel2X 4 2 4 3" xfId="20986"/>
    <cellStyle name="SAPBEXHLevel2X 4 2 5" xfId="5640"/>
    <cellStyle name="SAPBEXHLevel2X 4 2 5 2" xfId="12979"/>
    <cellStyle name="SAPBEXHLevel2X 4 2 5 2 2" xfId="24644"/>
    <cellStyle name="SAPBEXHLevel2X 4 2 5 3" xfId="20896"/>
    <cellStyle name="SAPBEXHLevel2X 4 2 6" xfId="5697"/>
    <cellStyle name="SAPBEXHLevel2X 4 2 6 2" xfId="13014"/>
    <cellStyle name="SAPBEXHLevel2X 4 2 6 2 2" xfId="24669"/>
    <cellStyle name="SAPBEXHLevel2X 4 2 6 3" xfId="20920"/>
    <cellStyle name="SAPBEXHLevel2X 4 2 7" xfId="4568"/>
    <cellStyle name="SAPBEXHLevel2X 4 2 7 2" xfId="20569"/>
    <cellStyle name="SAPBEXHLevel2X 4 2 8" xfId="19017"/>
    <cellStyle name="SAPBEXHLevel2X 4 3" xfId="2757"/>
    <cellStyle name="SAPBEXHLevel2X 4 3 2" xfId="9530"/>
    <cellStyle name="SAPBEXHLevel2X 4 3 2 2" xfId="16181"/>
    <cellStyle name="SAPBEXHLevel2X 4 3 2 2 2" xfId="26307"/>
    <cellStyle name="SAPBEXHLevel2X 4 3 2 3" xfId="22782"/>
    <cellStyle name="SAPBEXHLevel2X 4 3 3" xfId="11485"/>
    <cellStyle name="SAPBEXHLevel2X 4 3 3 2" xfId="17812"/>
    <cellStyle name="SAPBEXHLevel2X 4 3 3 2 2" xfId="27323"/>
    <cellStyle name="SAPBEXHLevel2X 4 3 3 3" xfId="23758"/>
    <cellStyle name="SAPBEXHLevel2X 4 3 4" xfId="7349"/>
    <cellStyle name="SAPBEXHLevel2X 4 3 4 2" xfId="21502"/>
    <cellStyle name="SAPBEXHLevel2X 4 3 5" xfId="14517"/>
    <cellStyle name="SAPBEXHLevel2X 4 3 5 2" xfId="25243"/>
    <cellStyle name="SAPBEXHLevel2X 4 3 6" xfId="19464"/>
    <cellStyle name="SAPBEXHLevel2X 4 4" xfId="2866"/>
    <cellStyle name="SAPBEXHLevel2X 4 4 2" xfId="9633"/>
    <cellStyle name="SAPBEXHLevel2X 4 4 2 2" xfId="16281"/>
    <cellStyle name="SAPBEXHLevel2X 4 4 2 2 2" xfId="26394"/>
    <cellStyle name="SAPBEXHLevel2X 4 4 2 3" xfId="22862"/>
    <cellStyle name="SAPBEXHLevel2X 4 4 3" xfId="11585"/>
    <cellStyle name="SAPBEXHLevel2X 4 4 3 2" xfId="17912"/>
    <cellStyle name="SAPBEXHLevel2X 4 4 3 2 2" xfId="27410"/>
    <cellStyle name="SAPBEXHLevel2X 4 4 3 3" xfId="23838"/>
    <cellStyle name="SAPBEXHLevel2X 4 4 4" xfId="7453"/>
    <cellStyle name="SAPBEXHLevel2X 4 4 4 2" xfId="21590"/>
    <cellStyle name="SAPBEXHLevel2X 4 4 5" xfId="14620"/>
    <cellStyle name="SAPBEXHLevel2X 4 4 5 2" xfId="25330"/>
    <cellStyle name="SAPBEXHLevel2X 4 4 6" xfId="19544"/>
    <cellStyle name="SAPBEXHLevel2X 4 5" xfId="5433"/>
    <cellStyle name="SAPBEXHLevel2X 4 5 2" xfId="20833"/>
    <cellStyle name="SAPBEXHLevel2X 4 6" xfId="19152"/>
    <cellStyle name="SAPBEXHLevel2X 4 7" xfId="28247"/>
    <cellStyle name="SAPBEXHLevel2X 5" xfId="2286"/>
    <cellStyle name="SAPBEXHLevel2X 5 2" xfId="5325"/>
    <cellStyle name="SAPBEXHLevel2X 5 2 2" xfId="12848"/>
    <cellStyle name="SAPBEXHLevel2X 5 2 2 2" xfId="24588"/>
    <cellStyle name="SAPBEXHLevel2X 5 2 3" xfId="20805"/>
    <cellStyle name="SAPBEXHLevel2X 5 3" xfId="6886"/>
    <cellStyle name="SAPBEXHLevel2X 5 3 2" xfId="14060"/>
    <cellStyle name="SAPBEXHLevel2X 5 3 2 2" xfId="25037"/>
    <cellStyle name="SAPBEXHLevel2X 5 3 3" xfId="21279"/>
    <cellStyle name="SAPBEXHLevel2X 5 4" xfId="9069"/>
    <cellStyle name="SAPBEXHLevel2X 5 4 2" xfId="15917"/>
    <cellStyle name="SAPBEXHLevel2X 5 4 2 2" xfId="26099"/>
    <cellStyle name="SAPBEXHLevel2X 5 4 3" xfId="22583"/>
    <cellStyle name="SAPBEXHLevel2X 5 5" xfId="11097"/>
    <cellStyle name="SAPBEXHLevel2X 5 5 2" xfId="17426"/>
    <cellStyle name="SAPBEXHLevel2X 5 5 2 2" xfId="27119"/>
    <cellStyle name="SAPBEXHLevel2X 5 5 3" xfId="23563"/>
    <cellStyle name="SAPBEXHLevel2X 5 6" xfId="4316"/>
    <cellStyle name="SAPBEXHLevel2X 5 6 2" xfId="20360"/>
    <cellStyle name="SAPBEXHLevel2X 5 7" xfId="4160"/>
    <cellStyle name="SAPBEXHLevel2X 5 7 2" xfId="20234"/>
    <cellStyle name="SAPBEXHLevel2X 6" xfId="2595"/>
    <cellStyle name="SAPBEXHLevel2X 6 2" xfId="9376"/>
    <cellStyle name="SAPBEXHLevel2X 6 2 2" xfId="16027"/>
    <cellStyle name="SAPBEXHLevel2X 6 2 2 2" xfId="26179"/>
    <cellStyle name="SAPBEXHLevel2X 6 2 3" xfId="22660"/>
    <cellStyle name="SAPBEXHLevel2X 6 3" xfId="11336"/>
    <cellStyle name="SAPBEXHLevel2X 6 3 2" xfId="17664"/>
    <cellStyle name="SAPBEXHLevel2X 6 3 2 2" xfId="27198"/>
    <cellStyle name="SAPBEXHLevel2X 6 3 3" xfId="23639"/>
    <cellStyle name="SAPBEXHLevel2X 6 4" xfId="7195"/>
    <cellStyle name="SAPBEXHLevel2X 6 4 2" xfId="21359"/>
    <cellStyle name="SAPBEXHLevel2X 6 5" xfId="14368"/>
    <cellStyle name="SAPBEXHLevel2X 6 5 2" xfId="25117"/>
    <cellStyle name="SAPBEXHLevel2X 6 6" xfId="19344"/>
    <cellStyle name="SAPBEXHLevel2X 7" xfId="18969"/>
    <cellStyle name="SAPBEXHLevel2X 8" xfId="28063"/>
    <cellStyle name="SAPBEXHLevel3" xfId="13"/>
    <cellStyle name="SAPBEXHLevel3 2" xfId="274"/>
    <cellStyle name="SAPBEXHLevel3 2 2" xfId="498"/>
    <cellStyle name="SAPBEXHLevel3 2 2 2" xfId="1690"/>
    <cellStyle name="SAPBEXHLevel3 2 2 2 2" xfId="937"/>
    <cellStyle name="SAPBEXHLevel3 2 2 2 2 2" xfId="3325"/>
    <cellStyle name="SAPBEXHLevel3 2 2 2 2 2 2" xfId="10080"/>
    <cellStyle name="SAPBEXHLevel3 2 2 2 2 2 2 2" xfId="16619"/>
    <cellStyle name="SAPBEXHLevel3 2 2 2 2 2 2 2 2" xfId="26659"/>
    <cellStyle name="SAPBEXHLevel3 2 2 2 2 2 2 3" xfId="23117"/>
    <cellStyle name="SAPBEXHLevel3 2 2 2 2 2 3" xfId="12010"/>
    <cellStyle name="SAPBEXHLevel3 2 2 2 2 2 3 2" xfId="18335"/>
    <cellStyle name="SAPBEXHLevel3 2 2 2 2 2 3 2 2" xfId="27671"/>
    <cellStyle name="SAPBEXHLevel3 2 2 2 2 2 3 3" xfId="24089"/>
    <cellStyle name="SAPBEXHLevel3 2 2 2 2 2 4" xfId="7901"/>
    <cellStyle name="SAPBEXHLevel3 2 2 2 2 2 4 2" xfId="21905"/>
    <cellStyle name="SAPBEXHLevel3 2 2 2 2 2 5" xfId="15059"/>
    <cellStyle name="SAPBEXHLevel3 2 2 2 2 2 5 2" xfId="25591"/>
    <cellStyle name="SAPBEXHLevel3 2 2 2 2 2 6" xfId="19795"/>
    <cellStyle name="SAPBEXHLevel3 2 2 2 2 3" xfId="3798"/>
    <cellStyle name="SAPBEXHLevel3 2 2 2 2 3 2" xfId="10553"/>
    <cellStyle name="SAPBEXHLevel3 2 2 2 2 3 2 2" xfId="16942"/>
    <cellStyle name="SAPBEXHLevel3 2 2 2 2 3 2 2 2" xfId="26931"/>
    <cellStyle name="SAPBEXHLevel3 2 2 2 2 3 2 3" xfId="23383"/>
    <cellStyle name="SAPBEXHLevel3 2 2 2 2 3 3" xfId="12483"/>
    <cellStyle name="SAPBEXHLevel3 2 2 2 2 3 3 2" xfId="18806"/>
    <cellStyle name="SAPBEXHLevel3 2 2 2 2 3 3 2 2" xfId="27941"/>
    <cellStyle name="SAPBEXHLevel3 2 2 2 2 3 3 3" xfId="24353"/>
    <cellStyle name="SAPBEXHLevel3 2 2 2 2 3 4" xfId="8347"/>
    <cellStyle name="SAPBEXHLevel3 2 2 2 2 3 4 2" xfId="22341"/>
    <cellStyle name="SAPBEXHLevel3 2 2 2 2 3 5" xfId="15530"/>
    <cellStyle name="SAPBEXHLevel3 2 2 2 2 3 5 2" xfId="25861"/>
    <cellStyle name="SAPBEXHLevel3 2 2 2 2 3 6" xfId="20059"/>
    <cellStyle name="SAPBEXHLevel3 2 2 2 2 4" xfId="5980"/>
    <cellStyle name="SAPBEXHLevel3 2 2 2 2 4 2" xfId="13241"/>
    <cellStyle name="SAPBEXHLevel3 2 2 2 2 4 2 2" xfId="24781"/>
    <cellStyle name="SAPBEXHLevel3 2 2 2 2 4 3" xfId="21032"/>
    <cellStyle name="SAPBEXHLevel3 2 2 2 2 5" xfId="6003"/>
    <cellStyle name="SAPBEXHLevel3 2 2 2 2 5 2" xfId="13261"/>
    <cellStyle name="SAPBEXHLevel3 2 2 2 2 5 2 2" xfId="24786"/>
    <cellStyle name="SAPBEXHLevel3 2 2 2 2 5 3" xfId="21037"/>
    <cellStyle name="SAPBEXHLevel3 2 2 2 2 6" xfId="6061"/>
    <cellStyle name="SAPBEXHLevel3 2 2 2 2 6 2" xfId="13306"/>
    <cellStyle name="SAPBEXHLevel3 2 2 2 2 6 2 2" xfId="24805"/>
    <cellStyle name="SAPBEXHLevel3 2 2 2 2 6 3" xfId="21056"/>
    <cellStyle name="SAPBEXHLevel3 2 2 2 2 7" xfId="4120"/>
    <cellStyle name="SAPBEXHLevel3 2 2 2 2 7 2" xfId="20208"/>
    <cellStyle name="SAPBEXHLevel3 2 2 2 2 8" xfId="19063"/>
    <cellStyle name="SAPBEXHLevel3 2 2 2 3" xfId="3062"/>
    <cellStyle name="SAPBEXHLevel3 2 2 2 3 2" xfId="9828"/>
    <cellStyle name="SAPBEXHLevel3 2 2 2 3 2 2" xfId="16443"/>
    <cellStyle name="SAPBEXHLevel3 2 2 2 3 2 2 2" xfId="26522"/>
    <cellStyle name="SAPBEXHLevel3 2 2 2 3 2 3" xfId="22980"/>
    <cellStyle name="SAPBEXHLevel3 2 2 2 3 3" xfId="11765"/>
    <cellStyle name="SAPBEXHLevel3 2 2 2 3 3 2" xfId="18090"/>
    <cellStyle name="SAPBEXHLevel3 2 2 2 3 3 2 2" xfId="27536"/>
    <cellStyle name="SAPBEXHLevel3 2 2 2 3 3 3" xfId="23954"/>
    <cellStyle name="SAPBEXHLevel3 2 2 2 3 4" xfId="7649"/>
    <cellStyle name="SAPBEXHLevel3 2 2 2 3 4 2" xfId="21729"/>
    <cellStyle name="SAPBEXHLevel3 2 2 2 3 5" xfId="14813"/>
    <cellStyle name="SAPBEXHLevel3 2 2 2 3 5 2" xfId="25456"/>
    <cellStyle name="SAPBEXHLevel3 2 2 2 3 6" xfId="19660"/>
    <cellStyle name="SAPBEXHLevel3 2 2 2 4" xfId="3567"/>
    <cellStyle name="SAPBEXHLevel3 2 2 2 4 2" xfId="10322"/>
    <cellStyle name="SAPBEXHLevel3 2 2 2 4 2 2" xfId="16786"/>
    <cellStyle name="SAPBEXHLevel3 2 2 2 4 2 2 2" xfId="26796"/>
    <cellStyle name="SAPBEXHLevel3 2 2 2 4 2 3" xfId="23248"/>
    <cellStyle name="SAPBEXHLevel3 2 2 2 4 3" xfId="12252"/>
    <cellStyle name="SAPBEXHLevel3 2 2 2 4 3 2" xfId="18575"/>
    <cellStyle name="SAPBEXHLevel3 2 2 2 4 3 2 2" xfId="27806"/>
    <cellStyle name="SAPBEXHLevel3 2 2 2 4 3 3" xfId="24218"/>
    <cellStyle name="SAPBEXHLevel3 2 2 2 4 4" xfId="8143"/>
    <cellStyle name="SAPBEXHLevel3 2 2 2 4 4 2" xfId="22140"/>
    <cellStyle name="SAPBEXHLevel3 2 2 2 4 5" xfId="15299"/>
    <cellStyle name="SAPBEXHLevel3 2 2 2 4 5 2" xfId="25726"/>
    <cellStyle name="SAPBEXHLevel3 2 2 2 4 6" xfId="19924"/>
    <cellStyle name="SAPBEXHLevel3 2 2 2 5" xfId="4238"/>
    <cellStyle name="SAPBEXHLevel3 2 2 2 5 2" xfId="20292"/>
    <cellStyle name="SAPBEXHLevel3 2 2 2 6" xfId="19215"/>
    <cellStyle name="SAPBEXHLevel3 2 2 2 7" xfId="28324"/>
    <cellStyle name="SAPBEXHLevel3 2 2 3" xfId="2159"/>
    <cellStyle name="SAPBEXHLevel3 2 2 3 2" xfId="2848"/>
    <cellStyle name="SAPBEXHLevel3 2 2 3 2 2" xfId="7435"/>
    <cellStyle name="SAPBEXHLevel3 2 2 3 2 2 2" xfId="14602"/>
    <cellStyle name="SAPBEXHLevel3 2 2 3 2 2 2 2" xfId="25313"/>
    <cellStyle name="SAPBEXHLevel3 2 2 3 2 2 3" xfId="21572"/>
    <cellStyle name="SAPBEXHLevel3 2 2 3 2 3" xfId="9615"/>
    <cellStyle name="SAPBEXHLevel3 2 2 3 2 3 2" xfId="16263"/>
    <cellStyle name="SAPBEXHLevel3 2 2 3 2 3 2 2" xfId="26377"/>
    <cellStyle name="SAPBEXHLevel3 2 2 3 2 3 3" xfId="22845"/>
    <cellStyle name="SAPBEXHLevel3 2 2 3 2 4" xfId="11567"/>
    <cellStyle name="SAPBEXHLevel3 2 2 3 2 4 2" xfId="17894"/>
    <cellStyle name="SAPBEXHLevel3 2 2 3 2 4 2 2" xfId="27393"/>
    <cellStyle name="SAPBEXHLevel3 2 2 3 2 4 3" xfId="23821"/>
    <cellStyle name="SAPBEXHLevel3 2 2 3 2 5" xfId="5229"/>
    <cellStyle name="SAPBEXHLevel3 2 2 3 2 5 2" xfId="20747"/>
    <cellStyle name="SAPBEXHLevel3 2 2 3 2 6" xfId="12790"/>
    <cellStyle name="SAPBEXHLevel3 2 2 3 2 6 2" xfId="24551"/>
    <cellStyle name="SAPBEXHLevel3 2 2 3 2 7" xfId="19527"/>
    <cellStyle name="SAPBEXHLevel3 2 2 3 3" xfId="2677"/>
    <cellStyle name="SAPBEXHLevel3 2 2 3 3 2" xfId="9458"/>
    <cellStyle name="SAPBEXHLevel3 2 2 3 3 2 2" xfId="16109"/>
    <cellStyle name="SAPBEXHLevel3 2 2 3 3 2 2 2" xfId="26247"/>
    <cellStyle name="SAPBEXHLevel3 2 2 3 3 2 3" xfId="22723"/>
    <cellStyle name="SAPBEXHLevel3 2 2 3 3 3" xfId="11418"/>
    <cellStyle name="SAPBEXHLevel3 2 2 3 3 3 2" xfId="17746"/>
    <cellStyle name="SAPBEXHLevel3 2 2 3 3 3 2 2" xfId="27266"/>
    <cellStyle name="SAPBEXHLevel3 2 2 3 3 3 3" xfId="23702"/>
    <cellStyle name="SAPBEXHLevel3 2 2 3 3 4" xfId="7277"/>
    <cellStyle name="SAPBEXHLevel3 2 2 3 3 4 2" xfId="21436"/>
    <cellStyle name="SAPBEXHLevel3 2 2 3 3 5" xfId="14450"/>
    <cellStyle name="SAPBEXHLevel3 2 2 3 3 5 2" xfId="25185"/>
    <cellStyle name="SAPBEXHLevel3 2 2 3 3 6" xfId="19407"/>
    <cellStyle name="SAPBEXHLevel3 2 2 3 4" xfId="6759"/>
    <cellStyle name="SAPBEXHLevel3 2 2 3 4 2" xfId="13933"/>
    <cellStyle name="SAPBEXHLevel3 2 2 3 4 2 2" xfId="25000"/>
    <cellStyle name="SAPBEXHLevel3 2 2 3 4 3" xfId="21244"/>
    <cellStyle name="SAPBEXHLevel3 2 2 3 5" xfId="8942"/>
    <cellStyle name="SAPBEXHLevel3 2 2 3 5 2" xfId="15859"/>
    <cellStyle name="SAPBEXHLevel3 2 2 3 5 2 2" xfId="26062"/>
    <cellStyle name="SAPBEXHLevel3 2 2 3 5 3" xfId="22548"/>
    <cellStyle name="SAPBEXHLevel3 2 2 3 6" xfId="11024"/>
    <cellStyle name="SAPBEXHLevel3 2 2 3 6 2" xfId="17353"/>
    <cellStyle name="SAPBEXHLevel3 2 2 3 6 2 2" xfId="27082"/>
    <cellStyle name="SAPBEXHLevel3 2 2 3 6 3" xfId="23528"/>
    <cellStyle name="SAPBEXHLevel3 2 2 3 7" xfId="4390"/>
    <cellStyle name="SAPBEXHLevel3 2 2 3 7 2" xfId="20434"/>
    <cellStyle name="SAPBEXHLevel3 2 2 3 8" xfId="8304"/>
    <cellStyle name="SAPBEXHLevel3 2 2 3 8 2" xfId="22298"/>
    <cellStyle name="SAPBEXHLevel3 2 2 4" xfId="2655"/>
    <cellStyle name="SAPBEXHLevel3 2 2 4 2" xfId="9436"/>
    <cellStyle name="SAPBEXHLevel3 2 2 4 2 2" xfId="16087"/>
    <cellStyle name="SAPBEXHLevel3 2 2 4 2 2 2" xfId="26226"/>
    <cellStyle name="SAPBEXHLevel3 2 2 4 2 3" xfId="22702"/>
    <cellStyle name="SAPBEXHLevel3 2 2 4 3" xfId="11396"/>
    <cellStyle name="SAPBEXHLevel3 2 2 4 3 2" xfId="17724"/>
    <cellStyle name="SAPBEXHLevel3 2 2 4 3 2 2" xfId="27245"/>
    <cellStyle name="SAPBEXHLevel3 2 2 4 3 3" xfId="23681"/>
    <cellStyle name="SAPBEXHLevel3 2 2 4 4" xfId="7255"/>
    <cellStyle name="SAPBEXHLevel3 2 2 4 4 2" xfId="21414"/>
    <cellStyle name="SAPBEXHLevel3 2 2 4 5" xfId="14428"/>
    <cellStyle name="SAPBEXHLevel3 2 2 4 5 2" xfId="25164"/>
    <cellStyle name="SAPBEXHLevel3 2 2 4 6" xfId="19386"/>
    <cellStyle name="SAPBEXHLevel3 2 2 5" xfId="28118"/>
    <cellStyle name="SAPBEXHLevel3 2 3" xfId="1016"/>
    <cellStyle name="SAPBEXHLevel3 2 3 2" xfId="1657"/>
    <cellStyle name="SAPBEXHLevel3 2 3 2 2" xfId="1431"/>
    <cellStyle name="SAPBEXHLevel3 2 3 2 2 2" xfId="3293"/>
    <cellStyle name="SAPBEXHLevel3 2 3 2 2 2 2" xfId="10048"/>
    <cellStyle name="SAPBEXHLevel3 2 3 2 2 2 2 2" xfId="16590"/>
    <cellStyle name="SAPBEXHLevel3 2 3 2 2 2 2 2 2" xfId="26630"/>
    <cellStyle name="SAPBEXHLevel3 2 3 2 2 2 2 3" xfId="23088"/>
    <cellStyle name="SAPBEXHLevel3 2 3 2 2 2 3" xfId="11978"/>
    <cellStyle name="SAPBEXHLevel3 2 3 2 2 2 3 2" xfId="18303"/>
    <cellStyle name="SAPBEXHLevel3 2 3 2 2 2 3 2 2" xfId="27642"/>
    <cellStyle name="SAPBEXHLevel3 2 3 2 2 2 3 3" xfId="24060"/>
    <cellStyle name="SAPBEXHLevel3 2 3 2 2 2 4" xfId="7869"/>
    <cellStyle name="SAPBEXHLevel3 2 3 2 2 2 4 2" xfId="21873"/>
    <cellStyle name="SAPBEXHLevel3 2 3 2 2 2 5" xfId="15027"/>
    <cellStyle name="SAPBEXHLevel3 2 3 2 2 2 5 2" xfId="25562"/>
    <cellStyle name="SAPBEXHLevel3 2 3 2 2 2 6" xfId="19766"/>
    <cellStyle name="SAPBEXHLevel3 2 3 2 2 3" xfId="3766"/>
    <cellStyle name="SAPBEXHLevel3 2 3 2 2 3 2" xfId="10521"/>
    <cellStyle name="SAPBEXHLevel3 2 3 2 2 3 2 2" xfId="16913"/>
    <cellStyle name="SAPBEXHLevel3 2 3 2 2 3 2 2 2" xfId="26902"/>
    <cellStyle name="SAPBEXHLevel3 2 3 2 2 3 2 3" xfId="23354"/>
    <cellStyle name="SAPBEXHLevel3 2 3 2 2 3 3" xfId="12451"/>
    <cellStyle name="SAPBEXHLevel3 2 3 2 2 3 3 2" xfId="18774"/>
    <cellStyle name="SAPBEXHLevel3 2 3 2 2 3 3 2 2" xfId="27912"/>
    <cellStyle name="SAPBEXHLevel3 2 3 2 2 3 3 3" xfId="24324"/>
    <cellStyle name="SAPBEXHLevel3 2 3 2 2 3 4" xfId="8316"/>
    <cellStyle name="SAPBEXHLevel3 2 3 2 2 3 4 2" xfId="22310"/>
    <cellStyle name="SAPBEXHLevel3 2 3 2 2 3 5" xfId="15498"/>
    <cellStyle name="SAPBEXHLevel3 2 3 2 2 3 5 2" xfId="25832"/>
    <cellStyle name="SAPBEXHLevel3 2 3 2 2 3 6" xfId="20030"/>
    <cellStyle name="SAPBEXHLevel3 2 3 2 2 4" xfId="6209"/>
    <cellStyle name="SAPBEXHLevel3 2 3 2 2 4 2" xfId="13444"/>
    <cellStyle name="SAPBEXHLevel3 2 3 2 2 4 2 2" xfId="24851"/>
    <cellStyle name="SAPBEXHLevel3 2 3 2 2 4 3" xfId="21101"/>
    <cellStyle name="SAPBEXHLevel3 2 3 2 2 5" xfId="8482"/>
    <cellStyle name="SAPBEXHLevel3 2 3 2 2 5 2" xfId="15677"/>
    <cellStyle name="SAPBEXHLevel3 2 3 2 2 5 2 2" xfId="25929"/>
    <cellStyle name="SAPBEXHLevel3 2 3 2 2 5 3" xfId="22422"/>
    <cellStyle name="SAPBEXHLevel3 2 3 2 2 6" xfId="5617"/>
    <cellStyle name="SAPBEXHLevel3 2 3 2 2 6 2" xfId="12959"/>
    <cellStyle name="SAPBEXHLevel3 2 3 2 2 6 2 2" xfId="24637"/>
    <cellStyle name="SAPBEXHLevel3 2 3 2 2 6 3" xfId="20889"/>
    <cellStyle name="SAPBEXHLevel3 2 3 2 2 7" xfId="12636"/>
    <cellStyle name="SAPBEXHLevel3 2 3 2 2 7 2" xfId="24427"/>
    <cellStyle name="SAPBEXHLevel3 2 3 2 2 8" xfId="19110"/>
    <cellStyle name="SAPBEXHLevel3 2 3 2 3" xfId="3030"/>
    <cellStyle name="SAPBEXHLevel3 2 3 2 3 2" xfId="9796"/>
    <cellStyle name="SAPBEXHLevel3 2 3 2 3 2 2" xfId="16414"/>
    <cellStyle name="SAPBEXHLevel3 2 3 2 3 2 2 2" xfId="26493"/>
    <cellStyle name="SAPBEXHLevel3 2 3 2 3 2 3" xfId="22951"/>
    <cellStyle name="SAPBEXHLevel3 2 3 2 3 3" xfId="11733"/>
    <cellStyle name="SAPBEXHLevel3 2 3 2 3 3 2" xfId="18058"/>
    <cellStyle name="SAPBEXHLevel3 2 3 2 3 3 2 2" xfId="27507"/>
    <cellStyle name="SAPBEXHLevel3 2 3 2 3 3 3" xfId="23925"/>
    <cellStyle name="SAPBEXHLevel3 2 3 2 3 4" xfId="7617"/>
    <cellStyle name="SAPBEXHLevel3 2 3 2 3 4 2" xfId="21700"/>
    <cellStyle name="SAPBEXHLevel3 2 3 2 3 5" xfId="14781"/>
    <cellStyle name="SAPBEXHLevel3 2 3 2 3 5 2" xfId="25427"/>
    <cellStyle name="SAPBEXHLevel3 2 3 2 3 6" xfId="19631"/>
    <cellStyle name="SAPBEXHLevel3 2 3 2 4" xfId="3535"/>
    <cellStyle name="SAPBEXHLevel3 2 3 2 4 2" xfId="10290"/>
    <cellStyle name="SAPBEXHLevel3 2 3 2 4 2 2" xfId="16757"/>
    <cellStyle name="SAPBEXHLevel3 2 3 2 4 2 2 2" xfId="26767"/>
    <cellStyle name="SAPBEXHLevel3 2 3 2 4 2 3" xfId="23219"/>
    <cellStyle name="SAPBEXHLevel3 2 3 2 4 3" xfId="12220"/>
    <cellStyle name="SAPBEXHLevel3 2 3 2 4 3 2" xfId="18543"/>
    <cellStyle name="SAPBEXHLevel3 2 3 2 4 3 2 2" xfId="27777"/>
    <cellStyle name="SAPBEXHLevel3 2 3 2 4 3 3" xfId="24189"/>
    <cellStyle name="SAPBEXHLevel3 2 3 2 4 4" xfId="8111"/>
    <cellStyle name="SAPBEXHLevel3 2 3 2 4 4 2" xfId="22108"/>
    <cellStyle name="SAPBEXHLevel3 2 3 2 4 5" xfId="15267"/>
    <cellStyle name="SAPBEXHLevel3 2 3 2 4 5 2" xfId="25697"/>
    <cellStyle name="SAPBEXHLevel3 2 3 2 4 6" xfId="19895"/>
    <cellStyle name="SAPBEXHLevel3 2 3 2 5" xfId="4142"/>
    <cellStyle name="SAPBEXHLevel3 2 3 2 5 2" xfId="20220"/>
    <cellStyle name="SAPBEXHLevel3 2 3 2 6" xfId="19186"/>
    <cellStyle name="SAPBEXHLevel3 2 3 2 7" xfId="28295"/>
    <cellStyle name="SAPBEXHLevel3 2 3 3" xfId="2067"/>
    <cellStyle name="SAPBEXHLevel3 2 3 3 2" xfId="5153"/>
    <cellStyle name="SAPBEXHLevel3 2 3 3 2 2" xfId="12728"/>
    <cellStyle name="SAPBEXHLevel3 2 3 3 2 2 2" xfId="24500"/>
    <cellStyle name="SAPBEXHLevel3 2 3 3 2 3" xfId="20685"/>
    <cellStyle name="SAPBEXHLevel3 2 3 3 3" xfId="6667"/>
    <cellStyle name="SAPBEXHLevel3 2 3 3 3 2" xfId="13843"/>
    <cellStyle name="SAPBEXHLevel3 2 3 3 3 2 2" xfId="24950"/>
    <cellStyle name="SAPBEXHLevel3 2 3 3 3 3" xfId="21196"/>
    <cellStyle name="SAPBEXHLevel3 2 3 3 4" xfId="8850"/>
    <cellStyle name="SAPBEXHLevel3 2 3 3 4 2" xfId="15796"/>
    <cellStyle name="SAPBEXHLevel3 2 3 3 4 2 2" xfId="26010"/>
    <cellStyle name="SAPBEXHLevel3 2 3 3 4 3" xfId="22498"/>
    <cellStyle name="SAPBEXHLevel3 2 3 3 5" xfId="10959"/>
    <cellStyle name="SAPBEXHLevel3 2 3 3 5 2" xfId="17289"/>
    <cellStyle name="SAPBEXHLevel3 2 3 3 5 2 2" xfId="27033"/>
    <cellStyle name="SAPBEXHLevel3 2 3 3 5 3" xfId="23481"/>
    <cellStyle name="SAPBEXHLevel3 2 3 3 6" xfId="4358"/>
    <cellStyle name="SAPBEXHLevel3 2 3 3 6 2" xfId="20402"/>
    <cellStyle name="SAPBEXHLevel3 2 3 3 7" xfId="4616"/>
    <cellStyle name="SAPBEXHLevel3 2 3 3 7 2" xfId="20597"/>
    <cellStyle name="SAPBEXHLevel3 2 3 4" xfId="2760"/>
    <cellStyle name="SAPBEXHLevel3 2 3 4 2" xfId="9533"/>
    <cellStyle name="SAPBEXHLevel3 2 3 4 2 2" xfId="16184"/>
    <cellStyle name="SAPBEXHLevel3 2 3 4 2 2 2" xfId="26310"/>
    <cellStyle name="SAPBEXHLevel3 2 3 4 2 3" xfId="22785"/>
    <cellStyle name="SAPBEXHLevel3 2 3 4 3" xfId="11488"/>
    <cellStyle name="SAPBEXHLevel3 2 3 4 3 2" xfId="17815"/>
    <cellStyle name="SAPBEXHLevel3 2 3 4 3 2 2" xfId="27326"/>
    <cellStyle name="SAPBEXHLevel3 2 3 4 3 3" xfId="23761"/>
    <cellStyle name="SAPBEXHLevel3 2 3 4 4" xfId="7352"/>
    <cellStyle name="SAPBEXHLevel3 2 3 4 4 2" xfId="21505"/>
    <cellStyle name="SAPBEXHLevel3 2 3 4 5" xfId="14520"/>
    <cellStyle name="SAPBEXHLevel3 2 3 4 5 2" xfId="25246"/>
    <cellStyle name="SAPBEXHLevel3 2 3 4 6" xfId="19467"/>
    <cellStyle name="SAPBEXHLevel3 2 3 5" xfId="2891"/>
    <cellStyle name="SAPBEXHLevel3 2 3 5 2" xfId="9658"/>
    <cellStyle name="SAPBEXHLevel3 2 3 5 2 2" xfId="16304"/>
    <cellStyle name="SAPBEXHLevel3 2 3 5 2 2 2" xfId="26412"/>
    <cellStyle name="SAPBEXHLevel3 2 3 5 2 3" xfId="22878"/>
    <cellStyle name="SAPBEXHLevel3 2 3 5 3" xfId="11608"/>
    <cellStyle name="SAPBEXHLevel3 2 3 5 3 2" xfId="17935"/>
    <cellStyle name="SAPBEXHLevel3 2 3 5 3 2 2" xfId="27428"/>
    <cellStyle name="SAPBEXHLevel3 2 3 5 3 3" xfId="23854"/>
    <cellStyle name="SAPBEXHLevel3 2 3 5 4" xfId="7478"/>
    <cellStyle name="SAPBEXHLevel3 2 3 5 4 2" xfId="21610"/>
    <cellStyle name="SAPBEXHLevel3 2 3 5 5" xfId="14645"/>
    <cellStyle name="SAPBEXHLevel3 2 3 5 5 2" xfId="25348"/>
    <cellStyle name="SAPBEXHLevel3 2 3 5 6" xfId="19560"/>
    <cellStyle name="SAPBEXHLevel3 2 3 6" xfId="28160"/>
    <cellStyle name="SAPBEXHLevel3 2 4" xfId="1074"/>
    <cellStyle name="SAPBEXHLevel3 2 4 2" xfId="1694"/>
    <cellStyle name="SAPBEXHLevel3 2 4 2 2" xfId="938"/>
    <cellStyle name="SAPBEXHLevel3 2 4 2 2 2" xfId="3329"/>
    <cellStyle name="SAPBEXHLevel3 2 4 2 2 2 2" xfId="10084"/>
    <cellStyle name="SAPBEXHLevel3 2 4 2 2 2 2 2" xfId="16623"/>
    <cellStyle name="SAPBEXHLevel3 2 4 2 2 2 2 2 2" xfId="26663"/>
    <cellStyle name="SAPBEXHLevel3 2 4 2 2 2 2 3" xfId="23121"/>
    <cellStyle name="SAPBEXHLevel3 2 4 2 2 2 3" xfId="12014"/>
    <cellStyle name="SAPBEXHLevel3 2 4 2 2 2 3 2" xfId="18339"/>
    <cellStyle name="SAPBEXHLevel3 2 4 2 2 2 3 2 2" xfId="27675"/>
    <cellStyle name="SAPBEXHLevel3 2 4 2 2 2 3 3" xfId="24093"/>
    <cellStyle name="SAPBEXHLevel3 2 4 2 2 2 4" xfId="7905"/>
    <cellStyle name="SAPBEXHLevel3 2 4 2 2 2 4 2" xfId="21909"/>
    <cellStyle name="SAPBEXHLevel3 2 4 2 2 2 5" xfId="15063"/>
    <cellStyle name="SAPBEXHLevel3 2 4 2 2 2 5 2" xfId="25595"/>
    <cellStyle name="SAPBEXHLevel3 2 4 2 2 2 6" xfId="19799"/>
    <cellStyle name="SAPBEXHLevel3 2 4 2 2 3" xfId="3802"/>
    <cellStyle name="SAPBEXHLevel3 2 4 2 2 3 2" xfId="10557"/>
    <cellStyle name="SAPBEXHLevel3 2 4 2 2 3 2 2" xfId="16946"/>
    <cellStyle name="SAPBEXHLevel3 2 4 2 2 3 2 2 2" xfId="26935"/>
    <cellStyle name="SAPBEXHLevel3 2 4 2 2 3 2 3" xfId="23387"/>
    <cellStyle name="SAPBEXHLevel3 2 4 2 2 3 3" xfId="12487"/>
    <cellStyle name="SAPBEXHLevel3 2 4 2 2 3 3 2" xfId="18810"/>
    <cellStyle name="SAPBEXHLevel3 2 4 2 2 3 3 2 2" xfId="27945"/>
    <cellStyle name="SAPBEXHLevel3 2 4 2 2 3 3 3" xfId="24357"/>
    <cellStyle name="SAPBEXHLevel3 2 4 2 2 3 4" xfId="8351"/>
    <cellStyle name="SAPBEXHLevel3 2 4 2 2 3 4 2" xfId="22345"/>
    <cellStyle name="SAPBEXHLevel3 2 4 2 2 3 5" xfId="15534"/>
    <cellStyle name="SAPBEXHLevel3 2 4 2 2 3 5 2" xfId="25865"/>
    <cellStyle name="SAPBEXHLevel3 2 4 2 2 3 6" xfId="20063"/>
    <cellStyle name="SAPBEXHLevel3 2 4 2 2 4" xfId="5981"/>
    <cellStyle name="SAPBEXHLevel3 2 4 2 2 4 2" xfId="13242"/>
    <cellStyle name="SAPBEXHLevel3 2 4 2 2 4 2 2" xfId="24782"/>
    <cellStyle name="SAPBEXHLevel3 2 4 2 2 4 3" xfId="21033"/>
    <cellStyle name="SAPBEXHLevel3 2 4 2 2 5" xfId="5721"/>
    <cellStyle name="SAPBEXHLevel3 2 4 2 2 5 2" xfId="13033"/>
    <cellStyle name="SAPBEXHLevel3 2 4 2 2 5 2 2" xfId="24676"/>
    <cellStyle name="SAPBEXHLevel3 2 4 2 2 5 3" xfId="20927"/>
    <cellStyle name="SAPBEXHLevel3 2 4 2 2 6" xfId="6140"/>
    <cellStyle name="SAPBEXHLevel3 2 4 2 2 6 2" xfId="13378"/>
    <cellStyle name="SAPBEXHLevel3 2 4 2 2 6 2 2" xfId="24827"/>
    <cellStyle name="SAPBEXHLevel3 2 4 2 2 6 3" xfId="21077"/>
    <cellStyle name="SAPBEXHLevel3 2 4 2 2 7" xfId="4094"/>
    <cellStyle name="SAPBEXHLevel3 2 4 2 2 7 2" xfId="20199"/>
    <cellStyle name="SAPBEXHLevel3 2 4 2 2 8" xfId="19064"/>
    <cellStyle name="SAPBEXHLevel3 2 4 2 3" xfId="3066"/>
    <cellStyle name="SAPBEXHLevel3 2 4 2 3 2" xfId="9832"/>
    <cellStyle name="SAPBEXHLevel3 2 4 2 3 2 2" xfId="16447"/>
    <cellStyle name="SAPBEXHLevel3 2 4 2 3 2 2 2" xfId="26526"/>
    <cellStyle name="SAPBEXHLevel3 2 4 2 3 2 3" xfId="22984"/>
    <cellStyle name="SAPBEXHLevel3 2 4 2 3 3" xfId="11769"/>
    <cellStyle name="SAPBEXHLevel3 2 4 2 3 3 2" xfId="18094"/>
    <cellStyle name="SAPBEXHLevel3 2 4 2 3 3 2 2" xfId="27540"/>
    <cellStyle name="SAPBEXHLevel3 2 4 2 3 3 3" xfId="23958"/>
    <cellStyle name="SAPBEXHLevel3 2 4 2 3 4" xfId="7653"/>
    <cellStyle name="SAPBEXHLevel3 2 4 2 3 4 2" xfId="21733"/>
    <cellStyle name="SAPBEXHLevel3 2 4 2 3 5" xfId="14817"/>
    <cellStyle name="SAPBEXHLevel3 2 4 2 3 5 2" xfId="25460"/>
    <cellStyle name="SAPBEXHLevel3 2 4 2 3 6" xfId="19664"/>
    <cellStyle name="SAPBEXHLevel3 2 4 2 4" xfId="3571"/>
    <cellStyle name="SAPBEXHLevel3 2 4 2 4 2" xfId="10326"/>
    <cellStyle name="SAPBEXHLevel3 2 4 2 4 2 2" xfId="16790"/>
    <cellStyle name="SAPBEXHLevel3 2 4 2 4 2 2 2" xfId="26800"/>
    <cellStyle name="SAPBEXHLevel3 2 4 2 4 2 3" xfId="23252"/>
    <cellStyle name="SAPBEXHLevel3 2 4 2 4 3" xfId="12256"/>
    <cellStyle name="SAPBEXHLevel3 2 4 2 4 3 2" xfId="18579"/>
    <cellStyle name="SAPBEXHLevel3 2 4 2 4 3 2 2" xfId="27810"/>
    <cellStyle name="SAPBEXHLevel3 2 4 2 4 3 3" xfId="24222"/>
    <cellStyle name="SAPBEXHLevel3 2 4 2 4 4" xfId="8147"/>
    <cellStyle name="SAPBEXHLevel3 2 4 2 4 4 2" xfId="22144"/>
    <cellStyle name="SAPBEXHLevel3 2 4 2 4 5" xfId="15303"/>
    <cellStyle name="SAPBEXHLevel3 2 4 2 4 5 2" xfId="25730"/>
    <cellStyle name="SAPBEXHLevel3 2 4 2 4 6" xfId="19928"/>
    <cellStyle name="SAPBEXHLevel3 2 4 2 5" xfId="4236"/>
    <cellStyle name="SAPBEXHLevel3 2 4 2 5 2" xfId="20290"/>
    <cellStyle name="SAPBEXHLevel3 2 4 2 6" xfId="19219"/>
    <cellStyle name="SAPBEXHLevel3 2 4 2 7" xfId="28328"/>
    <cellStyle name="SAPBEXHLevel3 2 4 3" xfId="2057"/>
    <cellStyle name="SAPBEXHLevel3 2 4 3 2" xfId="5143"/>
    <cellStyle name="SAPBEXHLevel3 2 4 3 2 2" xfId="12718"/>
    <cellStyle name="SAPBEXHLevel3 2 4 3 2 2 2" xfId="24490"/>
    <cellStyle name="SAPBEXHLevel3 2 4 3 2 3" xfId="20675"/>
    <cellStyle name="SAPBEXHLevel3 2 4 3 3" xfId="6657"/>
    <cellStyle name="SAPBEXHLevel3 2 4 3 3 2" xfId="13833"/>
    <cellStyle name="SAPBEXHLevel3 2 4 3 3 2 2" xfId="24940"/>
    <cellStyle name="SAPBEXHLevel3 2 4 3 3 3" xfId="21186"/>
    <cellStyle name="SAPBEXHLevel3 2 4 3 4" xfId="8840"/>
    <cellStyle name="SAPBEXHLevel3 2 4 3 4 2" xfId="15786"/>
    <cellStyle name="SAPBEXHLevel3 2 4 3 4 2 2" xfId="26000"/>
    <cellStyle name="SAPBEXHLevel3 2 4 3 4 3" xfId="22488"/>
    <cellStyle name="SAPBEXHLevel3 2 4 3 5" xfId="10949"/>
    <cellStyle name="SAPBEXHLevel3 2 4 3 5 2" xfId="17279"/>
    <cellStyle name="SAPBEXHLevel3 2 4 3 5 2 2" xfId="27023"/>
    <cellStyle name="SAPBEXHLevel3 2 4 3 5 3" xfId="23471"/>
    <cellStyle name="SAPBEXHLevel3 2 4 3 6" xfId="4394"/>
    <cellStyle name="SAPBEXHLevel3 2 4 3 6 2" xfId="20438"/>
    <cellStyle name="SAPBEXHLevel3 2 4 3 7" xfId="4636"/>
    <cellStyle name="SAPBEXHLevel3 2 4 3 7 2" xfId="20605"/>
    <cellStyle name="SAPBEXHLevel3 2 4 4" xfId="2852"/>
    <cellStyle name="SAPBEXHLevel3 2 4 4 2" xfId="9619"/>
    <cellStyle name="SAPBEXHLevel3 2 4 4 2 2" xfId="16267"/>
    <cellStyle name="SAPBEXHLevel3 2 4 4 2 2 2" xfId="26381"/>
    <cellStyle name="SAPBEXHLevel3 2 4 4 2 3" xfId="22849"/>
    <cellStyle name="SAPBEXHLevel3 2 4 4 3" xfId="11571"/>
    <cellStyle name="SAPBEXHLevel3 2 4 4 3 2" xfId="17898"/>
    <cellStyle name="SAPBEXHLevel3 2 4 4 3 2 2" xfId="27397"/>
    <cellStyle name="SAPBEXHLevel3 2 4 4 3 3" xfId="23825"/>
    <cellStyle name="SAPBEXHLevel3 2 4 4 4" xfId="7439"/>
    <cellStyle name="SAPBEXHLevel3 2 4 4 4 2" xfId="21576"/>
    <cellStyle name="SAPBEXHLevel3 2 4 4 5" xfId="14606"/>
    <cellStyle name="SAPBEXHLevel3 2 4 4 5 2" xfId="25317"/>
    <cellStyle name="SAPBEXHLevel3 2 4 4 6" xfId="19531"/>
    <cellStyle name="SAPBEXHLevel3 2 4 5" xfId="2672"/>
    <cellStyle name="SAPBEXHLevel3 2 4 5 2" xfId="9453"/>
    <cellStyle name="SAPBEXHLevel3 2 4 5 2 2" xfId="16104"/>
    <cellStyle name="SAPBEXHLevel3 2 4 5 2 2 2" xfId="26242"/>
    <cellStyle name="SAPBEXHLevel3 2 4 5 2 3" xfId="22718"/>
    <cellStyle name="SAPBEXHLevel3 2 4 5 3" xfId="11413"/>
    <cellStyle name="SAPBEXHLevel3 2 4 5 3 2" xfId="17741"/>
    <cellStyle name="SAPBEXHLevel3 2 4 5 3 2 2" xfId="27261"/>
    <cellStyle name="SAPBEXHLevel3 2 4 5 3 3" xfId="23697"/>
    <cellStyle name="SAPBEXHLevel3 2 4 5 4" xfId="7272"/>
    <cellStyle name="SAPBEXHLevel3 2 4 5 4 2" xfId="21431"/>
    <cellStyle name="SAPBEXHLevel3 2 4 5 5" xfId="14445"/>
    <cellStyle name="SAPBEXHLevel3 2 4 5 5 2" xfId="25180"/>
    <cellStyle name="SAPBEXHLevel3 2 4 5 6" xfId="19402"/>
    <cellStyle name="SAPBEXHLevel3 2 4 6" xfId="28183"/>
    <cellStyle name="SAPBEXHLevel3 2 5" xfId="1551"/>
    <cellStyle name="SAPBEXHLevel3 2 5 2" xfId="928"/>
    <cellStyle name="SAPBEXHLevel3 2 5 2 2" xfId="3237"/>
    <cellStyle name="SAPBEXHLevel3 2 5 2 2 2" xfId="9992"/>
    <cellStyle name="SAPBEXHLevel3 2 5 2 2 2 2" xfId="16545"/>
    <cellStyle name="SAPBEXHLevel3 2 5 2 2 2 2 2" xfId="26600"/>
    <cellStyle name="SAPBEXHLevel3 2 5 2 2 2 3" xfId="23058"/>
    <cellStyle name="SAPBEXHLevel3 2 5 2 2 3" xfId="11922"/>
    <cellStyle name="SAPBEXHLevel3 2 5 2 2 3 2" xfId="18247"/>
    <cellStyle name="SAPBEXHLevel3 2 5 2 2 3 2 2" xfId="27612"/>
    <cellStyle name="SAPBEXHLevel3 2 5 2 2 3 3" xfId="24030"/>
    <cellStyle name="SAPBEXHLevel3 2 5 2 2 4" xfId="7813"/>
    <cellStyle name="SAPBEXHLevel3 2 5 2 2 4 2" xfId="21817"/>
    <cellStyle name="SAPBEXHLevel3 2 5 2 2 5" xfId="14971"/>
    <cellStyle name="SAPBEXHLevel3 2 5 2 2 5 2" xfId="25532"/>
    <cellStyle name="SAPBEXHLevel3 2 5 2 2 6" xfId="19736"/>
    <cellStyle name="SAPBEXHLevel3 2 5 2 3" xfId="3710"/>
    <cellStyle name="SAPBEXHLevel3 2 5 2 3 2" xfId="10465"/>
    <cellStyle name="SAPBEXHLevel3 2 5 2 3 2 2" xfId="16868"/>
    <cellStyle name="SAPBEXHLevel3 2 5 2 3 2 2 2" xfId="26872"/>
    <cellStyle name="SAPBEXHLevel3 2 5 2 3 2 3" xfId="23324"/>
    <cellStyle name="SAPBEXHLevel3 2 5 2 3 3" xfId="12395"/>
    <cellStyle name="SAPBEXHLevel3 2 5 2 3 3 2" xfId="18718"/>
    <cellStyle name="SAPBEXHLevel3 2 5 2 3 3 2 2" xfId="27882"/>
    <cellStyle name="SAPBEXHLevel3 2 5 2 3 3 3" xfId="24294"/>
    <cellStyle name="SAPBEXHLevel3 2 5 2 3 4" xfId="8282"/>
    <cellStyle name="SAPBEXHLevel3 2 5 2 3 4 2" xfId="22278"/>
    <cellStyle name="SAPBEXHLevel3 2 5 2 3 5" xfId="15442"/>
    <cellStyle name="SAPBEXHLevel3 2 5 2 3 5 2" xfId="25802"/>
    <cellStyle name="SAPBEXHLevel3 2 5 2 3 6" xfId="20000"/>
    <cellStyle name="SAPBEXHLevel3 2 5 2 4" xfId="5971"/>
    <cellStyle name="SAPBEXHLevel3 2 5 2 4 2" xfId="13232"/>
    <cellStyle name="SAPBEXHLevel3 2 5 2 4 2 2" xfId="24774"/>
    <cellStyle name="SAPBEXHLevel3 2 5 2 4 3" xfId="21025"/>
    <cellStyle name="SAPBEXHLevel3 2 5 2 5" xfId="5843"/>
    <cellStyle name="SAPBEXHLevel3 2 5 2 5 2" xfId="13108"/>
    <cellStyle name="SAPBEXHLevel3 2 5 2 5 2 2" xfId="24707"/>
    <cellStyle name="SAPBEXHLevel3 2 5 2 5 3" xfId="20958"/>
    <cellStyle name="SAPBEXHLevel3 2 5 2 6" xfId="5879"/>
    <cellStyle name="SAPBEXHLevel3 2 5 2 6 2" xfId="13141"/>
    <cellStyle name="SAPBEXHLevel3 2 5 2 6 2 2" xfId="24726"/>
    <cellStyle name="SAPBEXHLevel3 2 5 2 6 3" xfId="20977"/>
    <cellStyle name="SAPBEXHLevel3 2 5 2 7" xfId="4093"/>
    <cellStyle name="SAPBEXHLevel3 2 5 2 7 2" xfId="20198"/>
    <cellStyle name="SAPBEXHLevel3 2 5 2 8" xfId="19056"/>
    <cellStyle name="SAPBEXHLevel3 2 5 3" xfId="2984"/>
    <cellStyle name="SAPBEXHLevel3 2 5 3 2" xfId="9750"/>
    <cellStyle name="SAPBEXHLevel3 2 5 3 2 2" xfId="16379"/>
    <cellStyle name="SAPBEXHLevel3 2 5 3 2 2 2" xfId="26471"/>
    <cellStyle name="SAPBEXHLevel3 2 5 3 2 3" xfId="22930"/>
    <cellStyle name="SAPBEXHLevel3 2 5 3 3" xfId="11687"/>
    <cellStyle name="SAPBEXHLevel3 2 5 3 3 2" xfId="18013"/>
    <cellStyle name="SAPBEXHLevel3 2 5 3 3 2 2" xfId="27486"/>
    <cellStyle name="SAPBEXHLevel3 2 5 3 3 3" xfId="23905"/>
    <cellStyle name="SAPBEXHLevel3 2 5 3 4" xfId="7571"/>
    <cellStyle name="SAPBEXHLevel3 2 5 3 4 2" xfId="21672"/>
    <cellStyle name="SAPBEXHLevel3 2 5 3 5" xfId="14736"/>
    <cellStyle name="SAPBEXHLevel3 2 5 3 5 2" xfId="25406"/>
    <cellStyle name="SAPBEXHLevel3 2 5 3 6" xfId="19611"/>
    <cellStyle name="SAPBEXHLevel3 2 5 4" xfId="3499"/>
    <cellStyle name="SAPBEXHLevel3 2 5 4 2" xfId="10254"/>
    <cellStyle name="SAPBEXHLevel3 2 5 4 2 2" xfId="16732"/>
    <cellStyle name="SAPBEXHLevel3 2 5 4 2 2 2" xfId="26748"/>
    <cellStyle name="SAPBEXHLevel3 2 5 4 2 3" xfId="23200"/>
    <cellStyle name="SAPBEXHLevel3 2 5 4 3" xfId="12184"/>
    <cellStyle name="SAPBEXHLevel3 2 5 4 3 2" xfId="18507"/>
    <cellStyle name="SAPBEXHLevel3 2 5 4 3 2 2" xfId="27758"/>
    <cellStyle name="SAPBEXHLevel3 2 5 4 3 3" xfId="24170"/>
    <cellStyle name="SAPBEXHLevel3 2 5 4 4" xfId="8075"/>
    <cellStyle name="SAPBEXHLevel3 2 5 4 4 2" xfId="22072"/>
    <cellStyle name="SAPBEXHLevel3 2 5 4 5" xfId="15231"/>
    <cellStyle name="SAPBEXHLevel3 2 5 4 5 2" xfId="25678"/>
    <cellStyle name="SAPBEXHLevel3 2 5 4 6" xfId="19876"/>
    <cellStyle name="SAPBEXHLevel3 2 5 5" xfId="4583"/>
    <cellStyle name="SAPBEXHLevel3 2 5 5 2" xfId="20579"/>
    <cellStyle name="SAPBEXHLevel3 2 5 6" xfId="19155"/>
    <cellStyle name="SAPBEXHLevel3 2 5 7" xfId="28250"/>
    <cellStyle name="SAPBEXHLevel3 2 6" xfId="2325"/>
    <cellStyle name="SAPBEXHLevel3 2 6 2" xfId="5359"/>
    <cellStyle name="SAPBEXHLevel3 2 6 2 2" xfId="12864"/>
    <cellStyle name="SAPBEXHLevel3 2 6 2 2 2" xfId="24601"/>
    <cellStyle name="SAPBEXHLevel3 2 6 2 3" xfId="20820"/>
    <cellStyle name="SAPBEXHLevel3 2 6 3" xfId="6925"/>
    <cellStyle name="SAPBEXHLevel3 2 6 3 2" xfId="14099"/>
    <cellStyle name="SAPBEXHLevel3 2 6 3 2 2" xfId="25050"/>
    <cellStyle name="SAPBEXHLevel3 2 6 3 3" xfId="21292"/>
    <cellStyle name="SAPBEXHLevel3 2 6 4" xfId="9108"/>
    <cellStyle name="SAPBEXHLevel3 2 6 4 2" xfId="15933"/>
    <cellStyle name="SAPBEXHLevel3 2 6 4 2 2" xfId="26112"/>
    <cellStyle name="SAPBEXHLevel3 2 6 4 3" xfId="22596"/>
    <cellStyle name="SAPBEXHLevel3 2 6 5" xfId="11129"/>
    <cellStyle name="SAPBEXHLevel3 2 6 5 2" xfId="17458"/>
    <cellStyle name="SAPBEXHLevel3 2 6 5 2 2" xfId="27132"/>
    <cellStyle name="SAPBEXHLevel3 2 6 5 3" xfId="23576"/>
    <cellStyle name="SAPBEXHLevel3 2 6 6" xfId="4319"/>
    <cellStyle name="SAPBEXHLevel3 2 6 6 2" xfId="20363"/>
    <cellStyle name="SAPBEXHLevel3 2 6 7" xfId="4159"/>
    <cellStyle name="SAPBEXHLevel3 2 6 7 2" xfId="20233"/>
    <cellStyle name="SAPBEXHLevel3 2 7" xfId="2597"/>
    <cellStyle name="SAPBEXHLevel3 2 7 2" xfId="9378"/>
    <cellStyle name="SAPBEXHLevel3 2 7 2 2" xfId="16029"/>
    <cellStyle name="SAPBEXHLevel3 2 7 2 2 2" xfId="26181"/>
    <cellStyle name="SAPBEXHLevel3 2 7 2 3" xfId="22662"/>
    <cellStyle name="SAPBEXHLevel3 2 7 3" xfId="11338"/>
    <cellStyle name="SAPBEXHLevel3 2 7 3 2" xfId="17666"/>
    <cellStyle name="SAPBEXHLevel3 2 7 3 2 2" xfId="27200"/>
    <cellStyle name="SAPBEXHLevel3 2 7 3 3" xfId="23641"/>
    <cellStyle name="SAPBEXHLevel3 2 7 4" xfId="7197"/>
    <cellStyle name="SAPBEXHLevel3 2 7 4 2" xfId="21361"/>
    <cellStyle name="SAPBEXHLevel3 2 7 5" xfId="14370"/>
    <cellStyle name="SAPBEXHLevel3 2 7 5 2" xfId="25119"/>
    <cellStyle name="SAPBEXHLevel3 2 7 6" xfId="19346"/>
    <cellStyle name="SAPBEXHLevel3 2 8" xfId="18971"/>
    <cellStyle name="SAPBEXHLevel3 2 9" xfId="28065"/>
    <cellStyle name="SAPBEXHLevel3 3" xfId="451"/>
    <cellStyle name="SAPBEXHLevel3 3 2" xfId="526"/>
    <cellStyle name="SAPBEXHLevel3 3 2 2" xfId="1779"/>
    <cellStyle name="SAPBEXHLevel3 3 2 2 2" xfId="1941"/>
    <cellStyle name="SAPBEXHLevel3 3 2 2 2 2" xfId="3398"/>
    <cellStyle name="SAPBEXHLevel3 3 2 2 2 2 2" xfId="10153"/>
    <cellStyle name="SAPBEXHLevel3 3 2 2 2 2 2 2" xfId="16666"/>
    <cellStyle name="SAPBEXHLevel3 3 2 2 2 2 2 2 2" xfId="26692"/>
    <cellStyle name="SAPBEXHLevel3 3 2 2 2 2 2 3" xfId="23150"/>
    <cellStyle name="SAPBEXHLevel3 3 2 2 2 2 3" xfId="12083"/>
    <cellStyle name="SAPBEXHLevel3 3 2 2 2 2 3 2" xfId="18407"/>
    <cellStyle name="SAPBEXHLevel3 3 2 2 2 2 3 2 2" xfId="27703"/>
    <cellStyle name="SAPBEXHLevel3 3 2 2 2 2 3 3" xfId="24121"/>
    <cellStyle name="SAPBEXHLevel3 3 2 2 2 2 4" xfId="7974"/>
    <cellStyle name="SAPBEXHLevel3 3 2 2 2 2 4 2" xfId="21977"/>
    <cellStyle name="SAPBEXHLevel3 3 2 2 2 2 5" xfId="15131"/>
    <cellStyle name="SAPBEXHLevel3 3 2 2 2 2 5 2" xfId="25623"/>
    <cellStyle name="SAPBEXHLevel3 3 2 2 2 2 6" xfId="19827"/>
    <cellStyle name="SAPBEXHLevel3 3 2 2 2 3" xfId="3871"/>
    <cellStyle name="SAPBEXHLevel3 3 2 2 2 3 2" xfId="10626"/>
    <cellStyle name="SAPBEXHLevel3 3 2 2 2 3 2 2" xfId="16989"/>
    <cellStyle name="SAPBEXHLevel3 3 2 2 2 3 2 2 2" xfId="26964"/>
    <cellStyle name="SAPBEXHLevel3 3 2 2 2 3 2 3" xfId="23416"/>
    <cellStyle name="SAPBEXHLevel3 3 2 2 2 3 3" xfId="12556"/>
    <cellStyle name="SAPBEXHLevel3 3 2 2 2 3 3 2" xfId="18878"/>
    <cellStyle name="SAPBEXHLevel3 3 2 2 2 3 3 2 2" xfId="27973"/>
    <cellStyle name="SAPBEXHLevel3 3 2 2 2 3 3 3" xfId="24385"/>
    <cellStyle name="SAPBEXHLevel3 3 2 2 2 3 4" xfId="8386"/>
    <cellStyle name="SAPBEXHLevel3 3 2 2 2 3 4 2" xfId="22376"/>
    <cellStyle name="SAPBEXHLevel3 3 2 2 2 3 5" xfId="15602"/>
    <cellStyle name="SAPBEXHLevel3 3 2 2 2 3 5 2" xfId="25893"/>
    <cellStyle name="SAPBEXHLevel3 3 2 2 2 3 6" xfId="20091"/>
    <cellStyle name="SAPBEXHLevel3 3 2 2 2 4" xfId="6541"/>
    <cellStyle name="SAPBEXHLevel3 3 2 2 2 4 2" xfId="13719"/>
    <cellStyle name="SAPBEXHLevel3 3 2 2 2 4 2 2" xfId="24895"/>
    <cellStyle name="SAPBEXHLevel3 3 2 2 2 4 3" xfId="21145"/>
    <cellStyle name="SAPBEXHLevel3 3 2 2 2 5" xfId="8724"/>
    <cellStyle name="SAPBEXHLevel3 3 2 2 2 5 2" xfId="15723"/>
    <cellStyle name="SAPBEXHLevel3 3 2 2 2 5 2 2" xfId="25953"/>
    <cellStyle name="SAPBEXHLevel3 3 2 2 2 5 3" xfId="22445"/>
    <cellStyle name="SAPBEXHLevel3 3 2 2 2 6" xfId="10838"/>
    <cellStyle name="SAPBEXHLevel3 3 2 2 2 6 2" xfId="17170"/>
    <cellStyle name="SAPBEXHLevel3 3 2 2 2 6 2 2" xfId="26979"/>
    <cellStyle name="SAPBEXHLevel3 3 2 2 2 6 3" xfId="23431"/>
    <cellStyle name="SAPBEXHLevel3 3 2 2 2 7" xfId="12655"/>
    <cellStyle name="SAPBEXHLevel3 3 2 2 2 7 2" xfId="24443"/>
    <cellStyle name="SAPBEXHLevel3 3 2 2 2 8" xfId="19262"/>
    <cellStyle name="SAPBEXHLevel3 3 2 2 3" xfId="3137"/>
    <cellStyle name="SAPBEXHLevel3 3 2 2 3 2" xfId="9900"/>
    <cellStyle name="SAPBEXHLevel3 3 2 2 3 2 2" xfId="16489"/>
    <cellStyle name="SAPBEXHLevel3 3 2 2 3 2 2 2" xfId="26554"/>
    <cellStyle name="SAPBEXHLevel3 3 2 2 3 2 3" xfId="23012"/>
    <cellStyle name="SAPBEXHLevel3 3 2 2 3 3" xfId="11837"/>
    <cellStyle name="SAPBEXHLevel3 3 2 2 3 3 2" xfId="18162"/>
    <cellStyle name="SAPBEXHLevel3 3 2 2 3 3 2 2" xfId="27568"/>
    <cellStyle name="SAPBEXHLevel3 3 2 2 3 3 3" xfId="23986"/>
    <cellStyle name="SAPBEXHLevel3 3 2 2 3 4" xfId="7722"/>
    <cellStyle name="SAPBEXHLevel3 3 2 2 3 4 2" xfId="21761"/>
    <cellStyle name="SAPBEXHLevel3 3 2 2 3 5" xfId="14885"/>
    <cellStyle name="SAPBEXHLevel3 3 2 2 3 5 2" xfId="25488"/>
    <cellStyle name="SAPBEXHLevel3 3 2 2 3 6" xfId="19692"/>
    <cellStyle name="SAPBEXHLevel3 3 2 2 4" xfId="3625"/>
    <cellStyle name="SAPBEXHLevel3 3 2 2 4 2" xfId="10380"/>
    <cellStyle name="SAPBEXHLevel3 3 2 2 4 2 2" xfId="16818"/>
    <cellStyle name="SAPBEXHLevel3 3 2 2 4 2 2 2" xfId="26828"/>
    <cellStyle name="SAPBEXHLevel3 3 2 2 4 2 3" xfId="23280"/>
    <cellStyle name="SAPBEXHLevel3 3 2 2 4 3" xfId="12310"/>
    <cellStyle name="SAPBEXHLevel3 3 2 2 4 3 2" xfId="18633"/>
    <cellStyle name="SAPBEXHLevel3 3 2 2 4 3 2 2" xfId="27838"/>
    <cellStyle name="SAPBEXHLevel3 3 2 2 4 3 3" xfId="24250"/>
    <cellStyle name="SAPBEXHLevel3 3 2 2 4 4" xfId="8201"/>
    <cellStyle name="SAPBEXHLevel3 3 2 2 4 4 2" xfId="22198"/>
    <cellStyle name="SAPBEXHLevel3 3 2 2 4 5" xfId="15357"/>
    <cellStyle name="SAPBEXHLevel3 3 2 2 4 5 2" xfId="25758"/>
    <cellStyle name="SAPBEXHLevel3 3 2 2 4 6" xfId="19956"/>
    <cellStyle name="SAPBEXHLevel3 3 2 2 5" xfId="4028"/>
    <cellStyle name="SAPBEXHLevel3 3 2 2 5 2" xfId="20169"/>
    <cellStyle name="SAPBEXHLevel3 3 2 2 6" xfId="19247"/>
    <cellStyle name="SAPBEXHLevel3 3 2 2 7" xfId="28370"/>
    <cellStyle name="SAPBEXHLevel3 3 2 3" xfId="2034"/>
    <cellStyle name="SAPBEXHLevel3 3 2 3 2" xfId="2938"/>
    <cellStyle name="SAPBEXHLevel3 3 2 3 2 2" xfId="7525"/>
    <cellStyle name="SAPBEXHLevel3 3 2 3 2 2 2" xfId="14692"/>
    <cellStyle name="SAPBEXHLevel3 3 2 3 2 2 2 2" xfId="25381"/>
    <cellStyle name="SAPBEXHLevel3 3 2 3 2 2 3" xfId="21648"/>
    <cellStyle name="SAPBEXHLevel3 3 2 3 2 3" xfId="9705"/>
    <cellStyle name="SAPBEXHLevel3 3 2 3 2 3 2" xfId="16347"/>
    <cellStyle name="SAPBEXHLevel3 3 2 3 2 3 2 2" xfId="26445"/>
    <cellStyle name="SAPBEXHLevel3 3 2 3 2 3 3" xfId="22906"/>
    <cellStyle name="SAPBEXHLevel3 3 2 3 2 4" xfId="11651"/>
    <cellStyle name="SAPBEXHLevel3 3 2 3 2 4 2" xfId="17978"/>
    <cellStyle name="SAPBEXHLevel3 3 2 3 2 4 2 2" xfId="27461"/>
    <cellStyle name="SAPBEXHLevel3 3 2 3 2 4 3" xfId="23882"/>
    <cellStyle name="SAPBEXHLevel3 3 2 3 2 5" xfId="5122"/>
    <cellStyle name="SAPBEXHLevel3 3 2 3 2 5 2" xfId="20657"/>
    <cellStyle name="SAPBEXHLevel3 3 2 3 2 6" xfId="12699"/>
    <cellStyle name="SAPBEXHLevel3 3 2 3 2 6 2" xfId="24473"/>
    <cellStyle name="SAPBEXHLevel3 3 2 3 2 7" xfId="19588"/>
    <cellStyle name="SAPBEXHLevel3 3 2 3 3" xfId="3467"/>
    <cellStyle name="SAPBEXHLevel3 3 2 3 3 2" xfId="10222"/>
    <cellStyle name="SAPBEXHLevel3 3 2 3 3 2 2" xfId="16704"/>
    <cellStyle name="SAPBEXHLevel3 3 2 3 3 2 2 2" xfId="26726"/>
    <cellStyle name="SAPBEXHLevel3 3 2 3 3 2 3" xfId="23180"/>
    <cellStyle name="SAPBEXHLevel3 3 2 3 3 3" xfId="12152"/>
    <cellStyle name="SAPBEXHLevel3 3 2 3 3 3 2" xfId="18476"/>
    <cellStyle name="SAPBEXHLevel3 3 2 3 3 3 2 2" xfId="27737"/>
    <cellStyle name="SAPBEXHLevel3 3 2 3 3 3 3" xfId="24151"/>
    <cellStyle name="SAPBEXHLevel3 3 2 3 3 4" xfId="8043"/>
    <cellStyle name="SAPBEXHLevel3 3 2 3 3 4 2" xfId="22042"/>
    <cellStyle name="SAPBEXHLevel3 3 2 3 3 5" xfId="15200"/>
    <cellStyle name="SAPBEXHLevel3 3 2 3 3 5 2" xfId="25657"/>
    <cellStyle name="SAPBEXHLevel3 3 2 3 3 6" xfId="19857"/>
    <cellStyle name="SAPBEXHLevel3 3 2 3 4" xfId="6634"/>
    <cellStyle name="SAPBEXHLevel3 3 2 3 4 2" xfId="13811"/>
    <cellStyle name="SAPBEXHLevel3 3 2 3 4 2 2" xfId="24924"/>
    <cellStyle name="SAPBEXHLevel3 3 2 3 4 3" xfId="21170"/>
    <cellStyle name="SAPBEXHLevel3 3 2 3 5" xfId="8817"/>
    <cellStyle name="SAPBEXHLevel3 3 2 3 5 2" xfId="15767"/>
    <cellStyle name="SAPBEXHLevel3 3 2 3 5 2 2" xfId="25983"/>
    <cellStyle name="SAPBEXHLevel3 3 2 3 5 3" xfId="22471"/>
    <cellStyle name="SAPBEXHLevel3 3 2 3 6" xfId="10931"/>
    <cellStyle name="SAPBEXHLevel3 3 2 3 6 2" xfId="17262"/>
    <cellStyle name="SAPBEXHLevel3 3 2 3 6 2 2" xfId="27008"/>
    <cellStyle name="SAPBEXHLevel3 3 2 3 6 3" xfId="23456"/>
    <cellStyle name="SAPBEXHLevel3 3 2 3 7" xfId="4479"/>
    <cellStyle name="SAPBEXHLevel3 3 2 3 7 2" xfId="20512"/>
    <cellStyle name="SAPBEXHLevel3 3 2 3 8" xfId="3994"/>
    <cellStyle name="SAPBEXHLevel3 3 2 3 8 2" xfId="20146"/>
    <cellStyle name="SAPBEXHLevel3 3 2 4" xfId="2665"/>
    <cellStyle name="SAPBEXHLevel3 3 2 4 2" xfId="9446"/>
    <cellStyle name="SAPBEXHLevel3 3 2 4 2 2" xfId="16097"/>
    <cellStyle name="SAPBEXHLevel3 3 2 4 2 2 2" xfId="26235"/>
    <cellStyle name="SAPBEXHLevel3 3 2 4 2 3" xfId="22711"/>
    <cellStyle name="SAPBEXHLevel3 3 2 4 3" xfId="11406"/>
    <cellStyle name="SAPBEXHLevel3 3 2 4 3 2" xfId="17734"/>
    <cellStyle name="SAPBEXHLevel3 3 2 4 3 2 2" xfId="27254"/>
    <cellStyle name="SAPBEXHLevel3 3 2 4 3 3" xfId="23690"/>
    <cellStyle name="SAPBEXHLevel3 3 2 4 4" xfId="7265"/>
    <cellStyle name="SAPBEXHLevel3 3 2 4 4 2" xfId="21424"/>
    <cellStyle name="SAPBEXHLevel3 3 2 4 5" xfId="14438"/>
    <cellStyle name="SAPBEXHLevel3 3 2 4 5 2" xfId="25173"/>
    <cellStyle name="SAPBEXHLevel3 3 2 4 6" xfId="19395"/>
    <cellStyle name="SAPBEXHLevel3 3 2 5" xfId="28128"/>
    <cellStyle name="SAPBEXHLevel3 3 3" xfId="1754"/>
    <cellStyle name="SAPBEXHLevel3 3 3 2" xfId="2013"/>
    <cellStyle name="SAPBEXHLevel3 3 3 2 2" xfId="3373"/>
    <cellStyle name="SAPBEXHLevel3 3 3 2 2 2" xfId="10128"/>
    <cellStyle name="SAPBEXHLevel3 3 3 2 2 2 2" xfId="16647"/>
    <cellStyle name="SAPBEXHLevel3 3 3 2 2 2 2 2" xfId="26674"/>
    <cellStyle name="SAPBEXHLevel3 3 3 2 2 2 3" xfId="23132"/>
    <cellStyle name="SAPBEXHLevel3 3 3 2 2 3" xfId="12058"/>
    <cellStyle name="SAPBEXHLevel3 3 3 2 2 3 2" xfId="18383"/>
    <cellStyle name="SAPBEXHLevel3 3 3 2 2 3 2 2" xfId="27686"/>
    <cellStyle name="SAPBEXHLevel3 3 3 2 2 3 3" xfId="24104"/>
    <cellStyle name="SAPBEXHLevel3 3 3 2 2 4" xfId="7949"/>
    <cellStyle name="SAPBEXHLevel3 3 3 2 2 4 2" xfId="21953"/>
    <cellStyle name="SAPBEXHLevel3 3 3 2 2 5" xfId="15107"/>
    <cellStyle name="SAPBEXHLevel3 3 3 2 2 5 2" xfId="25606"/>
    <cellStyle name="SAPBEXHLevel3 3 3 2 2 6" xfId="19810"/>
    <cellStyle name="SAPBEXHLevel3 3 3 2 3" xfId="3846"/>
    <cellStyle name="SAPBEXHLevel3 3 3 2 3 2" xfId="10601"/>
    <cellStyle name="SAPBEXHLevel3 3 3 2 3 2 2" xfId="16970"/>
    <cellStyle name="SAPBEXHLevel3 3 3 2 3 2 2 2" xfId="26946"/>
    <cellStyle name="SAPBEXHLevel3 3 3 2 3 2 3" xfId="23398"/>
    <cellStyle name="SAPBEXHLevel3 3 3 2 3 3" xfId="12531"/>
    <cellStyle name="SAPBEXHLevel3 3 3 2 3 3 2" xfId="18854"/>
    <cellStyle name="SAPBEXHLevel3 3 3 2 3 3 2 2" xfId="27956"/>
    <cellStyle name="SAPBEXHLevel3 3 3 2 3 3 3" xfId="24368"/>
    <cellStyle name="SAPBEXHLevel3 3 3 2 3 4" xfId="8367"/>
    <cellStyle name="SAPBEXHLevel3 3 3 2 3 4 2" xfId="22358"/>
    <cellStyle name="SAPBEXHLevel3 3 3 2 3 5" xfId="15578"/>
    <cellStyle name="SAPBEXHLevel3 3 3 2 3 5 2" xfId="25876"/>
    <cellStyle name="SAPBEXHLevel3 3 3 2 3 6" xfId="20074"/>
    <cellStyle name="SAPBEXHLevel3 3 3 2 4" xfId="6613"/>
    <cellStyle name="SAPBEXHLevel3 3 3 2 4 2" xfId="13790"/>
    <cellStyle name="SAPBEXHLevel3 3 3 2 4 2 2" xfId="24920"/>
    <cellStyle name="SAPBEXHLevel3 3 3 2 4 3" xfId="21166"/>
    <cellStyle name="SAPBEXHLevel3 3 3 2 5" xfId="8796"/>
    <cellStyle name="SAPBEXHLevel3 3 3 2 5 2" xfId="15756"/>
    <cellStyle name="SAPBEXHLevel3 3 3 2 5 2 2" xfId="25979"/>
    <cellStyle name="SAPBEXHLevel3 3 3 2 5 3" xfId="22467"/>
    <cellStyle name="SAPBEXHLevel3 3 3 2 6" xfId="10910"/>
    <cellStyle name="SAPBEXHLevel3 3 3 2 6 2" xfId="17241"/>
    <cellStyle name="SAPBEXHLevel3 3 3 2 6 2 2" xfId="27004"/>
    <cellStyle name="SAPBEXHLevel3 3 3 2 6 3" xfId="23452"/>
    <cellStyle name="SAPBEXHLevel3 3 3 2 7" xfId="12688"/>
    <cellStyle name="SAPBEXHLevel3 3 3 2 7 2" xfId="24469"/>
    <cellStyle name="SAPBEXHLevel3 3 3 2 8" xfId="19283"/>
    <cellStyle name="SAPBEXHLevel3 3 3 3" xfId="3113"/>
    <cellStyle name="SAPBEXHLevel3 3 3 3 2" xfId="9876"/>
    <cellStyle name="SAPBEXHLevel3 3 3 3 2 2" xfId="16471"/>
    <cellStyle name="SAPBEXHLevel3 3 3 3 2 2 2" xfId="26537"/>
    <cellStyle name="SAPBEXHLevel3 3 3 3 2 3" xfId="22995"/>
    <cellStyle name="SAPBEXHLevel3 3 3 3 3" xfId="11813"/>
    <cellStyle name="SAPBEXHLevel3 3 3 3 3 2" xfId="18138"/>
    <cellStyle name="SAPBEXHLevel3 3 3 3 3 2 2" xfId="27551"/>
    <cellStyle name="SAPBEXHLevel3 3 3 3 3 3" xfId="23969"/>
    <cellStyle name="SAPBEXHLevel3 3 3 3 4" xfId="7698"/>
    <cellStyle name="SAPBEXHLevel3 3 3 3 4 2" xfId="21744"/>
    <cellStyle name="SAPBEXHLevel3 3 3 3 5" xfId="14861"/>
    <cellStyle name="SAPBEXHLevel3 3 3 3 5 2" xfId="25471"/>
    <cellStyle name="SAPBEXHLevel3 3 3 3 6" xfId="19675"/>
    <cellStyle name="SAPBEXHLevel3 3 3 4" xfId="3602"/>
    <cellStyle name="SAPBEXHLevel3 3 3 4 2" xfId="10357"/>
    <cellStyle name="SAPBEXHLevel3 3 3 4 2 2" xfId="16801"/>
    <cellStyle name="SAPBEXHLevel3 3 3 4 2 2 2" xfId="26811"/>
    <cellStyle name="SAPBEXHLevel3 3 3 4 2 3" xfId="23263"/>
    <cellStyle name="SAPBEXHLevel3 3 3 4 3" xfId="12287"/>
    <cellStyle name="SAPBEXHLevel3 3 3 4 3 2" xfId="18610"/>
    <cellStyle name="SAPBEXHLevel3 3 3 4 3 2 2" xfId="27821"/>
    <cellStyle name="SAPBEXHLevel3 3 3 4 3 3" xfId="24233"/>
    <cellStyle name="SAPBEXHLevel3 3 3 4 4" xfId="8178"/>
    <cellStyle name="SAPBEXHLevel3 3 3 4 4 2" xfId="22175"/>
    <cellStyle name="SAPBEXHLevel3 3 3 4 5" xfId="15334"/>
    <cellStyle name="SAPBEXHLevel3 3 3 4 5 2" xfId="25741"/>
    <cellStyle name="SAPBEXHLevel3 3 3 4 6" xfId="19939"/>
    <cellStyle name="SAPBEXHLevel3 3 3 5" xfId="4034"/>
    <cellStyle name="SAPBEXHLevel3 3 3 5 2" xfId="20174"/>
    <cellStyle name="SAPBEXHLevel3 3 3 6" xfId="19230"/>
    <cellStyle name="SAPBEXHLevel3 3 3 7" xfId="28352"/>
    <cellStyle name="SAPBEXHLevel3 3 4" xfId="2046"/>
    <cellStyle name="SAPBEXHLevel3 3 4 2" xfId="2918"/>
    <cellStyle name="SAPBEXHLevel3 3 4 2 2" xfId="7505"/>
    <cellStyle name="SAPBEXHLevel3 3 4 2 2 2" xfId="14672"/>
    <cellStyle name="SAPBEXHLevel3 3 4 2 2 2 2" xfId="25364"/>
    <cellStyle name="SAPBEXHLevel3 3 4 2 2 3" xfId="21631"/>
    <cellStyle name="SAPBEXHLevel3 3 4 2 3" xfId="9685"/>
    <cellStyle name="SAPBEXHLevel3 3 4 2 3 2" xfId="16330"/>
    <cellStyle name="SAPBEXHLevel3 3 4 2 3 2 2" xfId="26428"/>
    <cellStyle name="SAPBEXHLevel3 3 4 2 3 3" xfId="22889"/>
    <cellStyle name="SAPBEXHLevel3 3 4 2 4" xfId="11634"/>
    <cellStyle name="SAPBEXHLevel3 3 4 2 4 2" xfId="17961"/>
    <cellStyle name="SAPBEXHLevel3 3 4 2 4 2 2" xfId="27444"/>
    <cellStyle name="SAPBEXHLevel3 3 4 2 4 3" xfId="23865"/>
    <cellStyle name="SAPBEXHLevel3 3 4 2 5" xfId="5133"/>
    <cellStyle name="SAPBEXHLevel3 3 4 2 5 2" xfId="20666"/>
    <cellStyle name="SAPBEXHLevel3 3 4 2 6" xfId="12707"/>
    <cellStyle name="SAPBEXHLevel3 3 4 2 6 2" xfId="24480"/>
    <cellStyle name="SAPBEXHLevel3 3 4 2 7" xfId="19571"/>
    <cellStyle name="SAPBEXHLevel3 3 4 3" xfId="3450"/>
    <cellStyle name="SAPBEXHLevel3 3 4 3 2" xfId="10205"/>
    <cellStyle name="SAPBEXHLevel3 3 4 3 2 2" xfId="16687"/>
    <cellStyle name="SAPBEXHLevel3 3 4 3 2 2 2" xfId="26709"/>
    <cellStyle name="SAPBEXHLevel3 3 4 3 2 3" xfId="23163"/>
    <cellStyle name="SAPBEXHLevel3 3 4 3 3" xfId="12135"/>
    <cellStyle name="SAPBEXHLevel3 3 4 3 3 2" xfId="18459"/>
    <cellStyle name="SAPBEXHLevel3 3 4 3 3 2 2" xfId="27720"/>
    <cellStyle name="SAPBEXHLevel3 3 4 3 3 3" xfId="24134"/>
    <cellStyle name="SAPBEXHLevel3 3 4 3 4" xfId="8026"/>
    <cellStyle name="SAPBEXHLevel3 3 4 3 4 2" xfId="22025"/>
    <cellStyle name="SAPBEXHLevel3 3 4 3 5" xfId="15183"/>
    <cellStyle name="SAPBEXHLevel3 3 4 3 5 2" xfId="25640"/>
    <cellStyle name="SAPBEXHLevel3 3 4 3 6" xfId="19840"/>
    <cellStyle name="SAPBEXHLevel3 3 4 4" xfId="6646"/>
    <cellStyle name="SAPBEXHLevel3 3 4 4 2" xfId="13823"/>
    <cellStyle name="SAPBEXHLevel3 3 4 4 2 2" xfId="24931"/>
    <cellStyle name="SAPBEXHLevel3 3 4 4 3" xfId="21177"/>
    <cellStyle name="SAPBEXHLevel3 3 4 5" xfId="8829"/>
    <cellStyle name="SAPBEXHLevel3 3 4 5 2" xfId="15775"/>
    <cellStyle name="SAPBEXHLevel3 3 4 5 2 2" xfId="25990"/>
    <cellStyle name="SAPBEXHLevel3 3 4 5 3" xfId="22478"/>
    <cellStyle name="SAPBEXHLevel3 3 4 6" xfId="10939"/>
    <cellStyle name="SAPBEXHLevel3 3 4 6 2" xfId="17270"/>
    <cellStyle name="SAPBEXHLevel3 3 4 6 2 2" xfId="27015"/>
    <cellStyle name="SAPBEXHLevel3 3 4 6 3" xfId="23463"/>
    <cellStyle name="SAPBEXHLevel3 3 4 7" xfId="4453"/>
    <cellStyle name="SAPBEXHLevel3 3 4 7 2" xfId="20487"/>
    <cellStyle name="SAPBEXHLevel3 3 4 8" xfId="4045"/>
    <cellStyle name="SAPBEXHLevel3 3 4 8 2" xfId="20178"/>
    <cellStyle name="SAPBEXHLevel3 3 5" xfId="2636"/>
    <cellStyle name="SAPBEXHLevel3 3 5 2" xfId="9417"/>
    <cellStyle name="SAPBEXHLevel3 3 5 2 2" xfId="16068"/>
    <cellStyle name="SAPBEXHLevel3 3 5 2 2 2" xfId="26207"/>
    <cellStyle name="SAPBEXHLevel3 3 5 2 3" xfId="22683"/>
    <cellStyle name="SAPBEXHLevel3 3 5 3" xfId="11377"/>
    <cellStyle name="SAPBEXHLevel3 3 5 3 2" xfId="17705"/>
    <cellStyle name="SAPBEXHLevel3 3 5 3 2 2" xfId="27226"/>
    <cellStyle name="SAPBEXHLevel3 3 5 3 3" xfId="23662"/>
    <cellStyle name="SAPBEXHLevel3 3 5 4" xfId="7236"/>
    <cellStyle name="SAPBEXHLevel3 3 5 4 2" xfId="21395"/>
    <cellStyle name="SAPBEXHLevel3 3 5 5" xfId="14409"/>
    <cellStyle name="SAPBEXHLevel3 3 5 5 2" xfId="25145"/>
    <cellStyle name="SAPBEXHLevel3 3 5 6" xfId="19367"/>
    <cellStyle name="SAPBEXHLevel3 3 6" xfId="28099"/>
    <cellStyle name="SAPBEXHLevel3 4" xfId="464"/>
    <cellStyle name="SAPBEXHLevel3 4 2" xfId="1755"/>
    <cellStyle name="SAPBEXHLevel3 4 2 2" xfId="1966"/>
    <cellStyle name="SAPBEXHLevel3 4 2 2 2" xfId="3374"/>
    <cellStyle name="SAPBEXHLevel3 4 2 2 2 2" xfId="10129"/>
    <cellStyle name="SAPBEXHLevel3 4 2 2 2 2 2" xfId="16648"/>
    <cellStyle name="SAPBEXHLevel3 4 2 2 2 2 2 2" xfId="26675"/>
    <cellStyle name="SAPBEXHLevel3 4 2 2 2 2 3" xfId="23133"/>
    <cellStyle name="SAPBEXHLevel3 4 2 2 2 3" xfId="12059"/>
    <cellStyle name="SAPBEXHLevel3 4 2 2 2 3 2" xfId="18384"/>
    <cellStyle name="SAPBEXHLevel3 4 2 2 2 3 2 2" xfId="27687"/>
    <cellStyle name="SAPBEXHLevel3 4 2 2 2 3 3" xfId="24105"/>
    <cellStyle name="SAPBEXHLevel3 4 2 2 2 4" xfId="7950"/>
    <cellStyle name="SAPBEXHLevel3 4 2 2 2 4 2" xfId="21954"/>
    <cellStyle name="SAPBEXHLevel3 4 2 2 2 5" xfId="15108"/>
    <cellStyle name="SAPBEXHLevel3 4 2 2 2 5 2" xfId="25607"/>
    <cellStyle name="SAPBEXHLevel3 4 2 2 2 6" xfId="19811"/>
    <cellStyle name="SAPBEXHLevel3 4 2 2 3" xfId="3847"/>
    <cellStyle name="SAPBEXHLevel3 4 2 2 3 2" xfId="10602"/>
    <cellStyle name="SAPBEXHLevel3 4 2 2 3 2 2" xfId="16971"/>
    <cellStyle name="SAPBEXHLevel3 4 2 2 3 2 2 2" xfId="26947"/>
    <cellStyle name="SAPBEXHLevel3 4 2 2 3 2 3" xfId="23399"/>
    <cellStyle name="SAPBEXHLevel3 4 2 2 3 3" xfId="12532"/>
    <cellStyle name="SAPBEXHLevel3 4 2 2 3 3 2" xfId="18855"/>
    <cellStyle name="SAPBEXHLevel3 4 2 2 3 3 2 2" xfId="27957"/>
    <cellStyle name="SAPBEXHLevel3 4 2 2 3 3 3" xfId="24369"/>
    <cellStyle name="SAPBEXHLevel3 4 2 2 3 4" xfId="8368"/>
    <cellStyle name="SAPBEXHLevel3 4 2 2 3 4 2" xfId="22359"/>
    <cellStyle name="SAPBEXHLevel3 4 2 2 3 5" xfId="15579"/>
    <cellStyle name="SAPBEXHLevel3 4 2 2 3 5 2" xfId="25877"/>
    <cellStyle name="SAPBEXHLevel3 4 2 2 3 6" xfId="20075"/>
    <cellStyle name="SAPBEXHLevel3 4 2 2 4" xfId="6566"/>
    <cellStyle name="SAPBEXHLevel3 4 2 2 4 2" xfId="13744"/>
    <cellStyle name="SAPBEXHLevel3 4 2 2 4 2 2" xfId="24904"/>
    <cellStyle name="SAPBEXHLevel3 4 2 2 4 3" xfId="21154"/>
    <cellStyle name="SAPBEXHLevel3 4 2 2 5" xfId="8749"/>
    <cellStyle name="SAPBEXHLevel3 4 2 2 5 2" xfId="15734"/>
    <cellStyle name="SAPBEXHLevel3 4 2 2 5 2 2" xfId="25962"/>
    <cellStyle name="SAPBEXHLevel3 4 2 2 5 3" xfId="22454"/>
    <cellStyle name="SAPBEXHLevel3 4 2 2 6" xfId="10863"/>
    <cellStyle name="SAPBEXHLevel3 4 2 2 6 2" xfId="17195"/>
    <cellStyle name="SAPBEXHLevel3 4 2 2 6 2 2" xfId="26988"/>
    <cellStyle name="SAPBEXHLevel3 4 2 2 6 3" xfId="23440"/>
    <cellStyle name="SAPBEXHLevel3 4 2 2 7" xfId="12666"/>
    <cellStyle name="SAPBEXHLevel3 4 2 2 7 2" xfId="24452"/>
    <cellStyle name="SAPBEXHLevel3 4 2 2 8" xfId="19271"/>
    <cellStyle name="SAPBEXHLevel3 4 2 3" xfId="3114"/>
    <cellStyle name="SAPBEXHLevel3 4 2 3 2" xfId="9877"/>
    <cellStyle name="SAPBEXHLevel3 4 2 3 2 2" xfId="16472"/>
    <cellStyle name="SAPBEXHLevel3 4 2 3 2 2 2" xfId="26538"/>
    <cellStyle name="SAPBEXHLevel3 4 2 3 2 3" xfId="22996"/>
    <cellStyle name="SAPBEXHLevel3 4 2 3 3" xfId="11814"/>
    <cellStyle name="SAPBEXHLevel3 4 2 3 3 2" xfId="18139"/>
    <cellStyle name="SAPBEXHLevel3 4 2 3 3 2 2" xfId="27552"/>
    <cellStyle name="SAPBEXHLevel3 4 2 3 3 3" xfId="23970"/>
    <cellStyle name="SAPBEXHLevel3 4 2 3 4" xfId="7699"/>
    <cellStyle name="SAPBEXHLevel3 4 2 3 4 2" xfId="21745"/>
    <cellStyle name="SAPBEXHLevel3 4 2 3 5" xfId="14862"/>
    <cellStyle name="SAPBEXHLevel3 4 2 3 5 2" xfId="25472"/>
    <cellStyle name="SAPBEXHLevel3 4 2 3 6" xfId="19676"/>
    <cellStyle name="SAPBEXHLevel3 4 2 4" xfId="3603"/>
    <cellStyle name="SAPBEXHLevel3 4 2 4 2" xfId="10358"/>
    <cellStyle name="SAPBEXHLevel3 4 2 4 2 2" xfId="16802"/>
    <cellStyle name="SAPBEXHLevel3 4 2 4 2 2 2" xfId="26812"/>
    <cellStyle name="SAPBEXHLevel3 4 2 4 2 3" xfId="23264"/>
    <cellStyle name="SAPBEXHLevel3 4 2 4 3" xfId="12288"/>
    <cellStyle name="SAPBEXHLevel3 4 2 4 3 2" xfId="18611"/>
    <cellStyle name="SAPBEXHLevel3 4 2 4 3 2 2" xfId="27822"/>
    <cellStyle name="SAPBEXHLevel3 4 2 4 3 3" xfId="24234"/>
    <cellStyle name="SAPBEXHLevel3 4 2 4 4" xfId="8179"/>
    <cellStyle name="SAPBEXHLevel3 4 2 4 4 2" xfId="22176"/>
    <cellStyle name="SAPBEXHLevel3 4 2 4 5" xfId="15335"/>
    <cellStyle name="SAPBEXHLevel3 4 2 4 5 2" xfId="25742"/>
    <cellStyle name="SAPBEXHLevel3 4 2 4 6" xfId="19940"/>
    <cellStyle name="SAPBEXHLevel3 4 2 5" xfId="3935"/>
    <cellStyle name="SAPBEXHLevel3 4 2 5 2" xfId="20107"/>
    <cellStyle name="SAPBEXHLevel3 4 2 6" xfId="19231"/>
    <cellStyle name="SAPBEXHLevel3 4 2 7" xfId="28353"/>
    <cellStyle name="SAPBEXHLevel3 4 3" xfId="2045"/>
    <cellStyle name="SAPBEXHLevel3 4 3 2" xfId="2919"/>
    <cellStyle name="SAPBEXHLevel3 4 3 2 2" xfId="7506"/>
    <cellStyle name="SAPBEXHLevel3 4 3 2 2 2" xfId="14673"/>
    <cellStyle name="SAPBEXHLevel3 4 3 2 2 2 2" xfId="25365"/>
    <cellStyle name="SAPBEXHLevel3 4 3 2 2 3" xfId="21632"/>
    <cellStyle name="SAPBEXHLevel3 4 3 2 3" xfId="9686"/>
    <cellStyle name="SAPBEXHLevel3 4 3 2 3 2" xfId="16331"/>
    <cellStyle name="SAPBEXHLevel3 4 3 2 3 2 2" xfId="26429"/>
    <cellStyle name="SAPBEXHLevel3 4 3 2 3 3" xfId="22890"/>
    <cellStyle name="SAPBEXHLevel3 4 3 2 4" xfId="11635"/>
    <cellStyle name="SAPBEXHLevel3 4 3 2 4 2" xfId="17962"/>
    <cellStyle name="SAPBEXHLevel3 4 3 2 4 2 2" xfId="27445"/>
    <cellStyle name="SAPBEXHLevel3 4 3 2 4 3" xfId="23866"/>
    <cellStyle name="SAPBEXHLevel3 4 3 2 5" xfId="5132"/>
    <cellStyle name="SAPBEXHLevel3 4 3 2 5 2" xfId="20665"/>
    <cellStyle name="SAPBEXHLevel3 4 3 2 6" xfId="12706"/>
    <cellStyle name="SAPBEXHLevel3 4 3 2 6 2" xfId="24479"/>
    <cellStyle name="SAPBEXHLevel3 4 3 2 7" xfId="19572"/>
    <cellStyle name="SAPBEXHLevel3 4 3 3" xfId="3451"/>
    <cellStyle name="SAPBEXHLevel3 4 3 3 2" xfId="10206"/>
    <cellStyle name="SAPBEXHLevel3 4 3 3 2 2" xfId="16688"/>
    <cellStyle name="SAPBEXHLevel3 4 3 3 2 2 2" xfId="26710"/>
    <cellStyle name="SAPBEXHLevel3 4 3 3 2 3" xfId="23164"/>
    <cellStyle name="SAPBEXHLevel3 4 3 3 3" xfId="12136"/>
    <cellStyle name="SAPBEXHLevel3 4 3 3 3 2" xfId="18460"/>
    <cellStyle name="SAPBEXHLevel3 4 3 3 3 2 2" xfId="27721"/>
    <cellStyle name="SAPBEXHLevel3 4 3 3 3 3" xfId="24135"/>
    <cellStyle name="SAPBEXHLevel3 4 3 3 4" xfId="8027"/>
    <cellStyle name="SAPBEXHLevel3 4 3 3 4 2" xfId="22026"/>
    <cellStyle name="SAPBEXHLevel3 4 3 3 5" xfId="15184"/>
    <cellStyle name="SAPBEXHLevel3 4 3 3 5 2" xfId="25641"/>
    <cellStyle name="SAPBEXHLevel3 4 3 3 6" xfId="19841"/>
    <cellStyle name="SAPBEXHLevel3 4 3 4" xfId="6645"/>
    <cellStyle name="SAPBEXHLevel3 4 3 4 2" xfId="13822"/>
    <cellStyle name="SAPBEXHLevel3 4 3 4 2 2" xfId="24930"/>
    <cellStyle name="SAPBEXHLevel3 4 3 4 3" xfId="21176"/>
    <cellStyle name="SAPBEXHLevel3 4 3 5" xfId="8828"/>
    <cellStyle name="SAPBEXHLevel3 4 3 5 2" xfId="15774"/>
    <cellStyle name="SAPBEXHLevel3 4 3 5 2 2" xfId="25989"/>
    <cellStyle name="SAPBEXHLevel3 4 3 5 3" xfId="22477"/>
    <cellStyle name="SAPBEXHLevel3 4 3 6" xfId="10938"/>
    <cellStyle name="SAPBEXHLevel3 4 3 6 2" xfId="17269"/>
    <cellStyle name="SAPBEXHLevel3 4 3 6 2 2" xfId="27014"/>
    <cellStyle name="SAPBEXHLevel3 4 3 6 3" xfId="23462"/>
    <cellStyle name="SAPBEXHLevel3 4 3 7" xfId="4455"/>
    <cellStyle name="SAPBEXHLevel3 4 3 7 2" xfId="20488"/>
    <cellStyle name="SAPBEXHLevel3 4 3 8" xfId="4554"/>
    <cellStyle name="SAPBEXHLevel3 4 3 8 2" xfId="20562"/>
    <cellStyle name="SAPBEXHLevel3 4 4" xfId="2637"/>
    <cellStyle name="SAPBEXHLevel3 4 4 2" xfId="9418"/>
    <cellStyle name="SAPBEXHLevel3 4 4 2 2" xfId="16069"/>
    <cellStyle name="SAPBEXHLevel3 4 4 2 2 2" xfId="26208"/>
    <cellStyle name="SAPBEXHLevel3 4 4 2 3" xfId="22684"/>
    <cellStyle name="SAPBEXHLevel3 4 4 3" xfId="11378"/>
    <cellStyle name="SAPBEXHLevel3 4 4 3 2" xfId="17706"/>
    <cellStyle name="SAPBEXHLevel3 4 4 3 2 2" xfId="27227"/>
    <cellStyle name="SAPBEXHLevel3 4 4 3 3" xfId="23663"/>
    <cellStyle name="SAPBEXHLevel3 4 4 4" xfId="7237"/>
    <cellStyle name="SAPBEXHLevel3 4 4 4 2" xfId="21396"/>
    <cellStyle name="SAPBEXHLevel3 4 4 5" xfId="14410"/>
    <cellStyle name="SAPBEXHLevel3 4 4 5 2" xfId="25146"/>
    <cellStyle name="SAPBEXHLevel3 4 4 6" xfId="19368"/>
    <cellStyle name="SAPBEXHLevel3 4 5" xfId="28100"/>
    <cellStyle name="SAPBEXHLevel3 5" xfId="1550"/>
    <cellStyle name="SAPBEXHLevel3 5 2" xfId="881"/>
    <cellStyle name="SAPBEXHLevel3 5 2 2" xfId="3236"/>
    <cellStyle name="SAPBEXHLevel3 5 2 2 2" xfId="9991"/>
    <cellStyle name="SAPBEXHLevel3 5 2 2 2 2" xfId="16544"/>
    <cellStyle name="SAPBEXHLevel3 5 2 2 2 2 2" xfId="26599"/>
    <cellStyle name="SAPBEXHLevel3 5 2 2 2 3" xfId="23057"/>
    <cellStyle name="SAPBEXHLevel3 5 2 2 3" xfId="11921"/>
    <cellStyle name="SAPBEXHLevel3 5 2 2 3 2" xfId="18246"/>
    <cellStyle name="SAPBEXHLevel3 5 2 2 3 2 2" xfId="27611"/>
    <cellStyle name="SAPBEXHLevel3 5 2 2 3 3" xfId="24029"/>
    <cellStyle name="SAPBEXHLevel3 5 2 2 4" xfId="7812"/>
    <cellStyle name="SAPBEXHLevel3 5 2 2 4 2" xfId="21816"/>
    <cellStyle name="SAPBEXHLevel3 5 2 2 5" xfId="14970"/>
    <cellStyle name="SAPBEXHLevel3 5 2 2 5 2" xfId="25531"/>
    <cellStyle name="SAPBEXHLevel3 5 2 2 6" xfId="19735"/>
    <cellStyle name="SAPBEXHLevel3 5 2 3" xfId="3709"/>
    <cellStyle name="SAPBEXHLevel3 5 2 3 2" xfId="10464"/>
    <cellStyle name="SAPBEXHLevel3 5 2 3 2 2" xfId="16867"/>
    <cellStyle name="SAPBEXHLevel3 5 2 3 2 2 2" xfId="26871"/>
    <cellStyle name="SAPBEXHLevel3 5 2 3 2 3" xfId="23323"/>
    <cellStyle name="SAPBEXHLevel3 5 2 3 3" xfId="12394"/>
    <cellStyle name="SAPBEXHLevel3 5 2 3 3 2" xfId="18717"/>
    <cellStyle name="SAPBEXHLevel3 5 2 3 3 2 2" xfId="27881"/>
    <cellStyle name="SAPBEXHLevel3 5 2 3 3 3" xfId="24293"/>
    <cellStyle name="SAPBEXHLevel3 5 2 3 4" xfId="8281"/>
    <cellStyle name="SAPBEXHLevel3 5 2 3 4 2" xfId="22277"/>
    <cellStyle name="SAPBEXHLevel3 5 2 3 5" xfId="15441"/>
    <cellStyle name="SAPBEXHLevel3 5 2 3 5 2" xfId="25801"/>
    <cellStyle name="SAPBEXHLevel3 5 2 3 6" xfId="19999"/>
    <cellStyle name="SAPBEXHLevel3 5 2 4" xfId="5926"/>
    <cellStyle name="SAPBEXHLevel3 5 2 4 2" xfId="13187"/>
    <cellStyle name="SAPBEXHLevel3 5 2 4 2 2" xfId="24756"/>
    <cellStyle name="SAPBEXHLevel3 5 2 4 3" xfId="21007"/>
    <cellStyle name="SAPBEXHLevel3 5 2 5" xfId="5654"/>
    <cellStyle name="SAPBEXHLevel3 5 2 5 2" xfId="12990"/>
    <cellStyle name="SAPBEXHLevel3 5 2 5 2 2" xfId="24655"/>
    <cellStyle name="SAPBEXHLevel3 5 2 5 3" xfId="20907"/>
    <cellStyle name="SAPBEXHLevel3 5 2 6" xfId="5630"/>
    <cellStyle name="SAPBEXHLevel3 5 2 6 2" xfId="12972"/>
    <cellStyle name="SAPBEXHLevel3 5 2 6 2 2" xfId="24640"/>
    <cellStyle name="SAPBEXHLevel3 5 2 6 3" xfId="20892"/>
    <cellStyle name="SAPBEXHLevel3 5 2 7" xfId="4191"/>
    <cellStyle name="SAPBEXHLevel3 5 2 7 2" xfId="20258"/>
    <cellStyle name="SAPBEXHLevel3 5 2 8" xfId="19038"/>
    <cellStyle name="SAPBEXHLevel3 5 3" xfId="2759"/>
    <cellStyle name="SAPBEXHLevel3 5 3 2" xfId="9532"/>
    <cellStyle name="SAPBEXHLevel3 5 3 2 2" xfId="16183"/>
    <cellStyle name="SAPBEXHLevel3 5 3 2 2 2" xfId="26309"/>
    <cellStyle name="SAPBEXHLevel3 5 3 2 3" xfId="22784"/>
    <cellStyle name="SAPBEXHLevel3 5 3 3" xfId="11487"/>
    <cellStyle name="SAPBEXHLevel3 5 3 3 2" xfId="17814"/>
    <cellStyle name="SAPBEXHLevel3 5 3 3 2 2" xfId="27325"/>
    <cellStyle name="SAPBEXHLevel3 5 3 3 3" xfId="23760"/>
    <cellStyle name="SAPBEXHLevel3 5 3 4" xfId="7351"/>
    <cellStyle name="SAPBEXHLevel3 5 3 4 2" xfId="21504"/>
    <cellStyle name="SAPBEXHLevel3 5 3 5" xfId="14519"/>
    <cellStyle name="SAPBEXHLevel3 5 3 5 2" xfId="25245"/>
    <cellStyle name="SAPBEXHLevel3 5 3 6" xfId="19466"/>
    <cellStyle name="SAPBEXHLevel3 5 4" xfId="2550"/>
    <cellStyle name="SAPBEXHLevel3 5 4 2" xfId="9332"/>
    <cellStyle name="SAPBEXHLevel3 5 4 2 2" xfId="15984"/>
    <cellStyle name="SAPBEXHLevel3 5 4 2 2 2" xfId="26138"/>
    <cellStyle name="SAPBEXHLevel3 5 4 2 3" xfId="22619"/>
    <cellStyle name="SAPBEXHLevel3 5 4 3" xfId="11292"/>
    <cellStyle name="SAPBEXHLevel3 5 4 3 2" xfId="17621"/>
    <cellStyle name="SAPBEXHLevel3 5 4 3 2 2" xfId="27158"/>
    <cellStyle name="SAPBEXHLevel3 5 4 3 3" xfId="23599"/>
    <cellStyle name="SAPBEXHLevel3 5 4 4" xfId="7150"/>
    <cellStyle name="SAPBEXHLevel3 5 4 4 2" xfId="21317"/>
    <cellStyle name="SAPBEXHLevel3 5 4 5" xfId="14324"/>
    <cellStyle name="SAPBEXHLevel3 5 4 5 2" xfId="25077"/>
    <cellStyle name="SAPBEXHLevel3 5 4 6" xfId="19303"/>
    <cellStyle name="SAPBEXHLevel3 5 5" xfId="8358"/>
    <cellStyle name="SAPBEXHLevel3 5 5 2" xfId="22352"/>
    <cellStyle name="SAPBEXHLevel3 5 6" xfId="19154"/>
    <cellStyle name="SAPBEXHLevel3 5 7" xfId="28249"/>
    <cellStyle name="SAPBEXHLevel3 6" xfId="2131"/>
    <cellStyle name="SAPBEXHLevel3 6 2" xfId="5209"/>
    <cellStyle name="SAPBEXHLevel3 6 2 2" xfId="12776"/>
    <cellStyle name="SAPBEXHLevel3 6 2 2 2" xfId="24540"/>
    <cellStyle name="SAPBEXHLevel3 6 2 3" xfId="20731"/>
    <cellStyle name="SAPBEXHLevel3 6 3" xfId="6731"/>
    <cellStyle name="SAPBEXHLevel3 6 3 2" xfId="13906"/>
    <cellStyle name="SAPBEXHLevel3 6 3 2 2" xfId="24989"/>
    <cellStyle name="SAPBEXHLevel3 6 3 3" xfId="21234"/>
    <cellStyle name="SAPBEXHLevel3 6 4" xfId="8914"/>
    <cellStyle name="SAPBEXHLevel3 6 4 2" xfId="15844"/>
    <cellStyle name="SAPBEXHLevel3 6 4 2 2" xfId="26050"/>
    <cellStyle name="SAPBEXHLevel3 6 4 3" xfId="22537"/>
    <cellStyle name="SAPBEXHLevel3 6 5" xfId="11010"/>
    <cellStyle name="SAPBEXHLevel3 6 5 2" xfId="17339"/>
    <cellStyle name="SAPBEXHLevel3 6 5 2 2" xfId="27072"/>
    <cellStyle name="SAPBEXHLevel3 6 5 3" xfId="23519"/>
    <cellStyle name="SAPBEXHLevel3 6 6" xfId="4318"/>
    <cellStyle name="SAPBEXHLevel3 6 6 2" xfId="20362"/>
    <cellStyle name="SAPBEXHLevel3 6 7" xfId="4262"/>
    <cellStyle name="SAPBEXHLevel3 6 7 2" xfId="20312"/>
    <cellStyle name="SAPBEXHLevel3 7" xfId="2535"/>
    <cellStyle name="SAPBEXHLevel3 7 2" xfId="9317"/>
    <cellStyle name="SAPBEXHLevel3 7 2 2" xfId="15969"/>
    <cellStyle name="SAPBEXHLevel3 7 2 2 2" xfId="26124"/>
    <cellStyle name="SAPBEXHLevel3 7 2 3" xfId="22607"/>
    <cellStyle name="SAPBEXHLevel3 7 3" xfId="11277"/>
    <cellStyle name="SAPBEXHLevel3 7 3 2" xfId="17606"/>
    <cellStyle name="SAPBEXHLevel3 7 3 2 2" xfId="27144"/>
    <cellStyle name="SAPBEXHLevel3 7 3 3" xfId="23587"/>
    <cellStyle name="SAPBEXHLevel3 7 4" xfId="7135"/>
    <cellStyle name="SAPBEXHLevel3 7 4 2" xfId="21304"/>
    <cellStyle name="SAPBEXHLevel3 7 5" xfId="14309"/>
    <cellStyle name="SAPBEXHLevel3 7 5 2" xfId="25063"/>
    <cellStyle name="SAPBEXHLevel3 7 6" xfId="19291"/>
    <cellStyle name="SAPBEXHLevel3 8" xfId="18928"/>
    <cellStyle name="SAPBEXHLevel3 9" xfId="28025"/>
    <cellStyle name="SAPBEXHLevel3X" xfId="275"/>
    <cellStyle name="SAPBEXHLevel3X 2" xfId="276"/>
    <cellStyle name="SAPBEXHLevel3X 2 2" xfId="500"/>
    <cellStyle name="SAPBEXHLevel3X 2 2 2" xfId="1691"/>
    <cellStyle name="SAPBEXHLevel3X 2 2 2 2" xfId="1428"/>
    <cellStyle name="SAPBEXHLevel3X 2 2 2 2 2" xfId="3326"/>
    <cellStyle name="SAPBEXHLevel3X 2 2 2 2 2 2" xfId="10081"/>
    <cellStyle name="SAPBEXHLevel3X 2 2 2 2 2 2 2" xfId="16620"/>
    <cellStyle name="SAPBEXHLevel3X 2 2 2 2 2 2 2 2" xfId="26660"/>
    <cellStyle name="SAPBEXHLevel3X 2 2 2 2 2 2 3" xfId="23118"/>
    <cellStyle name="SAPBEXHLevel3X 2 2 2 2 2 3" xfId="12011"/>
    <cellStyle name="SAPBEXHLevel3X 2 2 2 2 2 3 2" xfId="18336"/>
    <cellStyle name="SAPBEXHLevel3X 2 2 2 2 2 3 2 2" xfId="27672"/>
    <cellStyle name="SAPBEXHLevel3X 2 2 2 2 2 3 3" xfId="24090"/>
    <cellStyle name="SAPBEXHLevel3X 2 2 2 2 2 4" xfId="7902"/>
    <cellStyle name="SAPBEXHLevel3X 2 2 2 2 2 4 2" xfId="21906"/>
    <cellStyle name="SAPBEXHLevel3X 2 2 2 2 2 5" xfId="15060"/>
    <cellStyle name="SAPBEXHLevel3X 2 2 2 2 2 5 2" xfId="25592"/>
    <cellStyle name="SAPBEXHLevel3X 2 2 2 2 2 6" xfId="19796"/>
    <cellStyle name="SAPBEXHLevel3X 2 2 2 2 3" xfId="3799"/>
    <cellStyle name="SAPBEXHLevel3X 2 2 2 2 3 2" xfId="10554"/>
    <cellStyle name="SAPBEXHLevel3X 2 2 2 2 3 2 2" xfId="16943"/>
    <cellStyle name="SAPBEXHLevel3X 2 2 2 2 3 2 2 2" xfId="26932"/>
    <cellStyle name="SAPBEXHLevel3X 2 2 2 2 3 2 3" xfId="23384"/>
    <cellStyle name="SAPBEXHLevel3X 2 2 2 2 3 3" xfId="12484"/>
    <cellStyle name="SAPBEXHLevel3X 2 2 2 2 3 3 2" xfId="18807"/>
    <cellStyle name="SAPBEXHLevel3X 2 2 2 2 3 3 2 2" xfId="27942"/>
    <cellStyle name="SAPBEXHLevel3X 2 2 2 2 3 3 3" xfId="24354"/>
    <cellStyle name="SAPBEXHLevel3X 2 2 2 2 3 4" xfId="8348"/>
    <cellStyle name="SAPBEXHLevel3X 2 2 2 2 3 4 2" xfId="22342"/>
    <cellStyle name="SAPBEXHLevel3X 2 2 2 2 3 5" xfId="15531"/>
    <cellStyle name="SAPBEXHLevel3X 2 2 2 2 3 5 2" xfId="25862"/>
    <cellStyle name="SAPBEXHLevel3X 2 2 2 2 3 6" xfId="20060"/>
    <cellStyle name="SAPBEXHLevel3X 2 2 2 2 4" xfId="6206"/>
    <cellStyle name="SAPBEXHLevel3X 2 2 2 2 4 2" xfId="13441"/>
    <cellStyle name="SAPBEXHLevel3X 2 2 2 2 4 2 2" xfId="24848"/>
    <cellStyle name="SAPBEXHLevel3X 2 2 2 2 4 3" xfId="21098"/>
    <cellStyle name="SAPBEXHLevel3X 2 2 2 2 5" xfId="8479"/>
    <cellStyle name="SAPBEXHLevel3X 2 2 2 2 5 2" xfId="15674"/>
    <cellStyle name="SAPBEXHLevel3X 2 2 2 2 5 2 2" xfId="25926"/>
    <cellStyle name="SAPBEXHLevel3X 2 2 2 2 5 3" xfId="22419"/>
    <cellStyle name="SAPBEXHLevel3X 2 2 2 2 6" xfId="6290"/>
    <cellStyle name="SAPBEXHLevel3X 2 2 2 2 6 2" xfId="13519"/>
    <cellStyle name="SAPBEXHLevel3X 2 2 2 2 6 2 2" xfId="24869"/>
    <cellStyle name="SAPBEXHLevel3X 2 2 2 2 6 3" xfId="21119"/>
    <cellStyle name="SAPBEXHLevel3X 2 2 2 2 7" xfId="12633"/>
    <cellStyle name="SAPBEXHLevel3X 2 2 2 2 7 2" xfId="24424"/>
    <cellStyle name="SAPBEXHLevel3X 2 2 2 2 8" xfId="19107"/>
    <cellStyle name="SAPBEXHLevel3X 2 2 2 3" xfId="3063"/>
    <cellStyle name="SAPBEXHLevel3X 2 2 2 3 2" xfId="9829"/>
    <cellStyle name="SAPBEXHLevel3X 2 2 2 3 2 2" xfId="16444"/>
    <cellStyle name="SAPBEXHLevel3X 2 2 2 3 2 2 2" xfId="26523"/>
    <cellStyle name="SAPBEXHLevel3X 2 2 2 3 2 3" xfId="22981"/>
    <cellStyle name="SAPBEXHLevel3X 2 2 2 3 3" xfId="11766"/>
    <cellStyle name="SAPBEXHLevel3X 2 2 2 3 3 2" xfId="18091"/>
    <cellStyle name="SAPBEXHLevel3X 2 2 2 3 3 2 2" xfId="27537"/>
    <cellStyle name="SAPBEXHLevel3X 2 2 2 3 3 3" xfId="23955"/>
    <cellStyle name="SAPBEXHLevel3X 2 2 2 3 4" xfId="7650"/>
    <cellStyle name="SAPBEXHLevel3X 2 2 2 3 4 2" xfId="21730"/>
    <cellStyle name="SAPBEXHLevel3X 2 2 2 3 5" xfId="14814"/>
    <cellStyle name="SAPBEXHLevel3X 2 2 2 3 5 2" xfId="25457"/>
    <cellStyle name="SAPBEXHLevel3X 2 2 2 3 6" xfId="19661"/>
    <cellStyle name="SAPBEXHLevel3X 2 2 2 4" xfId="3568"/>
    <cellStyle name="SAPBEXHLevel3X 2 2 2 4 2" xfId="10323"/>
    <cellStyle name="SAPBEXHLevel3X 2 2 2 4 2 2" xfId="16787"/>
    <cellStyle name="SAPBEXHLevel3X 2 2 2 4 2 2 2" xfId="26797"/>
    <cellStyle name="SAPBEXHLevel3X 2 2 2 4 2 3" xfId="23249"/>
    <cellStyle name="SAPBEXHLevel3X 2 2 2 4 3" xfId="12253"/>
    <cellStyle name="SAPBEXHLevel3X 2 2 2 4 3 2" xfId="18576"/>
    <cellStyle name="SAPBEXHLevel3X 2 2 2 4 3 2 2" xfId="27807"/>
    <cellStyle name="SAPBEXHLevel3X 2 2 2 4 3 3" xfId="24219"/>
    <cellStyle name="SAPBEXHLevel3X 2 2 2 4 4" xfId="8144"/>
    <cellStyle name="SAPBEXHLevel3X 2 2 2 4 4 2" xfId="22141"/>
    <cellStyle name="SAPBEXHLevel3X 2 2 2 4 5" xfId="15300"/>
    <cellStyle name="SAPBEXHLevel3X 2 2 2 4 5 2" xfId="25727"/>
    <cellStyle name="SAPBEXHLevel3X 2 2 2 4 6" xfId="19925"/>
    <cellStyle name="SAPBEXHLevel3X 2 2 2 5" xfId="4137"/>
    <cellStyle name="SAPBEXHLevel3X 2 2 2 5 2" xfId="20216"/>
    <cellStyle name="SAPBEXHLevel3X 2 2 2 6" xfId="19216"/>
    <cellStyle name="SAPBEXHLevel3X 2 2 2 7" xfId="28325"/>
    <cellStyle name="SAPBEXHLevel3X 2 2 3" xfId="2089"/>
    <cellStyle name="SAPBEXHLevel3X 2 2 3 2" xfId="2849"/>
    <cellStyle name="SAPBEXHLevel3X 2 2 3 2 2" xfId="7436"/>
    <cellStyle name="SAPBEXHLevel3X 2 2 3 2 2 2" xfId="14603"/>
    <cellStyle name="SAPBEXHLevel3X 2 2 3 2 2 2 2" xfId="25314"/>
    <cellStyle name="SAPBEXHLevel3X 2 2 3 2 2 3" xfId="21573"/>
    <cellStyle name="SAPBEXHLevel3X 2 2 3 2 3" xfId="9616"/>
    <cellStyle name="SAPBEXHLevel3X 2 2 3 2 3 2" xfId="16264"/>
    <cellStyle name="SAPBEXHLevel3X 2 2 3 2 3 2 2" xfId="26378"/>
    <cellStyle name="SAPBEXHLevel3X 2 2 3 2 3 3" xfId="22846"/>
    <cellStyle name="SAPBEXHLevel3X 2 2 3 2 4" xfId="11568"/>
    <cellStyle name="SAPBEXHLevel3X 2 2 3 2 4 2" xfId="17895"/>
    <cellStyle name="SAPBEXHLevel3X 2 2 3 2 4 2 2" xfId="27394"/>
    <cellStyle name="SAPBEXHLevel3X 2 2 3 2 4 3" xfId="23822"/>
    <cellStyle name="SAPBEXHLevel3X 2 2 3 2 5" xfId="5170"/>
    <cellStyle name="SAPBEXHLevel3X 2 2 3 2 5 2" xfId="20701"/>
    <cellStyle name="SAPBEXHLevel3X 2 2 3 2 6" xfId="12744"/>
    <cellStyle name="SAPBEXHLevel3X 2 2 3 2 6 2" xfId="24514"/>
    <cellStyle name="SAPBEXHLevel3X 2 2 3 2 7" xfId="19528"/>
    <cellStyle name="SAPBEXHLevel3X 2 2 3 3" xfId="2681"/>
    <cellStyle name="SAPBEXHLevel3X 2 2 3 3 2" xfId="9462"/>
    <cellStyle name="SAPBEXHLevel3X 2 2 3 3 2 2" xfId="16113"/>
    <cellStyle name="SAPBEXHLevel3X 2 2 3 3 2 2 2" xfId="26251"/>
    <cellStyle name="SAPBEXHLevel3X 2 2 3 3 2 3" xfId="22727"/>
    <cellStyle name="SAPBEXHLevel3X 2 2 3 3 3" xfId="11422"/>
    <cellStyle name="SAPBEXHLevel3X 2 2 3 3 3 2" xfId="17750"/>
    <cellStyle name="SAPBEXHLevel3X 2 2 3 3 3 2 2" xfId="27270"/>
    <cellStyle name="SAPBEXHLevel3X 2 2 3 3 3 3" xfId="23706"/>
    <cellStyle name="SAPBEXHLevel3X 2 2 3 3 4" xfId="7281"/>
    <cellStyle name="SAPBEXHLevel3X 2 2 3 3 4 2" xfId="21440"/>
    <cellStyle name="SAPBEXHLevel3X 2 2 3 3 5" xfId="14454"/>
    <cellStyle name="SAPBEXHLevel3X 2 2 3 3 5 2" xfId="25189"/>
    <cellStyle name="SAPBEXHLevel3X 2 2 3 3 6" xfId="19411"/>
    <cellStyle name="SAPBEXHLevel3X 2 2 3 4" xfId="6689"/>
    <cellStyle name="SAPBEXHLevel3X 2 2 3 4 2" xfId="13865"/>
    <cellStyle name="SAPBEXHLevel3X 2 2 3 4 2 2" xfId="24964"/>
    <cellStyle name="SAPBEXHLevel3X 2 2 3 4 3" xfId="21209"/>
    <cellStyle name="SAPBEXHLevel3X 2 2 3 5" xfId="8872"/>
    <cellStyle name="SAPBEXHLevel3X 2 2 3 5 2" xfId="15812"/>
    <cellStyle name="SAPBEXHLevel3X 2 2 3 5 2 2" xfId="26024"/>
    <cellStyle name="SAPBEXHLevel3X 2 2 3 5 3" xfId="22511"/>
    <cellStyle name="SAPBEXHLevel3X 2 2 3 6" xfId="10976"/>
    <cellStyle name="SAPBEXHLevel3X 2 2 3 6 2" xfId="17306"/>
    <cellStyle name="SAPBEXHLevel3X 2 2 3 6 2 2" xfId="27047"/>
    <cellStyle name="SAPBEXHLevel3X 2 2 3 6 3" xfId="23494"/>
    <cellStyle name="SAPBEXHLevel3X 2 2 3 7" xfId="4391"/>
    <cellStyle name="SAPBEXHLevel3X 2 2 3 7 2" xfId="20435"/>
    <cellStyle name="SAPBEXHLevel3X 2 2 3 8" xfId="4574"/>
    <cellStyle name="SAPBEXHLevel3X 2 2 3 8 2" xfId="20572"/>
    <cellStyle name="SAPBEXHLevel3X 2 2 4" xfId="2657"/>
    <cellStyle name="SAPBEXHLevel3X 2 2 4 2" xfId="9438"/>
    <cellStyle name="SAPBEXHLevel3X 2 2 4 2 2" xfId="16089"/>
    <cellStyle name="SAPBEXHLevel3X 2 2 4 2 2 2" xfId="26228"/>
    <cellStyle name="SAPBEXHLevel3X 2 2 4 2 3" xfId="22704"/>
    <cellStyle name="SAPBEXHLevel3X 2 2 4 3" xfId="11398"/>
    <cellStyle name="SAPBEXHLevel3X 2 2 4 3 2" xfId="17726"/>
    <cellStyle name="SAPBEXHLevel3X 2 2 4 3 2 2" xfId="27247"/>
    <cellStyle name="SAPBEXHLevel3X 2 2 4 3 3" xfId="23683"/>
    <cellStyle name="SAPBEXHLevel3X 2 2 4 4" xfId="7257"/>
    <cellStyle name="SAPBEXHLevel3X 2 2 4 4 2" xfId="21416"/>
    <cellStyle name="SAPBEXHLevel3X 2 2 4 5" xfId="14430"/>
    <cellStyle name="SAPBEXHLevel3X 2 2 4 5 2" xfId="25166"/>
    <cellStyle name="SAPBEXHLevel3X 2 2 4 6" xfId="19388"/>
    <cellStyle name="SAPBEXHLevel3X 2 2 5" xfId="28120"/>
    <cellStyle name="SAPBEXHLevel3X 2 3" xfId="1015"/>
    <cellStyle name="SAPBEXHLevel3X 2 3 2" xfId="1656"/>
    <cellStyle name="SAPBEXHLevel3X 2 3 2 2" xfId="1369"/>
    <cellStyle name="SAPBEXHLevel3X 2 3 2 2 2" xfId="3292"/>
    <cellStyle name="SAPBEXHLevel3X 2 3 2 2 2 2" xfId="10047"/>
    <cellStyle name="SAPBEXHLevel3X 2 3 2 2 2 2 2" xfId="16589"/>
    <cellStyle name="SAPBEXHLevel3X 2 3 2 2 2 2 2 2" xfId="26629"/>
    <cellStyle name="SAPBEXHLevel3X 2 3 2 2 2 2 3" xfId="23087"/>
    <cellStyle name="SAPBEXHLevel3X 2 3 2 2 2 3" xfId="11977"/>
    <cellStyle name="SAPBEXHLevel3X 2 3 2 2 2 3 2" xfId="18302"/>
    <cellStyle name="SAPBEXHLevel3X 2 3 2 2 2 3 2 2" xfId="27641"/>
    <cellStyle name="SAPBEXHLevel3X 2 3 2 2 2 3 3" xfId="24059"/>
    <cellStyle name="SAPBEXHLevel3X 2 3 2 2 2 4" xfId="7868"/>
    <cellStyle name="SAPBEXHLevel3X 2 3 2 2 2 4 2" xfId="21872"/>
    <cellStyle name="SAPBEXHLevel3X 2 3 2 2 2 5" xfId="15026"/>
    <cellStyle name="SAPBEXHLevel3X 2 3 2 2 2 5 2" xfId="25561"/>
    <cellStyle name="SAPBEXHLevel3X 2 3 2 2 2 6" xfId="19765"/>
    <cellStyle name="SAPBEXHLevel3X 2 3 2 2 3" xfId="3765"/>
    <cellStyle name="SAPBEXHLevel3X 2 3 2 2 3 2" xfId="10520"/>
    <cellStyle name="SAPBEXHLevel3X 2 3 2 2 3 2 2" xfId="16912"/>
    <cellStyle name="SAPBEXHLevel3X 2 3 2 2 3 2 2 2" xfId="26901"/>
    <cellStyle name="SAPBEXHLevel3X 2 3 2 2 3 2 3" xfId="23353"/>
    <cellStyle name="SAPBEXHLevel3X 2 3 2 2 3 3" xfId="12450"/>
    <cellStyle name="SAPBEXHLevel3X 2 3 2 2 3 3 2" xfId="18773"/>
    <cellStyle name="SAPBEXHLevel3X 2 3 2 2 3 3 2 2" xfId="27911"/>
    <cellStyle name="SAPBEXHLevel3X 2 3 2 2 3 3 3" xfId="24323"/>
    <cellStyle name="SAPBEXHLevel3X 2 3 2 2 3 4" xfId="8315"/>
    <cellStyle name="SAPBEXHLevel3X 2 3 2 2 3 4 2" xfId="22309"/>
    <cellStyle name="SAPBEXHLevel3X 2 3 2 2 3 5" xfId="15497"/>
    <cellStyle name="SAPBEXHLevel3X 2 3 2 2 3 5 2" xfId="25831"/>
    <cellStyle name="SAPBEXHLevel3X 2 3 2 2 3 6" xfId="20029"/>
    <cellStyle name="SAPBEXHLevel3X 2 3 2 2 4" xfId="6154"/>
    <cellStyle name="SAPBEXHLevel3X 2 3 2 2 4 2" xfId="13392"/>
    <cellStyle name="SAPBEXHLevel3X 2 3 2 2 4 2 2" xfId="24830"/>
    <cellStyle name="SAPBEXHLevel3X 2 3 2 2 4 3" xfId="21080"/>
    <cellStyle name="SAPBEXHLevel3X 2 3 2 2 5" xfId="8426"/>
    <cellStyle name="SAPBEXHLevel3X 2 3 2 2 5 2" xfId="15648"/>
    <cellStyle name="SAPBEXHLevel3X 2 3 2 2 5 2 2" xfId="25904"/>
    <cellStyle name="SAPBEXHLevel3X 2 3 2 2 5 3" xfId="22397"/>
    <cellStyle name="SAPBEXHLevel3X 2 3 2 2 6" xfId="5788"/>
    <cellStyle name="SAPBEXHLevel3X 2 3 2 2 6 2" xfId="13067"/>
    <cellStyle name="SAPBEXHLevel3X 2 3 2 2 6 2 2" xfId="24692"/>
    <cellStyle name="SAPBEXHLevel3X 2 3 2 2 6 3" xfId="20943"/>
    <cellStyle name="SAPBEXHLevel3X 2 3 2 2 7" xfId="12612"/>
    <cellStyle name="SAPBEXHLevel3X 2 3 2 2 7 2" xfId="24406"/>
    <cellStyle name="SAPBEXHLevel3X 2 3 2 2 8" xfId="19089"/>
    <cellStyle name="SAPBEXHLevel3X 2 3 2 3" xfId="3029"/>
    <cellStyle name="SAPBEXHLevel3X 2 3 2 3 2" xfId="9795"/>
    <cellStyle name="SAPBEXHLevel3X 2 3 2 3 2 2" xfId="16413"/>
    <cellStyle name="SAPBEXHLevel3X 2 3 2 3 2 2 2" xfId="26492"/>
    <cellStyle name="SAPBEXHLevel3X 2 3 2 3 2 3" xfId="22950"/>
    <cellStyle name="SAPBEXHLevel3X 2 3 2 3 3" xfId="11732"/>
    <cellStyle name="SAPBEXHLevel3X 2 3 2 3 3 2" xfId="18057"/>
    <cellStyle name="SAPBEXHLevel3X 2 3 2 3 3 2 2" xfId="27506"/>
    <cellStyle name="SAPBEXHLevel3X 2 3 2 3 3 3" xfId="23924"/>
    <cellStyle name="SAPBEXHLevel3X 2 3 2 3 4" xfId="7616"/>
    <cellStyle name="SAPBEXHLevel3X 2 3 2 3 4 2" xfId="21699"/>
    <cellStyle name="SAPBEXHLevel3X 2 3 2 3 5" xfId="14780"/>
    <cellStyle name="SAPBEXHLevel3X 2 3 2 3 5 2" xfId="25426"/>
    <cellStyle name="SAPBEXHLevel3X 2 3 2 3 6" xfId="19630"/>
    <cellStyle name="SAPBEXHLevel3X 2 3 2 4" xfId="3534"/>
    <cellStyle name="SAPBEXHLevel3X 2 3 2 4 2" xfId="10289"/>
    <cellStyle name="SAPBEXHLevel3X 2 3 2 4 2 2" xfId="16756"/>
    <cellStyle name="SAPBEXHLevel3X 2 3 2 4 2 2 2" xfId="26766"/>
    <cellStyle name="SAPBEXHLevel3X 2 3 2 4 2 3" xfId="23218"/>
    <cellStyle name="SAPBEXHLevel3X 2 3 2 4 3" xfId="12219"/>
    <cellStyle name="SAPBEXHLevel3X 2 3 2 4 3 2" xfId="18542"/>
    <cellStyle name="SAPBEXHLevel3X 2 3 2 4 3 2 2" xfId="27776"/>
    <cellStyle name="SAPBEXHLevel3X 2 3 2 4 3 3" xfId="24188"/>
    <cellStyle name="SAPBEXHLevel3X 2 3 2 4 4" xfId="8110"/>
    <cellStyle name="SAPBEXHLevel3X 2 3 2 4 4 2" xfId="22107"/>
    <cellStyle name="SAPBEXHLevel3X 2 3 2 4 5" xfId="15266"/>
    <cellStyle name="SAPBEXHLevel3X 2 3 2 4 5 2" xfId="25696"/>
    <cellStyle name="SAPBEXHLevel3X 2 3 2 4 6" xfId="19894"/>
    <cellStyle name="SAPBEXHLevel3X 2 3 2 5" xfId="4243"/>
    <cellStyle name="SAPBEXHLevel3X 2 3 2 5 2" xfId="20297"/>
    <cellStyle name="SAPBEXHLevel3X 2 3 2 6" xfId="19185"/>
    <cellStyle name="SAPBEXHLevel3X 2 3 2 7" xfId="28294"/>
    <cellStyle name="SAPBEXHLevel3X 2 3 3" xfId="2281"/>
    <cellStyle name="SAPBEXHLevel3X 2 3 3 2" xfId="5320"/>
    <cellStyle name="SAPBEXHLevel3X 2 3 3 2 2" xfId="12845"/>
    <cellStyle name="SAPBEXHLevel3X 2 3 3 2 2 2" xfId="24585"/>
    <cellStyle name="SAPBEXHLevel3X 2 3 3 2 3" xfId="20802"/>
    <cellStyle name="SAPBEXHLevel3X 2 3 3 3" xfId="6881"/>
    <cellStyle name="SAPBEXHLevel3X 2 3 3 3 2" xfId="14055"/>
    <cellStyle name="SAPBEXHLevel3X 2 3 3 3 2 2" xfId="25034"/>
    <cellStyle name="SAPBEXHLevel3X 2 3 3 3 3" xfId="21276"/>
    <cellStyle name="SAPBEXHLevel3X 2 3 3 4" xfId="9064"/>
    <cellStyle name="SAPBEXHLevel3X 2 3 3 4 2" xfId="15914"/>
    <cellStyle name="SAPBEXHLevel3X 2 3 3 4 2 2" xfId="26096"/>
    <cellStyle name="SAPBEXHLevel3X 2 3 3 4 3" xfId="22580"/>
    <cellStyle name="SAPBEXHLevel3X 2 3 3 5" xfId="11092"/>
    <cellStyle name="SAPBEXHLevel3X 2 3 3 5 2" xfId="17421"/>
    <cellStyle name="SAPBEXHLevel3X 2 3 3 5 2 2" xfId="27116"/>
    <cellStyle name="SAPBEXHLevel3X 2 3 3 5 3" xfId="23560"/>
    <cellStyle name="SAPBEXHLevel3X 2 3 3 6" xfId="4357"/>
    <cellStyle name="SAPBEXHLevel3X 2 3 3 6 2" xfId="20401"/>
    <cellStyle name="SAPBEXHLevel3X 2 3 3 7" xfId="8411"/>
    <cellStyle name="SAPBEXHLevel3X 2 3 3 7 2" xfId="22392"/>
    <cellStyle name="SAPBEXHLevel3X 2 3 4" xfId="2762"/>
    <cellStyle name="SAPBEXHLevel3X 2 3 4 2" xfId="9535"/>
    <cellStyle name="SAPBEXHLevel3X 2 3 4 2 2" xfId="16186"/>
    <cellStyle name="SAPBEXHLevel3X 2 3 4 2 2 2" xfId="26312"/>
    <cellStyle name="SAPBEXHLevel3X 2 3 4 2 3" xfId="22787"/>
    <cellStyle name="SAPBEXHLevel3X 2 3 4 3" xfId="11490"/>
    <cellStyle name="SAPBEXHLevel3X 2 3 4 3 2" xfId="17817"/>
    <cellStyle name="SAPBEXHLevel3X 2 3 4 3 2 2" xfId="27328"/>
    <cellStyle name="SAPBEXHLevel3X 2 3 4 3 3" xfId="23763"/>
    <cellStyle name="SAPBEXHLevel3X 2 3 4 4" xfId="7354"/>
    <cellStyle name="SAPBEXHLevel3X 2 3 4 4 2" xfId="21507"/>
    <cellStyle name="SAPBEXHLevel3X 2 3 4 5" xfId="14522"/>
    <cellStyle name="SAPBEXHLevel3X 2 3 4 5 2" xfId="25248"/>
    <cellStyle name="SAPBEXHLevel3X 2 3 4 6" xfId="19469"/>
    <cellStyle name="SAPBEXHLevel3X 2 3 5" xfId="2719"/>
    <cellStyle name="SAPBEXHLevel3X 2 3 5 2" xfId="9493"/>
    <cellStyle name="SAPBEXHLevel3X 2 3 5 2 2" xfId="16144"/>
    <cellStyle name="SAPBEXHLevel3X 2 3 5 2 2 2" xfId="26272"/>
    <cellStyle name="SAPBEXHLevel3X 2 3 5 2 3" xfId="22747"/>
    <cellStyle name="SAPBEXHLevel3X 2 3 5 3" xfId="11448"/>
    <cellStyle name="SAPBEXHLevel3X 2 3 5 3 2" xfId="17776"/>
    <cellStyle name="SAPBEXHLevel3X 2 3 5 3 2 2" xfId="27289"/>
    <cellStyle name="SAPBEXHLevel3X 2 3 5 3 3" xfId="23724"/>
    <cellStyle name="SAPBEXHLevel3X 2 3 5 4" xfId="7311"/>
    <cellStyle name="SAPBEXHLevel3X 2 3 5 4 2" xfId="21466"/>
    <cellStyle name="SAPBEXHLevel3X 2 3 5 5" xfId="14480"/>
    <cellStyle name="SAPBEXHLevel3X 2 3 5 5 2" xfId="25208"/>
    <cellStyle name="SAPBEXHLevel3X 2 3 5 6" xfId="19429"/>
    <cellStyle name="SAPBEXHLevel3X 2 3 6" xfId="28159"/>
    <cellStyle name="SAPBEXHLevel3X 2 4" xfId="1076"/>
    <cellStyle name="SAPBEXHLevel3X 2 4 2" xfId="1696"/>
    <cellStyle name="SAPBEXHLevel3X 2 4 2 2" xfId="855"/>
    <cellStyle name="SAPBEXHLevel3X 2 4 2 2 2" xfId="3331"/>
    <cellStyle name="SAPBEXHLevel3X 2 4 2 2 2 2" xfId="10086"/>
    <cellStyle name="SAPBEXHLevel3X 2 4 2 2 2 2 2" xfId="16625"/>
    <cellStyle name="SAPBEXHLevel3X 2 4 2 2 2 2 2 2" xfId="26665"/>
    <cellStyle name="SAPBEXHLevel3X 2 4 2 2 2 2 3" xfId="23123"/>
    <cellStyle name="SAPBEXHLevel3X 2 4 2 2 2 3" xfId="12016"/>
    <cellStyle name="SAPBEXHLevel3X 2 4 2 2 2 3 2" xfId="18341"/>
    <cellStyle name="SAPBEXHLevel3X 2 4 2 2 2 3 2 2" xfId="27677"/>
    <cellStyle name="SAPBEXHLevel3X 2 4 2 2 2 3 3" xfId="24095"/>
    <cellStyle name="SAPBEXHLevel3X 2 4 2 2 2 4" xfId="7907"/>
    <cellStyle name="SAPBEXHLevel3X 2 4 2 2 2 4 2" xfId="21911"/>
    <cellStyle name="SAPBEXHLevel3X 2 4 2 2 2 5" xfId="15065"/>
    <cellStyle name="SAPBEXHLevel3X 2 4 2 2 2 5 2" xfId="25597"/>
    <cellStyle name="SAPBEXHLevel3X 2 4 2 2 2 6" xfId="19801"/>
    <cellStyle name="SAPBEXHLevel3X 2 4 2 2 3" xfId="3804"/>
    <cellStyle name="SAPBEXHLevel3X 2 4 2 2 3 2" xfId="10559"/>
    <cellStyle name="SAPBEXHLevel3X 2 4 2 2 3 2 2" xfId="16948"/>
    <cellStyle name="SAPBEXHLevel3X 2 4 2 2 3 2 2 2" xfId="26937"/>
    <cellStyle name="SAPBEXHLevel3X 2 4 2 2 3 2 3" xfId="23389"/>
    <cellStyle name="SAPBEXHLevel3X 2 4 2 2 3 3" xfId="12489"/>
    <cellStyle name="SAPBEXHLevel3X 2 4 2 2 3 3 2" xfId="18812"/>
    <cellStyle name="SAPBEXHLevel3X 2 4 2 2 3 3 2 2" xfId="27947"/>
    <cellStyle name="SAPBEXHLevel3X 2 4 2 2 3 3 3" xfId="24359"/>
    <cellStyle name="SAPBEXHLevel3X 2 4 2 2 3 4" xfId="8353"/>
    <cellStyle name="SAPBEXHLevel3X 2 4 2 2 3 4 2" xfId="22347"/>
    <cellStyle name="SAPBEXHLevel3X 2 4 2 2 3 5" xfId="15536"/>
    <cellStyle name="SAPBEXHLevel3X 2 4 2 2 3 5 2" xfId="25867"/>
    <cellStyle name="SAPBEXHLevel3X 2 4 2 2 3 6" xfId="20065"/>
    <cellStyle name="SAPBEXHLevel3X 2 4 2 2 4" xfId="5900"/>
    <cellStyle name="SAPBEXHLevel3X 2 4 2 2 4 2" xfId="13161"/>
    <cellStyle name="SAPBEXHLevel3X 2 4 2 2 4 2 2" xfId="24739"/>
    <cellStyle name="SAPBEXHLevel3X 2 4 2 2 4 3" xfId="20990"/>
    <cellStyle name="SAPBEXHLevel3X 2 4 2 2 5" xfId="6009"/>
    <cellStyle name="SAPBEXHLevel3X 2 4 2 2 5 2" xfId="13265"/>
    <cellStyle name="SAPBEXHLevel3X 2 4 2 2 5 2 2" xfId="24789"/>
    <cellStyle name="SAPBEXHLevel3X 2 4 2 2 5 3" xfId="21040"/>
    <cellStyle name="SAPBEXHLevel3X 2 4 2 2 6" xfId="5863"/>
    <cellStyle name="SAPBEXHLevel3X 2 4 2 2 6 2" xfId="13125"/>
    <cellStyle name="SAPBEXHLevel3X 2 4 2 2 6 2 2" xfId="24720"/>
    <cellStyle name="SAPBEXHLevel3X 2 4 2 2 6 3" xfId="20971"/>
    <cellStyle name="SAPBEXHLevel3X 2 4 2 2 7" xfId="4220"/>
    <cellStyle name="SAPBEXHLevel3X 2 4 2 2 7 2" xfId="20281"/>
    <cellStyle name="SAPBEXHLevel3X 2 4 2 2 8" xfId="19021"/>
    <cellStyle name="SAPBEXHLevel3X 2 4 2 3" xfId="3068"/>
    <cellStyle name="SAPBEXHLevel3X 2 4 2 3 2" xfId="9834"/>
    <cellStyle name="SAPBEXHLevel3X 2 4 2 3 2 2" xfId="16449"/>
    <cellStyle name="SAPBEXHLevel3X 2 4 2 3 2 2 2" xfId="26528"/>
    <cellStyle name="SAPBEXHLevel3X 2 4 2 3 2 3" xfId="22986"/>
    <cellStyle name="SAPBEXHLevel3X 2 4 2 3 3" xfId="11771"/>
    <cellStyle name="SAPBEXHLevel3X 2 4 2 3 3 2" xfId="18096"/>
    <cellStyle name="SAPBEXHLevel3X 2 4 2 3 3 2 2" xfId="27542"/>
    <cellStyle name="SAPBEXHLevel3X 2 4 2 3 3 3" xfId="23960"/>
    <cellStyle name="SAPBEXHLevel3X 2 4 2 3 4" xfId="7655"/>
    <cellStyle name="SAPBEXHLevel3X 2 4 2 3 4 2" xfId="21735"/>
    <cellStyle name="SAPBEXHLevel3X 2 4 2 3 5" xfId="14819"/>
    <cellStyle name="SAPBEXHLevel3X 2 4 2 3 5 2" xfId="25462"/>
    <cellStyle name="SAPBEXHLevel3X 2 4 2 3 6" xfId="19666"/>
    <cellStyle name="SAPBEXHLevel3X 2 4 2 4" xfId="3573"/>
    <cellStyle name="SAPBEXHLevel3X 2 4 2 4 2" xfId="10328"/>
    <cellStyle name="SAPBEXHLevel3X 2 4 2 4 2 2" xfId="16792"/>
    <cellStyle name="SAPBEXHLevel3X 2 4 2 4 2 2 2" xfId="26802"/>
    <cellStyle name="SAPBEXHLevel3X 2 4 2 4 2 3" xfId="23254"/>
    <cellStyle name="SAPBEXHLevel3X 2 4 2 4 3" xfId="12258"/>
    <cellStyle name="SAPBEXHLevel3X 2 4 2 4 3 2" xfId="18581"/>
    <cellStyle name="SAPBEXHLevel3X 2 4 2 4 3 2 2" xfId="27812"/>
    <cellStyle name="SAPBEXHLevel3X 2 4 2 4 3 3" xfId="24224"/>
    <cellStyle name="SAPBEXHLevel3X 2 4 2 4 4" xfId="8149"/>
    <cellStyle name="SAPBEXHLevel3X 2 4 2 4 4 2" xfId="22146"/>
    <cellStyle name="SAPBEXHLevel3X 2 4 2 4 5" xfId="15305"/>
    <cellStyle name="SAPBEXHLevel3X 2 4 2 4 5 2" xfId="25732"/>
    <cellStyle name="SAPBEXHLevel3X 2 4 2 4 6" xfId="19930"/>
    <cellStyle name="SAPBEXHLevel3X 2 4 2 5" xfId="4561"/>
    <cellStyle name="SAPBEXHLevel3X 2 4 2 5 2" xfId="20564"/>
    <cellStyle name="SAPBEXHLevel3X 2 4 2 6" xfId="19221"/>
    <cellStyle name="SAPBEXHLevel3X 2 4 2 7" xfId="28330"/>
    <cellStyle name="SAPBEXHLevel3X 2 4 3" xfId="2274"/>
    <cellStyle name="SAPBEXHLevel3X 2 4 3 2" xfId="5313"/>
    <cellStyle name="SAPBEXHLevel3X 2 4 3 2 2" xfId="12838"/>
    <cellStyle name="SAPBEXHLevel3X 2 4 3 2 2 2" xfId="24578"/>
    <cellStyle name="SAPBEXHLevel3X 2 4 3 2 3" xfId="20795"/>
    <cellStyle name="SAPBEXHLevel3X 2 4 3 3" xfId="6874"/>
    <cellStyle name="SAPBEXHLevel3X 2 4 3 3 2" xfId="14048"/>
    <cellStyle name="SAPBEXHLevel3X 2 4 3 3 2 2" xfId="25027"/>
    <cellStyle name="SAPBEXHLevel3X 2 4 3 3 3" xfId="21269"/>
    <cellStyle name="SAPBEXHLevel3X 2 4 3 4" xfId="9057"/>
    <cellStyle name="SAPBEXHLevel3X 2 4 3 4 2" xfId="15907"/>
    <cellStyle name="SAPBEXHLevel3X 2 4 3 4 2 2" xfId="26089"/>
    <cellStyle name="SAPBEXHLevel3X 2 4 3 4 3" xfId="22573"/>
    <cellStyle name="SAPBEXHLevel3X 2 4 3 5" xfId="11085"/>
    <cellStyle name="SAPBEXHLevel3X 2 4 3 5 2" xfId="17414"/>
    <cellStyle name="SAPBEXHLevel3X 2 4 3 5 2 2" xfId="27109"/>
    <cellStyle name="SAPBEXHLevel3X 2 4 3 5 3" xfId="23553"/>
    <cellStyle name="SAPBEXHLevel3X 2 4 3 6" xfId="4396"/>
    <cellStyle name="SAPBEXHLevel3X 2 4 3 6 2" xfId="20440"/>
    <cellStyle name="SAPBEXHLevel3X 2 4 3 7" xfId="4614"/>
    <cellStyle name="SAPBEXHLevel3X 2 4 3 7 2" xfId="20595"/>
    <cellStyle name="SAPBEXHLevel3X 2 4 4" xfId="2854"/>
    <cellStyle name="SAPBEXHLevel3X 2 4 4 2" xfId="9621"/>
    <cellStyle name="SAPBEXHLevel3X 2 4 4 2 2" xfId="16269"/>
    <cellStyle name="SAPBEXHLevel3X 2 4 4 2 2 2" xfId="26383"/>
    <cellStyle name="SAPBEXHLevel3X 2 4 4 2 3" xfId="22851"/>
    <cellStyle name="SAPBEXHLevel3X 2 4 4 3" xfId="11573"/>
    <cellStyle name="SAPBEXHLevel3X 2 4 4 3 2" xfId="17900"/>
    <cellStyle name="SAPBEXHLevel3X 2 4 4 3 2 2" xfId="27399"/>
    <cellStyle name="SAPBEXHLevel3X 2 4 4 3 3" xfId="23827"/>
    <cellStyle name="SAPBEXHLevel3X 2 4 4 4" xfId="7441"/>
    <cellStyle name="SAPBEXHLevel3X 2 4 4 4 2" xfId="21578"/>
    <cellStyle name="SAPBEXHLevel3X 2 4 4 5" xfId="14608"/>
    <cellStyle name="SAPBEXHLevel3X 2 4 4 5 2" xfId="25319"/>
    <cellStyle name="SAPBEXHLevel3X 2 4 4 6" xfId="19533"/>
    <cellStyle name="SAPBEXHLevel3X 2 4 5" xfId="2691"/>
    <cellStyle name="SAPBEXHLevel3X 2 4 5 2" xfId="9472"/>
    <cellStyle name="SAPBEXHLevel3X 2 4 5 2 2" xfId="16123"/>
    <cellStyle name="SAPBEXHLevel3X 2 4 5 2 2 2" xfId="26261"/>
    <cellStyle name="SAPBEXHLevel3X 2 4 5 2 3" xfId="22737"/>
    <cellStyle name="SAPBEXHLevel3X 2 4 5 3" xfId="11432"/>
    <cellStyle name="SAPBEXHLevel3X 2 4 5 3 2" xfId="17760"/>
    <cellStyle name="SAPBEXHLevel3X 2 4 5 3 2 2" xfId="27280"/>
    <cellStyle name="SAPBEXHLevel3X 2 4 5 3 3" xfId="23716"/>
    <cellStyle name="SAPBEXHLevel3X 2 4 5 4" xfId="7291"/>
    <cellStyle name="SAPBEXHLevel3X 2 4 5 4 2" xfId="21450"/>
    <cellStyle name="SAPBEXHLevel3X 2 4 5 5" xfId="14464"/>
    <cellStyle name="SAPBEXHLevel3X 2 4 5 5 2" xfId="25199"/>
    <cellStyle name="SAPBEXHLevel3X 2 4 5 6" xfId="19421"/>
    <cellStyle name="SAPBEXHLevel3X 2 4 6" xfId="28184"/>
    <cellStyle name="SAPBEXHLevel3X 2 5" xfId="1553"/>
    <cellStyle name="SAPBEXHLevel3X 2 5 2" xfId="1308"/>
    <cellStyle name="SAPBEXHLevel3X 2 5 2 2" xfId="3239"/>
    <cellStyle name="SAPBEXHLevel3X 2 5 2 2 2" xfId="9994"/>
    <cellStyle name="SAPBEXHLevel3X 2 5 2 2 2 2" xfId="16547"/>
    <cellStyle name="SAPBEXHLevel3X 2 5 2 2 2 2 2" xfId="26602"/>
    <cellStyle name="SAPBEXHLevel3X 2 5 2 2 2 3" xfId="23060"/>
    <cellStyle name="SAPBEXHLevel3X 2 5 2 2 3" xfId="11924"/>
    <cellStyle name="SAPBEXHLevel3X 2 5 2 2 3 2" xfId="18249"/>
    <cellStyle name="SAPBEXHLevel3X 2 5 2 2 3 2 2" xfId="27614"/>
    <cellStyle name="SAPBEXHLevel3X 2 5 2 2 3 3" xfId="24032"/>
    <cellStyle name="SAPBEXHLevel3X 2 5 2 2 4" xfId="7815"/>
    <cellStyle name="SAPBEXHLevel3X 2 5 2 2 4 2" xfId="21819"/>
    <cellStyle name="SAPBEXHLevel3X 2 5 2 2 5" xfId="14973"/>
    <cellStyle name="SAPBEXHLevel3X 2 5 2 2 5 2" xfId="25534"/>
    <cellStyle name="SAPBEXHLevel3X 2 5 2 2 6" xfId="19738"/>
    <cellStyle name="SAPBEXHLevel3X 2 5 2 3" xfId="3712"/>
    <cellStyle name="SAPBEXHLevel3X 2 5 2 3 2" xfId="10467"/>
    <cellStyle name="SAPBEXHLevel3X 2 5 2 3 2 2" xfId="16870"/>
    <cellStyle name="SAPBEXHLevel3X 2 5 2 3 2 2 2" xfId="26874"/>
    <cellStyle name="SAPBEXHLevel3X 2 5 2 3 2 3" xfId="23326"/>
    <cellStyle name="SAPBEXHLevel3X 2 5 2 3 3" xfId="12397"/>
    <cellStyle name="SAPBEXHLevel3X 2 5 2 3 3 2" xfId="18720"/>
    <cellStyle name="SAPBEXHLevel3X 2 5 2 3 3 2 2" xfId="27884"/>
    <cellStyle name="SAPBEXHLevel3X 2 5 2 3 3 3" xfId="24296"/>
    <cellStyle name="SAPBEXHLevel3X 2 5 2 3 4" xfId="8284"/>
    <cellStyle name="SAPBEXHLevel3X 2 5 2 3 4 2" xfId="22280"/>
    <cellStyle name="SAPBEXHLevel3X 2 5 2 3 5" xfId="15444"/>
    <cellStyle name="SAPBEXHLevel3X 2 5 2 3 5 2" xfId="25804"/>
    <cellStyle name="SAPBEXHLevel3X 2 5 2 3 6" xfId="20002"/>
    <cellStyle name="SAPBEXHLevel3X 2 5 2 4" xfId="6105"/>
    <cellStyle name="SAPBEXHLevel3X 2 5 2 4 2" xfId="13345"/>
    <cellStyle name="SAPBEXHLevel3X 2 5 2 4 2 2" xfId="24816"/>
    <cellStyle name="SAPBEXHLevel3X 2 5 2 4 3" xfId="21067"/>
    <cellStyle name="SAPBEXHLevel3X 2 5 2 5" xfId="5681"/>
    <cellStyle name="SAPBEXHLevel3X 2 5 2 5 2" xfId="13002"/>
    <cellStyle name="SAPBEXHLevel3X 2 5 2 5 2 2" xfId="24662"/>
    <cellStyle name="SAPBEXHLevel3X 2 5 2 5 3" xfId="20914"/>
    <cellStyle name="SAPBEXHLevel3X 2 5 2 6" xfId="5829"/>
    <cellStyle name="SAPBEXHLevel3X 2 5 2 6 2" xfId="13096"/>
    <cellStyle name="SAPBEXHLevel3X 2 5 2 6 2 2" xfId="24701"/>
    <cellStyle name="SAPBEXHLevel3X 2 5 2 6 3" xfId="20952"/>
    <cellStyle name="SAPBEXHLevel3X 2 5 2 7" xfId="12601"/>
    <cellStyle name="SAPBEXHLevel3X 2 5 2 7 2" xfId="24395"/>
    <cellStyle name="SAPBEXHLevel3X 2 5 2 8" xfId="19078"/>
    <cellStyle name="SAPBEXHLevel3X 2 5 3" xfId="2985"/>
    <cellStyle name="SAPBEXHLevel3X 2 5 3 2" xfId="9751"/>
    <cellStyle name="SAPBEXHLevel3X 2 5 3 2 2" xfId="16380"/>
    <cellStyle name="SAPBEXHLevel3X 2 5 3 2 2 2" xfId="26472"/>
    <cellStyle name="SAPBEXHLevel3X 2 5 3 2 3" xfId="22931"/>
    <cellStyle name="SAPBEXHLevel3X 2 5 3 3" xfId="11688"/>
    <cellStyle name="SAPBEXHLevel3X 2 5 3 3 2" xfId="18014"/>
    <cellStyle name="SAPBEXHLevel3X 2 5 3 3 2 2" xfId="27487"/>
    <cellStyle name="SAPBEXHLevel3X 2 5 3 3 3" xfId="23906"/>
    <cellStyle name="SAPBEXHLevel3X 2 5 3 4" xfId="7572"/>
    <cellStyle name="SAPBEXHLevel3X 2 5 3 4 2" xfId="21673"/>
    <cellStyle name="SAPBEXHLevel3X 2 5 3 5" xfId="14737"/>
    <cellStyle name="SAPBEXHLevel3X 2 5 3 5 2" xfId="25407"/>
    <cellStyle name="SAPBEXHLevel3X 2 5 3 6" xfId="19612"/>
    <cellStyle name="SAPBEXHLevel3X 2 5 4" xfId="3500"/>
    <cellStyle name="SAPBEXHLevel3X 2 5 4 2" xfId="10255"/>
    <cellStyle name="SAPBEXHLevel3X 2 5 4 2 2" xfId="16733"/>
    <cellStyle name="SAPBEXHLevel3X 2 5 4 2 2 2" xfId="26749"/>
    <cellStyle name="SAPBEXHLevel3X 2 5 4 2 3" xfId="23201"/>
    <cellStyle name="SAPBEXHLevel3X 2 5 4 3" xfId="12185"/>
    <cellStyle name="SAPBEXHLevel3X 2 5 4 3 2" xfId="18508"/>
    <cellStyle name="SAPBEXHLevel3X 2 5 4 3 2 2" xfId="27759"/>
    <cellStyle name="SAPBEXHLevel3X 2 5 4 3 3" xfId="24171"/>
    <cellStyle name="SAPBEXHLevel3X 2 5 4 4" xfId="8076"/>
    <cellStyle name="SAPBEXHLevel3X 2 5 4 4 2" xfId="22073"/>
    <cellStyle name="SAPBEXHLevel3X 2 5 4 5" xfId="15232"/>
    <cellStyle name="SAPBEXHLevel3X 2 5 4 5 2" xfId="25679"/>
    <cellStyle name="SAPBEXHLevel3X 2 5 4 6" xfId="19877"/>
    <cellStyle name="SAPBEXHLevel3X 2 5 5" xfId="3987"/>
    <cellStyle name="SAPBEXHLevel3X 2 5 5 2" xfId="20140"/>
    <cellStyle name="SAPBEXHLevel3X 2 5 6" xfId="19157"/>
    <cellStyle name="SAPBEXHLevel3X 2 5 7" xfId="28252"/>
    <cellStyle name="SAPBEXHLevel3X 2 6" xfId="2317"/>
    <cellStyle name="SAPBEXHLevel3X 2 6 2" xfId="5351"/>
    <cellStyle name="SAPBEXHLevel3X 2 6 2 2" xfId="12858"/>
    <cellStyle name="SAPBEXHLevel3X 2 6 2 2 2" xfId="24595"/>
    <cellStyle name="SAPBEXHLevel3X 2 6 2 3" xfId="20814"/>
    <cellStyle name="SAPBEXHLevel3X 2 6 3" xfId="6917"/>
    <cellStyle name="SAPBEXHLevel3X 2 6 3 2" xfId="14091"/>
    <cellStyle name="SAPBEXHLevel3X 2 6 3 2 2" xfId="25044"/>
    <cellStyle name="SAPBEXHLevel3X 2 6 3 3" xfId="21286"/>
    <cellStyle name="SAPBEXHLevel3X 2 6 4" xfId="9100"/>
    <cellStyle name="SAPBEXHLevel3X 2 6 4 2" xfId="15927"/>
    <cellStyle name="SAPBEXHLevel3X 2 6 4 2 2" xfId="26106"/>
    <cellStyle name="SAPBEXHLevel3X 2 6 4 3" xfId="22590"/>
    <cellStyle name="SAPBEXHLevel3X 2 6 5" xfId="11121"/>
    <cellStyle name="SAPBEXHLevel3X 2 6 5 2" xfId="17450"/>
    <cellStyle name="SAPBEXHLevel3X 2 6 5 2 2" xfId="27126"/>
    <cellStyle name="SAPBEXHLevel3X 2 6 5 3" xfId="23570"/>
    <cellStyle name="SAPBEXHLevel3X 2 6 6" xfId="4321"/>
    <cellStyle name="SAPBEXHLevel3X 2 6 6 2" xfId="20365"/>
    <cellStyle name="SAPBEXHLevel3X 2 6 7" xfId="4158"/>
    <cellStyle name="SAPBEXHLevel3X 2 6 7 2" xfId="20232"/>
    <cellStyle name="SAPBEXHLevel3X 2 7" xfId="2599"/>
    <cellStyle name="SAPBEXHLevel3X 2 7 2" xfId="9380"/>
    <cellStyle name="SAPBEXHLevel3X 2 7 2 2" xfId="16031"/>
    <cellStyle name="SAPBEXHLevel3X 2 7 2 2 2" xfId="26183"/>
    <cellStyle name="SAPBEXHLevel3X 2 7 2 3" xfId="22664"/>
    <cellStyle name="SAPBEXHLevel3X 2 7 3" xfId="11340"/>
    <cellStyle name="SAPBEXHLevel3X 2 7 3 2" xfId="17668"/>
    <cellStyle name="SAPBEXHLevel3X 2 7 3 2 2" xfId="27202"/>
    <cellStyle name="SAPBEXHLevel3X 2 7 3 3" xfId="23643"/>
    <cellStyle name="SAPBEXHLevel3X 2 7 4" xfId="7199"/>
    <cellStyle name="SAPBEXHLevel3X 2 7 4 2" xfId="21363"/>
    <cellStyle name="SAPBEXHLevel3X 2 7 5" xfId="14372"/>
    <cellStyle name="SAPBEXHLevel3X 2 7 5 2" xfId="25121"/>
    <cellStyle name="SAPBEXHLevel3X 2 7 6" xfId="19348"/>
    <cellStyle name="SAPBEXHLevel3X 2 8" xfId="18973"/>
    <cellStyle name="SAPBEXHLevel3X 2 9" xfId="28067"/>
    <cellStyle name="SAPBEXHLevel3X 3" xfId="499"/>
    <cellStyle name="SAPBEXHLevel3X 3 2" xfId="1766"/>
    <cellStyle name="SAPBEXHLevel3X 3 2 2" xfId="1928"/>
    <cellStyle name="SAPBEXHLevel3X 3 2 2 2" xfId="3385"/>
    <cellStyle name="SAPBEXHLevel3X 3 2 2 2 2" xfId="10140"/>
    <cellStyle name="SAPBEXHLevel3X 3 2 2 2 2 2" xfId="16658"/>
    <cellStyle name="SAPBEXHLevel3X 3 2 2 2 2 2 2" xfId="26685"/>
    <cellStyle name="SAPBEXHLevel3X 3 2 2 2 2 3" xfId="23143"/>
    <cellStyle name="SAPBEXHLevel3X 3 2 2 2 3" xfId="12070"/>
    <cellStyle name="SAPBEXHLevel3X 3 2 2 2 3 2" xfId="18395"/>
    <cellStyle name="SAPBEXHLevel3X 3 2 2 2 3 2 2" xfId="27697"/>
    <cellStyle name="SAPBEXHLevel3X 3 2 2 2 3 3" xfId="24115"/>
    <cellStyle name="SAPBEXHLevel3X 3 2 2 2 4" xfId="7961"/>
    <cellStyle name="SAPBEXHLevel3X 3 2 2 2 4 2" xfId="21965"/>
    <cellStyle name="SAPBEXHLevel3X 3 2 2 2 5" xfId="15119"/>
    <cellStyle name="SAPBEXHLevel3X 3 2 2 2 5 2" xfId="25617"/>
    <cellStyle name="SAPBEXHLevel3X 3 2 2 2 6" xfId="19821"/>
    <cellStyle name="SAPBEXHLevel3X 3 2 2 3" xfId="3858"/>
    <cellStyle name="SAPBEXHLevel3X 3 2 2 3 2" xfId="10613"/>
    <cellStyle name="SAPBEXHLevel3X 3 2 2 3 2 2" xfId="16981"/>
    <cellStyle name="SAPBEXHLevel3X 3 2 2 3 2 2 2" xfId="26957"/>
    <cellStyle name="SAPBEXHLevel3X 3 2 2 3 2 3" xfId="23409"/>
    <cellStyle name="SAPBEXHLevel3X 3 2 2 3 3" xfId="12543"/>
    <cellStyle name="SAPBEXHLevel3X 3 2 2 3 3 2" xfId="18866"/>
    <cellStyle name="SAPBEXHLevel3X 3 2 2 3 3 2 2" xfId="27967"/>
    <cellStyle name="SAPBEXHLevel3X 3 2 2 3 3 3" xfId="24379"/>
    <cellStyle name="SAPBEXHLevel3X 3 2 2 3 4" xfId="8379"/>
    <cellStyle name="SAPBEXHLevel3X 3 2 2 3 4 2" xfId="22369"/>
    <cellStyle name="SAPBEXHLevel3X 3 2 2 3 5" xfId="15590"/>
    <cellStyle name="SAPBEXHLevel3X 3 2 2 3 5 2" xfId="25887"/>
    <cellStyle name="SAPBEXHLevel3X 3 2 2 3 6" xfId="20085"/>
    <cellStyle name="SAPBEXHLevel3X 3 2 2 4" xfId="6528"/>
    <cellStyle name="SAPBEXHLevel3X 3 2 2 4 2" xfId="13706"/>
    <cellStyle name="SAPBEXHLevel3X 3 2 2 4 2 2" xfId="24889"/>
    <cellStyle name="SAPBEXHLevel3X 3 2 2 4 3" xfId="21139"/>
    <cellStyle name="SAPBEXHLevel3X 3 2 2 5" xfId="8711"/>
    <cellStyle name="SAPBEXHLevel3X 3 2 2 5 2" xfId="15717"/>
    <cellStyle name="SAPBEXHLevel3X 3 2 2 5 2 2" xfId="25947"/>
    <cellStyle name="SAPBEXHLevel3X 3 2 2 5 3" xfId="22439"/>
    <cellStyle name="SAPBEXHLevel3X 3 2 2 6" xfId="10825"/>
    <cellStyle name="SAPBEXHLevel3X 3 2 2 6 2" xfId="17157"/>
    <cellStyle name="SAPBEXHLevel3X 3 2 2 6 2 2" xfId="26973"/>
    <cellStyle name="SAPBEXHLevel3X 3 2 2 6 3" xfId="23425"/>
    <cellStyle name="SAPBEXHLevel3X 3 2 2 7" xfId="12649"/>
    <cellStyle name="SAPBEXHLevel3X 3 2 2 7 2" xfId="24437"/>
    <cellStyle name="SAPBEXHLevel3X 3 2 2 8" xfId="19256"/>
    <cellStyle name="SAPBEXHLevel3X 3 2 3" xfId="3125"/>
    <cellStyle name="SAPBEXHLevel3X 3 2 3 2" xfId="9888"/>
    <cellStyle name="SAPBEXHLevel3X 3 2 3 2 2" xfId="16482"/>
    <cellStyle name="SAPBEXHLevel3X 3 2 3 2 2 2" xfId="26548"/>
    <cellStyle name="SAPBEXHLevel3X 3 2 3 2 3" xfId="23006"/>
    <cellStyle name="SAPBEXHLevel3X 3 2 3 3" xfId="11825"/>
    <cellStyle name="SAPBEXHLevel3X 3 2 3 3 2" xfId="18150"/>
    <cellStyle name="SAPBEXHLevel3X 3 2 3 3 2 2" xfId="27562"/>
    <cellStyle name="SAPBEXHLevel3X 3 2 3 3 3" xfId="23980"/>
    <cellStyle name="SAPBEXHLevel3X 3 2 3 4" xfId="7710"/>
    <cellStyle name="SAPBEXHLevel3X 3 2 3 4 2" xfId="21755"/>
    <cellStyle name="SAPBEXHLevel3X 3 2 3 5" xfId="14873"/>
    <cellStyle name="SAPBEXHLevel3X 3 2 3 5 2" xfId="25482"/>
    <cellStyle name="SAPBEXHLevel3X 3 2 3 6" xfId="19686"/>
    <cellStyle name="SAPBEXHLevel3X 3 2 4" xfId="3614"/>
    <cellStyle name="SAPBEXHLevel3X 3 2 4 2" xfId="10369"/>
    <cellStyle name="SAPBEXHLevel3X 3 2 4 2 2" xfId="16812"/>
    <cellStyle name="SAPBEXHLevel3X 3 2 4 2 2 2" xfId="26822"/>
    <cellStyle name="SAPBEXHLevel3X 3 2 4 2 3" xfId="23274"/>
    <cellStyle name="SAPBEXHLevel3X 3 2 4 3" xfId="12299"/>
    <cellStyle name="SAPBEXHLevel3X 3 2 4 3 2" xfId="18622"/>
    <cellStyle name="SAPBEXHLevel3X 3 2 4 3 2 2" xfId="27832"/>
    <cellStyle name="SAPBEXHLevel3X 3 2 4 3 3" xfId="24244"/>
    <cellStyle name="SAPBEXHLevel3X 3 2 4 4" xfId="8190"/>
    <cellStyle name="SAPBEXHLevel3X 3 2 4 4 2" xfId="22187"/>
    <cellStyle name="SAPBEXHLevel3X 3 2 4 5" xfId="15346"/>
    <cellStyle name="SAPBEXHLevel3X 3 2 4 5 2" xfId="25752"/>
    <cellStyle name="SAPBEXHLevel3X 3 2 4 6" xfId="19950"/>
    <cellStyle name="SAPBEXHLevel3X 3 2 5" xfId="4082"/>
    <cellStyle name="SAPBEXHLevel3X 3 2 5 2" xfId="20195"/>
    <cellStyle name="SAPBEXHLevel3X 3 2 6" xfId="19241"/>
    <cellStyle name="SAPBEXHLevel3X 3 2 7" xfId="28363"/>
    <cellStyle name="SAPBEXHLevel3X 3 3" xfId="2217"/>
    <cellStyle name="SAPBEXHLevel3X 3 3 2" xfId="2929"/>
    <cellStyle name="SAPBEXHLevel3X 3 3 2 2" xfId="7516"/>
    <cellStyle name="SAPBEXHLevel3X 3 3 2 2 2" xfId="14683"/>
    <cellStyle name="SAPBEXHLevel3X 3 3 2 2 2 2" xfId="25375"/>
    <cellStyle name="SAPBEXHLevel3X 3 3 2 2 3" xfId="21642"/>
    <cellStyle name="SAPBEXHLevel3X 3 3 2 3" xfId="9696"/>
    <cellStyle name="SAPBEXHLevel3X 3 3 2 3 2" xfId="16341"/>
    <cellStyle name="SAPBEXHLevel3X 3 3 2 3 2 2" xfId="26439"/>
    <cellStyle name="SAPBEXHLevel3X 3 3 2 3 3" xfId="22900"/>
    <cellStyle name="SAPBEXHLevel3X 3 3 2 4" xfId="11645"/>
    <cellStyle name="SAPBEXHLevel3X 3 3 2 4 2" xfId="17972"/>
    <cellStyle name="SAPBEXHLevel3X 3 3 2 4 2 2" xfId="27455"/>
    <cellStyle name="SAPBEXHLevel3X 3 3 2 4 3" xfId="23876"/>
    <cellStyle name="SAPBEXHLevel3X 3 3 2 5" xfId="5273"/>
    <cellStyle name="SAPBEXHLevel3X 3 3 2 5 2" xfId="20773"/>
    <cellStyle name="SAPBEXHLevel3X 3 3 2 6" xfId="12818"/>
    <cellStyle name="SAPBEXHLevel3X 3 3 2 6 2" xfId="24565"/>
    <cellStyle name="SAPBEXHLevel3X 3 3 2 7" xfId="19582"/>
    <cellStyle name="SAPBEXHLevel3X 3 3 3" xfId="3461"/>
    <cellStyle name="SAPBEXHLevel3X 3 3 3 2" xfId="10216"/>
    <cellStyle name="SAPBEXHLevel3X 3 3 3 2 2" xfId="16698"/>
    <cellStyle name="SAPBEXHLevel3X 3 3 3 2 2 2" xfId="26720"/>
    <cellStyle name="SAPBEXHLevel3X 3 3 3 2 3" xfId="23174"/>
    <cellStyle name="SAPBEXHLevel3X 3 3 3 3" xfId="12146"/>
    <cellStyle name="SAPBEXHLevel3X 3 3 3 3 2" xfId="18470"/>
    <cellStyle name="SAPBEXHLevel3X 3 3 3 3 2 2" xfId="27731"/>
    <cellStyle name="SAPBEXHLevel3X 3 3 3 3 3" xfId="24145"/>
    <cellStyle name="SAPBEXHLevel3X 3 3 3 4" xfId="8037"/>
    <cellStyle name="SAPBEXHLevel3X 3 3 3 4 2" xfId="22036"/>
    <cellStyle name="SAPBEXHLevel3X 3 3 3 5" xfId="15194"/>
    <cellStyle name="SAPBEXHLevel3X 3 3 3 5 2" xfId="25651"/>
    <cellStyle name="SAPBEXHLevel3X 3 3 3 6" xfId="19851"/>
    <cellStyle name="SAPBEXHLevel3X 3 3 4" xfId="6817"/>
    <cellStyle name="SAPBEXHLevel3X 3 3 4 2" xfId="13991"/>
    <cellStyle name="SAPBEXHLevel3X 3 3 4 2 2" xfId="25014"/>
    <cellStyle name="SAPBEXHLevel3X 3 3 4 3" xfId="21256"/>
    <cellStyle name="SAPBEXHLevel3X 3 3 5" xfId="9000"/>
    <cellStyle name="SAPBEXHLevel3X 3 3 5 2" xfId="15887"/>
    <cellStyle name="SAPBEXHLevel3X 3 3 5 2 2" xfId="26076"/>
    <cellStyle name="SAPBEXHLevel3X 3 3 5 3" xfId="22560"/>
    <cellStyle name="SAPBEXHLevel3X 3 3 6" xfId="11061"/>
    <cellStyle name="SAPBEXHLevel3X 3 3 6 2" xfId="17390"/>
    <cellStyle name="SAPBEXHLevel3X 3 3 6 2 2" xfId="27096"/>
    <cellStyle name="SAPBEXHLevel3X 3 3 6 3" xfId="23540"/>
    <cellStyle name="SAPBEXHLevel3X 3 3 7" xfId="4467"/>
    <cellStyle name="SAPBEXHLevel3X 3 3 7 2" xfId="20500"/>
    <cellStyle name="SAPBEXHLevel3X 3 3 8" xfId="4633"/>
    <cellStyle name="SAPBEXHLevel3X 3 3 8 2" xfId="20603"/>
    <cellStyle name="SAPBEXHLevel3X 3 4" xfId="2656"/>
    <cellStyle name="SAPBEXHLevel3X 3 4 2" xfId="9437"/>
    <cellStyle name="SAPBEXHLevel3X 3 4 2 2" xfId="16088"/>
    <cellStyle name="SAPBEXHLevel3X 3 4 2 2 2" xfId="26227"/>
    <cellStyle name="SAPBEXHLevel3X 3 4 2 3" xfId="22703"/>
    <cellStyle name="SAPBEXHLevel3X 3 4 3" xfId="11397"/>
    <cellStyle name="SAPBEXHLevel3X 3 4 3 2" xfId="17725"/>
    <cellStyle name="SAPBEXHLevel3X 3 4 3 2 2" xfId="27246"/>
    <cellStyle name="SAPBEXHLevel3X 3 4 3 3" xfId="23682"/>
    <cellStyle name="SAPBEXHLevel3X 3 4 4" xfId="7256"/>
    <cellStyle name="SAPBEXHLevel3X 3 4 4 2" xfId="21415"/>
    <cellStyle name="SAPBEXHLevel3X 3 4 5" xfId="14429"/>
    <cellStyle name="SAPBEXHLevel3X 3 4 5 2" xfId="25165"/>
    <cellStyle name="SAPBEXHLevel3X 3 4 6" xfId="19387"/>
    <cellStyle name="SAPBEXHLevel3X 3 5" xfId="28119"/>
    <cellStyle name="SAPBEXHLevel3X 4" xfId="1552"/>
    <cellStyle name="SAPBEXHLevel3X 4 2" xfId="848"/>
    <cellStyle name="SAPBEXHLevel3X 4 2 2" xfId="3238"/>
    <cellStyle name="SAPBEXHLevel3X 4 2 2 2" xfId="9993"/>
    <cellStyle name="SAPBEXHLevel3X 4 2 2 2 2" xfId="16546"/>
    <cellStyle name="SAPBEXHLevel3X 4 2 2 2 2 2" xfId="26601"/>
    <cellStyle name="SAPBEXHLevel3X 4 2 2 2 3" xfId="23059"/>
    <cellStyle name="SAPBEXHLevel3X 4 2 2 3" xfId="11923"/>
    <cellStyle name="SAPBEXHLevel3X 4 2 2 3 2" xfId="18248"/>
    <cellStyle name="SAPBEXHLevel3X 4 2 2 3 2 2" xfId="27613"/>
    <cellStyle name="SAPBEXHLevel3X 4 2 2 3 3" xfId="24031"/>
    <cellStyle name="SAPBEXHLevel3X 4 2 2 4" xfId="7814"/>
    <cellStyle name="SAPBEXHLevel3X 4 2 2 4 2" xfId="21818"/>
    <cellStyle name="SAPBEXHLevel3X 4 2 2 5" xfId="14972"/>
    <cellStyle name="SAPBEXHLevel3X 4 2 2 5 2" xfId="25533"/>
    <cellStyle name="SAPBEXHLevel3X 4 2 2 6" xfId="19737"/>
    <cellStyle name="SAPBEXHLevel3X 4 2 3" xfId="3711"/>
    <cellStyle name="SAPBEXHLevel3X 4 2 3 2" xfId="10466"/>
    <cellStyle name="SAPBEXHLevel3X 4 2 3 2 2" xfId="16869"/>
    <cellStyle name="SAPBEXHLevel3X 4 2 3 2 2 2" xfId="26873"/>
    <cellStyle name="SAPBEXHLevel3X 4 2 3 2 3" xfId="23325"/>
    <cellStyle name="SAPBEXHLevel3X 4 2 3 3" xfId="12396"/>
    <cellStyle name="SAPBEXHLevel3X 4 2 3 3 2" xfId="18719"/>
    <cellStyle name="SAPBEXHLevel3X 4 2 3 3 2 2" xfId="27883"/>
    <cellStyle name="SAPBEXHLevel3X 4 2 3 3 3" xfId="24295"/>
    <cellStyle name="SAPBEXHLevel3X 4 2 3 4" xfId="8283"/>
    <cellStyle name="SAPBEXHLevel3X 4 2 3 4 2" xfId="22279"/>
    <cellStyle name="SAPBEXHLevel3X 4 2 3 5" xfId="15443"/>
    <cellStyle name="SAPBEXHLevel3X 4 2 3 5 2" xfId="25803"/>
    <cellStyle name="SAPBEXHLevel3X 4 2 3 6" xfId="20001"/>
    <cellStyle name="SAPBEXHLevel3X 4 2 4" xfId="5893"/>
    <cellStyle name="SAPBEXHLevel3X 4 2 4 2" xfId="13154"/>
    <cellStyle name="SAPBEXHLevel3X 4 2 4 2 2" xfId="24734"/>
    <cellStyle name="SAPBEXHLevel3X 4 2 4 3" xfId="20985"/>
    <cellStyle name="SAPBEXHLevel3X 4 2 5" xfId="5860"/>
    <cellStyle name="SAPBEXHLevel3X 4 2 5 2" xfId="13122"/>
    <cellStyle name="SAPBEXHLevel3X 4 2 5 2 2" xfId="24718"/>
    <cellStyle name="SAPBEXHLevel3X 4 2 5 3" xfId="20969"/>
    <cellStyle name="SAPBEXHLevel3X 4 2 6" xfId="5688"/>
    <cellStyle name="SAPBEXHLevel3X 4 2 6 2" xfId="13007"/>
    <cellStyle name="SAPBEXHLevel3X 4 2 6 2 2" xfId="24666"/>
    <cellStyle name="SAPBEXHLevel3X 4 2 6 3" xfId="20917"/>
    <cellStyle name="SAPBEXHLevel3X 4 2 7" xfId="4129"/>
    <cellStyle name="SAPBEXHLevel3X 4 2 7 2" xfId="20212"/>
    <cellStyle name="SAPBEXHLevel3X 4 2 8" xfId="19016"/>
    <cellStyle name="SAPBEXHLevel3X 4 3" xfId="2761"/>
    <cellStyle name="SAPBEXHLevel3X 4 3 2" xfId="9534"/>
    <cellStyle name="SAPBEXHLevel3X 4 3 2 2" xfId="16185"/>
    <cellStyle name="SAPBEXHLevel3X 4 3 2 2 2" xfId="26311"/>
    <cellStyle name="SAPBEXHLevel3X 4 3 2 3" xfId="22786"/>
    <cellStyle name="SAPBEXHLevel3X 4 3 3" xfId="11489"/>
    <cellStyle name="SAPBEXHLevel3X 4 3 3 2" xfId="17816"/>
    <cellStyle name="SAPBEXHLevel3X 4 3 3 2 2" xfId="27327"/>
    <cellStyle name="SAPBEXHLevel3X 4 3 3 3" xfId="23762"/>
    <cellStyle name="SAPBEXHLevel3X 4 3 4" xfId="7353"/>
    <cellStyle name="SAPBEXHLevel3X 4 3 4 2" xfId="21506"/>
    <cellStyle name="SAPBEXHLevel3X 4 3 5" xfId="14521"/>
    <cellStyle name="SAPBEXHLevel3X 4 3 5 2" xfId="25247"/>
    <cellStyle name="SAPBEXHLevel3X 4 3 6" xfId="19468"/>
    <cellStyle name="SAPBEXHLevel3X 4 4" xfId="2867"/>
    <cellStyle name="SAPBEXHLevel3X 4 4 2" xfId="9634"/>
    <cellStyle name="SAPBEXHLevel3X 4 4 2 2" xfId="16282"/>
    <cellStyle name="SAPBEXHLevel3X 4 4 2 2 2" xfId="26395"/>
    <cellStyle name="SAPBEXHLevel3X 4 4 2 3" xfId="22863"/>
    <cellStyle name="SAPBEXHLevel3X 4 4 3" xfId="11586"/>
    <cellStyle name="SAPBEXHLevel3X 4 4 3 2" xfId="17913"/>
    <cellStyle name="SAPBEXHLevel3X 4 4 3 2 2" xfId="27411"/>
    <cellStyle name="SAPBEXHLevel3X 4 4 3 3" xfId="23839"/>
    <cellStyle name="SAPBEXHLevel3X 4 4 4" xfId="7454"/>
    <cellStyle name="SAPBEXHLevel3X 4 4 4 2" xfId="21591"/>
    <cellStyle name="SAPBEXHLevel3X 4 4 5" xfId="14621"/>
    <cellStyle name="SAPBEXHLevel3X 4 4 5 2" xfId="25331"/>
    <cellStyle name="SAPBEXHLevel3X 4 4 6" xfId="19545"/>
    <cellStyle name="SAPBEXHLevel3X 4 5" xfId="4149"/>
    <cellStyle name="SAPBEXHLevel3X 4 5 2" xfId="20224"/>
    <cellStyle name="SAPBEXHLevel3X 4 6" xfId="19156"/>
    <cellStyle name="SAPBEXHLevel3X 4 7" xfId="28251"/>
    <cellStyle name="SAPBEXHLevel3X 5" xfId="2121"/>
    <cellStyle name="SAPBEXHLevel3X 5 2" xfId="5199"/>
    <cellStyle name="SAPBEXHLevel3X 5 2 2" xfId="12768"/>
    <cellStyle name="SAPBEXHLevel3X 5 2 2 2" xfId="24533"/>
    <cellStyle name="SAPBEXHLevel3X 5 2 3" xfId="20723"/>
    <cellStyle name="SAPBEXHLevel3X 5 3" xfId="6721"/>
    <cellStyle name="SAPBEXHLevel3X 5 3 2" xfId="13897"/>
    <cellStyle name="SAPBEXHLevel3X 5 3 2 2" xfId="24983"/>
    <cellStyle name="SAPBEXHLevel3X 5 3 3" xfId="21228"/>
    <cellStyle name="SAPBEXHLevel3X 5 4" xfId="8904"/>
    <cellStyle name="SAPBEXHLevel3X 5 4 2" xfId="15836"/>
    <cellStyle name="SAPBEXHLevel3X 5 4 2 2" xfId="26043"/>
    <cellStyle name="SAPBEXHLevel3X 5 4 3" xfId="22530"/>
    <cellStyle name="SAPBEXHLevel3X 5 5" xfId="11002"/>
    <cellStyle name="SAPBEXHLevel3X 5 5 2" xfId="17332"/>
    <cellStyle name="SAPBEXHLevel3X 5 5 2 2" xfId="27066"/>
    <cellStyle name="SAPBEXHLevel3X 5 5 3" xfId="23513"/>
    <cellStyle name="SAPBEXHLevel3X 5 6" xfId="4320"/>
    <cellStyle name="SAPBEXHLevel3X 5 6 2" xfId="20364"/>
    <cellStyle name="SAPBEXHLevel3X 5 7" xfId="4261"/>
    <cellStyle name="SAPBEXHLevel3X 5 7 2" xfId="20311"/>
    <cellStyle name="SAPBEXHLevel3X 6" xfId="2598"/>
    <cellStyle name="SAPBEXHLevel3X 6 2" xfId="9379"/>
    <cellStyle name="SAPBEXHLevel3X 6 2 2" xfId="16030"/>
    <cellStyle name="SAPBEXHLevel3X 6 2 2 2" xfId="26182"/>
    <cellStyle name="SAPBEXHLevel3X 6 2 3" xfId="22663"/>
    <cellStyle name="SAPBEXHLevel3X 6 3" xfId="11339"/>
    <cellStyle name="SAPBEXHLevel3X 6 3 2" xfId="17667"/>
    <cellStyle name="SAPBEXHLevel3X 6 3 2 2" xfId="27201"/>
    <cellStyle name="SAPBEXHLevel3X 6 3 3" xfId="23642"/>
    <cellStyle name="SAPBEXHLevel3X 6 4" xfId="7198"/>
    <cellStyle name="SAPBEXHLevel3X 6 4 2" xfId="21362"/>
    <cellStyle name="SAPBEXHLevel3X 6 5" xfId="14371"/>
    <cellStyle name="SAPBEXHLevel3X 6 5 2" xfId="25120"/>
    <cellStyle name="SAPBEXHLevel3X 6 6" xfId="19347"/>
    <cellStyle name="SAPBEXHLevel3X 7" xfId="18972"/>
    <cellStyle name="SAPBEXHLevel3X 8" xfId="28066"/>
    <cellStyle name="SAPBEXresData" xfId="277"/>
    <cellStyle name="SAPBEXresData 2" xfId="1554"/>
    <cellStyle name="SAPBEXresData 2 2" xfId="1046"/>
    <cellStyle name="SAPBEXresData 2 2 2" xfId="3240"/>
    <cellStyle name="SAPBEXresData 2 2 2 2" xfId="9995"/>
    <cellStyle name="SAPBEXresData 2 2 2 2 2" xfId="16548"/>
    <cellStyle name="SAPBEXresData 2 2 2 2 2 2" xfId="26603"/>
    <cellStyle name="SAPBEXresData 2 2 2 2 3" xfId="23061"/>
    <cellStyle name="SAPBEXresData 2 2 2 3" xfId="11925"/>
    <cellStyle name="SAPBEXresData 2 2 2 3 2" xfId="18250"/>
    <cellStyle name="SAPBEXresData 2 2 2 3 2 2" xfId="27615"/>
    <cellStyle name="SAPBEXresData 2 2 2 3 3" xfId="24033"/>
    <cellStyle name="SAPBEXresData 2 2 2 4" xfId="7816"/>
    <cellStyle name="SAPBEXresData 2 2 2 4 2" xfId="21820"/>
    <cellStyle name="SAPBEXresData 2 2 2 5" xfId="14974"/>
    <cellStyle name="SAPBEXresData 2 2 2 5 2" xfId="25535"/>
    <cellStyle name="SAPBEXresData 2 2 2 6" xfId="19739"/>
    <cellStyle name="SAPBEXresData 2 2 3" xfId="3713"/>
    <cellStyle name="SAPBEXresData 2 2 3 2" xfId="10468"/>
    <cellStyle name="SAPBEXresData 2 2 3 2 2" xfId="16871"/>
    <cellStyle name="SAPBEXresData 2 2 3 2 2 2" xfId="26875"/>
    <cellStyle name="SAPBEXresData 2 2 3 2 3" xfId="23327"/>
    <cellStyle name="SAPBEXresData 2 2 3 3" xfId="12398"/>
    <cellStyle name="SAPBEXresData 2 2 3 3 2" xfId="18721"/>
    <cellStyle name="SAPBEXresData 2 2 3 3 2 2" xfId="27885"/>
    <cellStyle name="SAPBEXresData 2 2 3 3 3" xfId="24297"/>
    <cellStyle name="SAPBEXresData 2 2 3 4" xfId="8285"/>
    <cellStyle name="SAPBEXresData 2 2 3 4 2" xfId="22281"/>
    <cellStyle name="SAPBEXresData 2 2 3 5" xfId="15445"/>
    <cellStyle name="SAPBEXresData 2 2 3 5 2" xfId="25805"/>
    <cellStyle name="SAPBEXresData 2 2 3 6" xfId="20003"/>
    <cellStyle name="SAPBEXresData 2 2 4" xfId="6017"/>
    <cellStyle name="SAPBEXresData 2 2 4 2" xfId="13273"/>
    <cellStyle name="SAPBEXresData 2 2 4 2 2" xfId="24791"/>
    <cellStyle name="SAPBEXresData 2 2 4 3" xfId="21042"/>
    <cellStyle name="SAPBEXresData 2 2 5" xfId="5838"/>
    <cellStyle name="SAPBEXresData 2 2 5 2" xfId="13103"/>
    <cellStyle name="SAPBEXresData 2 2 5 2 2" xfId="24704"/>
    <cellStyle name="SAPBEXresData 2 2 5 3" xfId="20955"/>
    <cellStyle name="SAPBEXresData 2 2 6" xfId="6424"/>
    <cellStyle name="SAPBEXresData 2 2 6 2" xfId="13606"/>
    <cellStyle name="SAPBEXresData 2 2 6 2 2" xfId="24883"/>
    <cellStyle name="SAPBEXresData 2 2 6 3" xfId="21133"/>
    <cellStyle name="SAPBEXresData 2 2 7" xfId="4217"/>
    <cellStyle name="SAPBEXresData 2 2 7 2" xfId="20279"/>
    <cellStyle name="SAPBEXresData 2 2 8" xfId="19069"/>
    <cellStyle name="SAPBEXresData 2 3" xfId="2763"/>
    <cellStyle name="SAPBEXresData 2 3 2" xfId="9536"/>
    <cellStyle name="SAPBEXresData 2 3 2 2" xfId="16187"/>
    <cellStyle name="SAPBEXresData 2 3 2 2 2" xfId="26313"/>
    <cellStyle name="SAPBEXresData 2 3 2 3" xfId="22788"/>
    <cellStyle name="SAPBEXresData 2 3 3" xfId="11491"/>
    <cellStyle name="SAPBEXresData 2 3 3 2" xfId="17818"/>
    <cellStyle name="SAPBEXresData 2 3 3 2 2" xfId="27329"/>
    <cellStyle name="SAPBEXresData 2 3 3 3" xfId="23764"/>
    <cellStyle name="SAPBEXresData 2 3 4" xfId="7355"/>
    <cellStyle name="SAPBEXresData 2 3 4 2" xfId="21508"/>
    <cellStyle name="SAPBEXresData 2 3 5" xfId="14523"/>
    <cellStyle name="SAPBEXresData 2 3 5 2" xfId="25249"/>
    <cellStyle name="SAPBEXresData 2 3 6" xfId="19470"/>
    <cellStyle name="SAPBEXresData 2 4" xfId="2549"/>
    <cellStyle name="SAPBEXresData 2 4 2" xfId="9331"/>
    <cellStyle name="SAPBEXresData 2 4 2 2" xfId="15983"/>
    <cellStyle name="SAPBEXresData 2 4 2 2 2" xfId="26137"/>
    <cellStyle name="SAPBEXresData 2 4 2 3" xfId="22618"/>
    <cellStyle name="SAPBEXresData 2 4 3" xfId="11291"/>
    <cellStyle name="SAPBEXresData 2 4 3 2" xfId="17620"/>
    <cellStyle name="SAPBEXresData 2 4 3 2 2" xfId="27157"/>
    <cellStyle name="SAPBEXresData 2 4 3 3" xfId="23598"/>
    <cellStyle name="SAPBEXresData 2 4 4" xfId="7149"/>
    <cellStyle name="SAPBEXresData 2 4 4 2" xfId="21316"/>
    <cellStyle name="SAPBEXresData 2 4 5" xfId="14323"/>
    <cellStyle name="SAPBEXresData 2 4 5 2" xfId="25076"/>
    <cellStyle name="SAPBEXresData 2 4 6" xfId="19302"/>
    <cellStyle name="SAPBEXresData 2 5" xfId="4251"/>
    <cellStyle name="SAPBEXresData 2 5 2" xfId="20303"/>
    <cellStyle name="SAPBEXresData 2 6" xfId="19158"/>
    <cellStyle name="SAPBEXresData 2 7" xfId="28253"/>
    <cellStyle name="SAPBEXresData 3" xfId="2108"/>
    <cellStyle name="SAPBEXresData 3 2" xfId="5187"/>
    <cellStyle name="SAPBEXresData 3 2 2" xfId="12758"/>
    <cellStyle name="SAPBEXresData 3 2 2 2" xfId="24524"/>
    <cellStyle name="SAPBEXresData 3 2 3" xfId="20713"/>
    <cellStyle name="SAPBEXresData 3 3" xfId="6708"/>
    <cellStyle name="SAPBEXresData 3 3 2" xfId="13884"/>
    <cellStyle name="SAPBEXresData 3 3 2 2" xfId="24974"/>
    <cellStyle name="SAPBEXresData 3 3 3" xfId="21219"/>
    <cellStyle name="SAPBEXresData 3 4" xfId="8891"/>
    <cellStyle name="SAPBEXresData 3 4 2" xfId="15826"/>
    <cellStyle name="SAPBEXresData 3 4 2 2" xfId="26034"/>
    <cellStyle name="SAPBEXresData 3 4 3" xfId="22521"/>
    <cellStyle name="SAPBEXresData 3 5" xfId="10991"/>
    <cellStyle name="SAPBEXresData 3 5 2" xfId="17321"/>
    <cellStyle name="SAPBEXresData 3 5 2 2" xfId="27057"/>
    <cellStyle name="SAPBEXresData 3 5 3" xfId="23504"/>
    <cellStyle name="SAPBEXresData 3 6" xfId="4322"/>
    <cellStyle name="SAPBEXresData 3 6 2" xfId="20366"/>
    <cellStyle name="SAPBEXresData 3 7" xfId="4000"/>
    <cellStyle name="SAPBEXresData 3 7 2" xfId="20152"/>
    <cellStyle name="SAPBEXresData 4" xfId="2600"/>
    <cellStyle name="SAPBEXresData 4 2" xfId="9381"/>
    <cellStyle name="SAPBEXresData 4 2 2" xfId="16032"/>
    <cellStyle name="SAPBEXresData 4 2 2 2" xfId="26184"/>
    <cellStyle name="SAPBEXresData 4 2 3" xfId="22665"/>
    <cellStyle name="SAPBEXresData 4 3" xfId="11341"/>
    <cellStyle name="SAPBEXresData 4 3 2" xfId="17669"/>
    <cellStyle name="SAPBEXresData 4 3 2 2" xfId="27203"/>
    <cellStyle name="SAPBEXresData 4 3 3" xfId="23644"/>
    <cellStyle name="SAPBEXresData 4 4" xfId="7200"/>
    <cellStyle name="SAPBEXresData 4 4 2" xfId="21364"/>
    <cellStyle name="SAPBEXresData 4 5" xfId="14373"/>
    <cellStyle name="SAPBEXresData 4 5 2" xfId="25122"/>
    <cellStyle name="SAPBEXresData 4 6" xfId="19349"/>
    <cellStyle name="SAPBEXresData 5" xfId="18974"/>
    <cellStyle name="SAPBEXresData 6" xfId="28068"/>
    <cellStyle name="SAPBEXresDataEmph" xfId="278"/>
    <cellStyle name="SAPBEXresDataEmph 2" xfId="1555"/>
    <cellStyle name="SAPBEXresDataEmph 2 2" xfId="929"/>
    <cellStyle name="SAPBEXresDataEmph 2 2 2" xfId="3241"/>
    <cellStyle name="SAPBEXresDataEmph 2 2 2 2" xfId="9996"/>
    <cellStyle name="SAPBEXresDataEmph 2 2 2 2 2" xfId="16549"/>
    <cellStyle name="SAPBEXresDataEmph 2 2 2 2 2 2" xfId="26604"/>
    <cellStyle name="SAPBEXresDataEmph 2 2 2 2 3" xfId="23062"/>
    <cellStyle name="SAPBEXresDataEmph 2 2 2 3" xfId="11926"/>
    <cellStyle name="SAPBEXresDataEmph 2 2 2 3 2" xfId="18251"/>
    <cellStyle name="SAPBEXresDataEmph 2 2 2 3 2 2" xfId="27616"/>
    <cellStyle name="SAPBEXresDataEmph 2 2 2 3 3" xfId="24034"/>
    <cellStyle name="SAPBEXresDataEmph 2 2 2 4" xfId="7817"/>
    <cellStyle name="SAPBEXresDataEmph 2 2 2 4 2" xfId="21821"/>
    <cellStyle name="SAPBEXresDataEmph 2 2 2 5" xfId="14975"/>
    <cellStyle name="SAPBEXresDataEmph 2 2 2 5 2" xfId="25536"/>
    <cellStyle name="SAPBEXresDataEmph 2 2 2 6" xfId="19740"/>
    <cellStyle name="SAPBEXresDataEmph 2 2 3" xfId="3714"/>
    <cellStyle name="SAPBEXresDataEmph 2 2 3 2" xfId="10469"/>
    <cellStyle name="SAPBEXresDataEmph 2 2 3 2 2" xfId="16872"/>
    <cellStyle name="SAPBEXresDataEmph 2 2 3 2 2 2" xfId="26876"/>
    <cellStyle name="SAPBEXresDataEmph 2 2 3 2 3" xfId="23328"/>
    <cellStyle name="SAPBEXresDataEmph 2 2 3 3" xfId="12399"/>
    <cellStyle name="SAPBEXresDataEmph 2 2 3 3 2" xfId="18722"/>
    <cellStyle name="SAPBEXresDataEmph 2 2 3 3 2 2" xfId="27886"/>
    <cellStyle name="SAPBEXresDataEmph 2 2 3 3 3" xfId="24298"/>
    <cellStyle name="SAPBEXresDataEmph 2 2 3 4" xfId="8286"/>
    <cellStyle name="SAPBEXresDataEmph 2 2 3 4 2" xfId="22282"/>
    <cellStyle name="SAPBEXresDataEmph 2 2 3 5" xfId="15446"/>
    <cellStyle name="SAPBEXresDataEmph 2 2 3 5 2" xfId="25806"/>
    <cellStyle name="SAPBEXresDataEmph 2 2 3 6" xfId="20004"/>
    <cellStyle name="SAPBEXresDataEmph 2 2 4" xfId="5972"/>
    <cellStyle name="SAPBEXresDataEmph 2 2 4 2" xfId="13233"/>
    <cellStyle name="SAPBEXresDataEmph 2 2 4 2 2" xfId="24775"/>
    <cellStyle name="SAPBEXresDataEmph 2 2 4 3" xfId="21026"/>
    <cellStyle name="SAPBEXresDataEmph 2 2 5" xfId="5533"/>
    <cellStyle name="SAPBEXresDataEmph 2 2 5 2" xfId="12899"/>
    <cellStyle name="SAPBEXresDataEmph 2 2 5 2 2" xfId="24612"/>
    <cellStyle name="SAPBEXresDataEmph 2 2 5 3" xfId="20863"/>
    <cellStyle name="SAPBEXresDataEmph 2 2 6" xfId="5881"/>
    <cellStyle name="SAPBEXresDataEmph 2 2 6 2" xfId="13143"/>
    <cellStyle name="SAPBEXresDataEmph 2 2 6 2 2" xfId="24727"/>
    <cellStyle name="SAPBEXresDataEmph 2 2 6 3" xfId="20978"/>
    <cellStyle name="SAPBEXresDataEmph 2 2 7" xfId="4719"/>
    <cellStyle name="SAPBEXresDataEmph 2 2 7 2" xfId="20615"/>
    <cellStyle name="SAPBEXresDataEmph 2 2 8" xfId="19057"/>
    <cellStyle name="SAPBEXresDataEmph 2 3" xfId="2764"/>
    <cellStyle name="SAPBEXresDataEmph 2 3 2" xfId="9537"/>
    <cellStyle name="SAPBEXresDataEmph 2 3 2 2" xfId="16188"/>
    <cellStyle name="SAPBEXresDataEmph 2 3 2 2 2" xfId="26314"/>
    <cellStyle name="SAPBEXresDataEmph 2 3 2 3" xfId="22789"/>
    <cellStyle name="SAPBEXresDataEmph 2 3 3" xfId="11492"/>
    <cellStyle name="SAPBEXresDataEmph 2 3 3 2" xfId="17819"/>
    <cellStyle name="SAPBEXresDataEmph 2 3 3 2 2" xfId="27330"/>
    <cellStyle name="SAPBEXresDataEmph 2 3 3 3" xfId="23765"/>
    <cellStyle name="SAPBEXresDataEmph 2 3 4" xfId="7356"/>
    <cellStyle name="SAPBEXresDataEmph 2 3 4 2" xfId="21509"/>
    <cellStyle name="SAPBEXresDataEmph 2 3 5" xfId="14524"/>
    <cellStyle name="SAPBEXresDataEmph 2 3 5 2" xfId="25250"/>
    <cellStyle name="SAPBEXresDataEmph 2 3 6" xfId="19471"/>
    <cellStyle name="SAPBEXresDataEmph 2 4" xfId="2967"/>
    <cellStyle name="SAPBEXresDataEmph 2 4 2" xfId="9733"/>
    <cellStyle name="SAPBEXresDataEmph 2 4 2 2" xfId="16366"/>
    <cellStyle name="SAPBEXresDataEmph 2 4 2 2 2" xfId="26458"/>
    <cellStyle name="SAPBEXresDataEmph 2 4 2 3" xfId="22917"/>
    <cellStyle name="SAPBEXresDataEmph 2 4 3" xfId="11670"/>
    <cellStyle name="SAPBEXresDataEmph 2 4 3 2" xfId="17996"/>
    <cellStyle name="SAPBEXresDataEmph 2 4 3 2 2" xfId="27473"/>
    <cellStyle name="SAPBEXresDataEmph 2 4 3 3" xfId="23892"/>
    <cellStyle name="SAPBEXresDataEmph 2 4 4" xfId="7554"/>
    <cellStyle name="SAPBEXresDataEmph 2 4 4 2" xfId="21659"/>
    <cellStyle name="SAPBEXresDataEmph 2 4 5" xfId="14719"/>
    <cellStyle name="SAPBEXresDataEmph 2 4 5 2" xfId="25393"/>
    <cellStyle name="SAPBEXresDataEmph 2 4 6" xfId="19598"/>
    <cellStyle name="SAPBEXresDataEmph 2 5" xfId="4148"/>
    <cellStyle name="SAPBEXresDataEmph 2 5 2" xfId="20223"/>
    <cellStyle name="SAPBEXresDataEmph 2 6" xfId="19159"/>
    <cellStyle name="SAPBEXresDataEmph 2 7" xfId="28254"/>
    <cellStyle name="SAPBEXresDataEmph 3" xfId="2077"/>
    <cellStyle name="SAPBEXresDataEmph 3 2" xfId="5160"/>
    <cellStyle name="SAPBEXresDataEmph 3 2 2" xfId="12736"/>
    <cellStyle name="SAPBEXresDataEmph 3 2 2 2" xfId="24508"/>
    <cellStyle name="SAPBEXresDataEmph 3 2 3" xfId="20692"/>
    <cellStyle name="SAPBEXresDataEmph 3 3" xfId="6677"/>
    <cellStyle name="SAPBEXresDataEmph 3 3 2" xfId="13853"/>
    <cellStyle name="SAPBEXresDataEmph 3 3 2 2" xfId="24958"/>
    <cellStyle name="SAPBEXresDataEmph 3 3 3" xfId="21203"/>
    <cellStyle name="SAPBEXresDataEmph 3 4" xfId="8860"/>
    <cellStyle name="SAPBEXresDataEmph 3 4 2" xfId="15804"/>
    <cellStyle name="SAPBEXresDataEmph 3 4 2 2" xfId="26018"/>
    <cellStyle name="SAPBEXresDataEmph 3 4 3" xfId="22505"/>
    <cellStyle name="SAPBEXresDataEmph 3 5" xfId="10967"/>
    <cellStyle name="SAPBEXresDataEmph 3 5 2" xfId="17297"/>
    <cellStyle name="SAPBEXresDataEmph 3 5 2 2" xfId="27041"/>
    <cellStyle name="SAPBEXresDataEmph 3 5 3" xfId="23488"/>
    <cellStyle name="SAPBEXresDataEmph 3 6" xfId="4323"/>
    <cellStyle name="SAPBEXresDataEmph 3 6 2" xfId="20367"/>
    <cellStyle name="SAPBEXresDataEmph 3 7" xfId="4260"/>
    <cellStyle name="SAPBEXresDataEmph 3 7 2" xfId="20310"/>
    <cellStyle name="SAPBEXresDataEmph 4" xfId="2601"/>
    <cellStyle name="SAPBEXresDataEmph 4 2" xfId="9382"/>
    <cellStyle name="SAPBEXresDataEmph 4 2 2" xfId="16033"/>
    <cellStyle name="SAPBEXresDataEmph 4 2 2 2" xfId="26185"/>
    <cellStyle name="SAPBEXresDataEmph 4 2 3" xfId="22666"/>
    <cellStyle name="SAPBEXresDataEmph 4 3" xfId="11342"/>
    <cellStyle name="SAPBEXresDataEmph 4 3 2" xfId="17670"/>
    <cellStyle name="SAPBEXresDataEmph 4 3 2 2" xfId="27204"/>
    <cellStyle name="SAPBEXresDataEmph 4 3 3" xfId="23645"/>
    <cellStyle name="SAPBEXresDataEmph 4 4" xfId="7201"/>
    <cellStyle name="SAPBEXresDataEmph 4 4 2" xfId="21365"/>
    <cellStyle name="SAPBEXresDataEmph 4 5" xfId="14374"/>
    <cellStyle name="SAPBEXresDataEmph 4 5 2" xfId="25123"/>
    <cellStyle name="SAPBEXresDataEmph 4 6" xfId="19350"/>
    <cellStyle name="SAPBEXresDataEmph 5" xfId="18975"/>
    <cellStyle name="SAPBEXresDataEmph 6" xfId="28069"/>
    <cellStyle name="SAPBEXresItem" xfId="279"/>
    <cellStyle name="SAPBEXresItem 2" xfId="1556"/>
    <cellStyle name="SAPBEXresItem 2 2" xfId="847"/>
    <cellStyle name="SAPBEXresItem 2 2 2" xfId="3242"/>
    <cellStyle name="SAPBEXresItem 2 2 2 2" xfId="9997"/>
    <cellStyle name="SAPBEXresItem 2 2 2 2 2" xfId="16550"/>
    <cellStyle name="SAPBEXresItem 2 2 2 2 2 2" xfId="26605"/>
    <cellStyle name="SAPBEXresItem 2 2 2 2 3" xfId="23063"/>
    <cellStyle name="SAPBEXresItem 2 2 2 3" xfId="11927"/>
    <cellStyle name="SAPBEXresItem 2 2 2 3 2" xfId="18252"/>
    <cellStyle name="SAPBEXresItem 2 2 2 3 2 2" xfId="27617"/>
    <cellStyle name="SAPBEXresItem 2 2 2 3 3" xfId="24035"/>
    <cellStyle name="SAPBEXresItem 2 2 2 4" xfId="7818"/>
    <cellStyle name="SAPBEXresItem 2 2 2 4 2" xfId="21822"/>
    <cellStyle name="SAPBEXresItem 2 2 2 5" xfId="14976"/>
    <cellStyle name="SAPBEXresItem 2 2 2 5 2" xfId="25537"/>
    <cellStyle name="SAPBEXresItem 2 2 2 6" xfId="19741"/>
    <cellStyle name="SAPBEXresItem 2 2 3" xfId="3715"/>
    <cellStyle name="SAPBEXresItem 2 2 3 2" xfId="10470"/>
    <cellStyle name="SAPBEXresItem 2 2 3 2 2" xfId="16873"/>
    <cellStyle name="SAPBEXresItem 2 2 3 2 2 2" xfId="26877"/>
    <cellStyle name="SAPBEXresItem 2 2 3 2 3" xfId="23329"/>
    <cellStyle name="SAPBEXresItem 2 2 3 3" xfId="12400"/>
    <cellStyle name="SAPBEXresItem 2 2 3 3 2" xfId="18723"/>
    <cellStyle name="SAPBEXresItem 2 2 3 3 2 2" xfId="27887"/>
    <cellStyle name="SAPBEXresItem 2 2 3 3 3" xfId="24299"/>
    <cellStyle name="SAPBEXresItem 2 2 3 4" xfId="8287"/>
    <cellStyle name="SAPBEXresItem 2 2 3 4 2" xfId="22283"/>
    <cellStyle name="SAPBEXresItem 2 2 3 5" xfId="15447"/>
    <cellStyle name="SAPBEXresItem 2 2 3 5 2" xfId="25807"/>
    <cellStyle name="SAPBEXresItem 2 2 3 6" xfId="20005"/>
    <cellStyle name="SAPBEXresItem 2 2 4" xfId="5892"/>
    <cellStyle name="SAPBEXresItem 2 2 4 2" xfId="13153"/>
    <cellStyle name="SAPBEXresItem 2 2 4 2 2" xfId="24733"/>
    <cellStyle name="SAPBEXresItem 2 2 4 3" xfId="20984"/>
    <cellStyle name="SAPBEXresItem 2 2 5" xfId="6432"/>
    <cellStyle name="SAPBEXresItem 2 2 5 2" xfId="13612"/>
    <cellStyle name="SAPBEXresItem 2 2 5 2 2" xfId="24886"/>
    <cellStyle name="SAPBEXresItem 2 2 5 3" xfId="21136"/>
    <cellStyle name="SAPBEXresItem 2 2 6" xfId="6308"/>
    <cellStyle name="SAPBEXresItem 2 2 6 2" xfId="13529"/>
    <cellStyle name="SAPBEXresItem 2 2 6 2 2" xfId="24872"/>
    <cellStyle name="SAPBEXresItem 2 2 6 3" xfId="21122"/>
    <cellStyle name="SAPBEXresItem 2 2 7" xfId="4233"/>
    <cellStyle name="SAPBEXresItem 2 2 7 2" xfId="20289"/>
    <cellStyle name="SAPBEXresItem 2 2 8" xfId="19015"/>
    <cellStyle name="SAPBEXresItem 2 3" xfId="2765"/>
    <cellStyle name="SAPBEXresItem 2 3 2" xfId="9538"/>
    <cellStyle name="SAPBEXresItem 2 3 2 2" xfId="16189"/>
    <cellStyle name="SAPBEXresItem 2 3 2 2 2" xfId="26315"/>
    <cellStyle name="SAPBEXresItem 2 3 2 3" xfId="22790"/>
    <cellStyle name="SAPBEXresItem 2 3 3" xfId="11493"/>
    <cellStyle name="SAPBEXresItem 2 3 3 2" xfId="17820"/>
    <cellStyle name="SAPBEXresItem 2 3 3 2 2" xfId="27331"/>
    <cellStyle name="SAPBEXresItem 2 3 3 3" xfId="23766"/>
    <cellStyle name="SAPBEXresItem 2 3 4" xfId="7357"/>
    <cellStyle name="SAPBEXresItem 2 3 4 2" xfId="21510"/>
    <cellStyle name="SAPBEXresItem 2 3 5" xfId="14525"/>
    <cellStyle name="SAPBEXresItem 2 3 5 2" xfId="25251"/>
    <cellStyle name="SAPBEXresItem 2 3 6" xfId="19472"/>
    <cellStyle name="SAPBEXresItem 2 4" xfId="2892"/>
    <cellStyle name="SAPBEXresItem 2 4 2" xfId="9659"/>
    <cellStyle name="SAPBEXresItem 2 4 2 2" xfId="16305"/>
    <cellStyle name="SAPBEXresItem 2 4 2 2 2" xfId="26413"/>
    <cellStyle name="SAPBEXresItem 2 4 2 3" xfId="22879"/>
    <cellStyle name="SAPBEXresItem 2 4 3" xfId="11609"/>
    <cellStyle name="SAPBEXresItem 2 4 3 2" xfId="17936"/>
    <cellStyle name="SAPBEXresItem 2 4 3 2 2" xfId="27429"/>
    <cellStyle name="SAPBEXresItem 2 4 3 3" xfId="23855"/>
    <cellStyle name="SAPBEXresItem 2 4 4" xfId="7479"/>
    <cellStyle name="SAPBEXresItem 2 4 4 2" xfId="21611"/>
    <cellStyle name="SAPBEXresItem 2 4 5" xfId="14646"/>
    <cellStyle name="SAPBEXresItem 2 4 5 2" xfId="25349"/>
    <cellStyle name="SAPBEXresItem 2 4 6" xfId="19561"/>
    <cellStyle name="SAPBEXresItem 2 5" xfId="3986"/>
    <cellStyle name="SAPBEXresItem 2 5 2" xfId="20139"/>
    <cellStyle name="SAPBEXresItem 2 6" xfId="19160"/>
    <cellStyle name="SAPBEXresItem 2 7" xfId="28255"/>
    <cellStyle name="SAPBEXresItem 3" xfId="2285"/>
    <cellStyle name="SAPBEXresItem 3 2" xfId="5324"/>
    <cellStyle name="SAPBEXresItem 3 2 2" xfId="12847"/>
    <cellStyle name="SAPBEXresItem 3 2 2 2" xfId="24587"/>
    <cellStyle name="SAPBEXresItem 3 2 3" xfId="20804"/>
    <cellStyle name="SAPBEXresItem 3 3" xfId="6885"/>
    <cellStyle name="SAPBEXresItem 3 3 2" xfId="14059"/>
    <cellStyle name="SAPBEXresItem 3 3 2 2" xfId="25036"/>
    <cellStyle name="SAPBEXresItem 3 3 3" xfId="21278"/>
    <cellStyle name="SAPBEXresItem 3 4" xfId="9068"/>
    <cellStyle name="SAPBEXresItem 3 4 2" xfId="15916"/>
    <cellStyle name="SAPBEXresItem 3 4 2 2" xfId="26098"/>
    <cellStyle name="SAPBEXresItem 3 4 3" xfId="22582"/>
    <cellStyle name="SAPBEXresItem 3 5" xfId="11096"/>
    <cellStyle name="SAPBEXresItem 3 5 2" xfId="17425"/>
    <cellStyle name="SAPBEXresItem 3 5 2 2" xfId="27118"/>
    <cellStyle name="SAPBEXresItem 3 5 3" xfId="23562"/>
    <cellStyle name="SAPBEXresItem 3 6" xfId="4324"/>
    <cellStyle name="SAPBEXresItem 3 6 2" xfId="20368"/>
    <cellStyle name="SAPBEXresItem 3 7" xfId="4157"/>
    <cellStyle name="SAPBEXresItem 3 7 2" xfId="20231"/>
    <cellStyle name="SAPBEXresItem 4" xfId="2602"/>
    <cellStyle name="SAPBEXresItem 4 2" xfId="9383"/>
    <cellStyle name="SAPBEXresItem 4 2 2" xfId="16034"/>
    <cellStyle name="SAPBEXresItem 4 2 2 2" xfId="26186"/>
    <cellStyle name="SAPBEXresItem 4 2 3" xfId="22667"/>
    <cellStyle name="SAPBEXresItem 4 3" xfId="11343"/>
    <cellStyle name="SAPBEXresItem 4 3 2" xfId="17671"/>
    <cellStyle name="SAPBEXresItem 4 3 2 2" xfId="27205"/>
    <cellStyle name="SAPBEXresItem 4 3 3" xfId="23646"/>
    <cellStyle name="SAPBEXresItem 4 4" xfId="7202"/>
    <cellStyle name="SAPBEXresItem 4 4 2" xfId="21366"/>
    <cellStyle name="SAPBEXresItem 4 5" xfId="14375"/>
    <cellStyle name="SAPBEXresItem 4 5 2" xfId="25124"/>
    <cellStyle name="SAPBEXresItem 4 6" xfId="19351"/>
    <cellStyle name="SAPBEXresItem 5" xfId="18976"/>
    <cellStyle name="SAPBEXresItem 6" xfId="28070"/>
    <cellStyle name="SAPBEXresItemX" xfId="280"/>
    <cellStyle name="SAPBEXresItemX 2" xfId="1557"/>
    <cellStyle name="SAPBEXresItemX 2 2" xfId="1440"/>
    <cellStyle name="SAPBEXresItemX 2 2 2" xfId="3243"/>
    <cellStyle name="SAPBEXresItemX 2 2 2 2" xfId="9998"/>
    <cellStyle name="SAPBEXresItemX 2 2 2 2 2" xfId="16551"/>
    <cellStyle name="SAPBEXresItemX 2 2 2 2 2 2" xfId="26606"/>
    <cellStyle name="SAPBEXresItemX 2 2 2 2 3" xfId="23064"/>
    <cellStyle name="SAPBEXresItemX 2 2 2 3" xfId="11928"/>
    <cellStyle name="SAPBEXresItemX 2 2 2 3 2" xfId="18253"/>
    <cellStyle name="SAPBEXresItemX 2 2 2 3 2 2" xfId="27618"/>
    <cellStyle name="SAPBEXresItemX 2 2 2 3 3" xfId="24036"/>
    <cellStyle name="SAPBEXresItemX 2 2 2 4" xfId="7819"/>
    <cellStyle name="SAPBEXresItemX 2 2 2 4 2" xfId="21823"/>
    <cellStyle name="SAPBEXresItemX 2 2 2 5" xfId="14977"/>
    <cellStyle name="SAPBEXresItemX 2 2 2 5 2" xfId="25538"/>
    <cellStyle name="SAPBEXresItemX 2 2 2 6" xfId="19742"/>
    <cellStyle name="SAPBEXresItemX 2 2 3" xfId="3716"/>
    <cellStyle name="SAPBEXresItemX 2 2 3 2" xfId="10471"/>
    <cellStyle name="SAPBEXresItemX 2 2 3 2 2" xfId="16874"/>
    <cellStyle name="SAPBEXresItemX 2 2 3 2 2 2" xfId="26878"/>
    <cellStyle name="SAPBEXresItemX 2 2 3 2 3" xfId="23330"/>
    <cellStyle name="SAPBEXresItemX 2 2 3 3" xfId="12401"/>
    <cellStyle name="SAPBEXresItemX 2 2 3 3 2" xfId="18724"/>
    <cellStyle name="SAPBEXresItemX 2 2 3 3 2 2" xfId="27888"/>
    <cellStyle name="SAPBEXresItemX 2 2 3 3 3" xfId="24300"/>
    <cellStyle name="SAPBEXresItemX 2 2 3 4" xfId="8288"/>
    <cellStyle name="SAPBEXresItemX 2 2 3 4 2" xfId="22284"/>
    <cellStyle name="SAPBEXresItemX 2 2 3 5" xfId="15448"/>
    <cellStyle name="SAPBEXresItemX 2 2 3 5 2" xfId="25808"/>
    <cellStyle name="SAPBEXresItemX 2 2 3 6" xfId="20006"/>
    <cellStyle name="SAPBEXresItemX 2 2 4" xfId="6218"/>
    <cellStyle name="SAPBEXresItemX 2 2 4 2" xfId="13453"/>
    <cellStyle name="SAPBEXresItemX 2 2 4 2 2" xfId="24856"/>
    <cellStyle name="SAPBEXresItemX 2 2 4 3" xfId="21106"/>
    <cellStyle name="SAPBEXresItemX 2 2 5" xfId="8491"/>
    <cellStyle name="SAPBEXresItemX 2 2 5 2" xfId="15683"/>
    <cellStyle name="SAPBEXresItemX 2 2 5 2 2" xfId="25934"/>
    <cellStyle name="SAPBEXresItemX 2 2 5 3" xfId="22427"/>
    <cellStyle name="SAPBEXresItemX 2 2 6" xfId="6026"/>
    <cellStyle name="SAPBEXresItemX 2 2 6 2" xfId="13280"/>
    <cellStyle name="SAPBEXresItemX 2 2 6 2 2" xfId="24793"/>
    <cellStyle name="SAPBEXresItemX 2 2 6 3" xfId="21044"/>
    <cellStyle name="SAPBEXresItemX 2 2 7" xfId="12642"/>
    <cellStyle name="SAPBEXresItemX 2 2 7 2" xfId="24432"/>
    <cellStyle name="SAPBEXresItemX 2 2 8" xfId="19115"/>
    <cellStyle name="SAPBEXresItemX 2 3" xfId="2766"/>
    <cellStyle name="SAPBEXresItemX 2 3 2" xfId="9539"/>
    <cellStyle name="SAPBEXresItemX 2 3 2 2" xfId="16190"/>
    <cellStyle name="SAPBEXresItemX 2 3 2 2 2" xfId="26316"/>
    <cellStyle name="SAPBEXresItemX 2 3 2 3" xfId="22791"/>
    <cellStyle name="SAPBEXresItemX 2 3 3" xfId="11494"/>
    <cellStyle name="SAPBEXresItemX 2 3 3 2" xfId="17821"/>
    <cellStyle name="SAPBEXresItemX 2 3 3 2 2" xfId="27332"/>
    <cellStyle name="SAPBEXresItemX 2 3 3 3" xfId="23767"/>
    <cellStyle name="SAPBEXresItemX 2 3 4" xfId="7358"/>
    <cellStyle name="SAPBEXresItemX 2 3 4 2" xfId="21511"/>
    <cellStyle name="SAPBEXresItemX 2 3 5" xfId="14526"/>
    <cellStyle name="SAPBEXresItemX 2 3 5 2" xfId="25252"/>
    <cellStyle name="SAPBEXresItemX 2 3 6" xfId="19473"/>
    <cellStyle name="SAPBEXresItemX 2 4" xfId="2868"/>
    <cellStyle name="SAPBEXresItemX 2 4 2" xfId="9635"/>
    <cellStyle name="SAPBEXresItemX 2 4 2 2" xfId="16283"/>
    <cellStyle name="SAPBEXresItemX 2 4 2 2 2" xfId="26396"/>
    <cellStyle name="SAPBEXresItemX 2 4 2 3" xfId="22864"/>
    <cellStyle name="SAPBEXresItemX 2 4 3" xfId="11587"/>
    <cellStyle name="SAPBEXresItemX 2 4 3 2" xfId="17914"/>
    <cellStyle name="SAPBEXresItemX 2 4 3 2 2" xfId="27412"/>
    <cellStyle name="SAPBEXresItemX 2 4 3 3" xfId="23840"/>
    <cellStyle name="SAPBEXresItemX 2 4 4" xfId="7455"/>
    <cellStyle name="SAPBEXresItemX 2 4 4 2" xfId="21592"/>
    <cellStyle name="SAPBEXresItemX 2 4 5" xfId="14622"/>
    <cellStyle name="SAPBEXresItemX 2 4 5 2" xfId="25332"/>
    <cellStyle name="SAPBEXresItemX 2 4 6" xfId="19546"/>
    <cellStyle name="SAPBEXresItemX 2 5" xfId="4250"/>
    <cellStyle name="SAPBEXresItemX 2 5 2" xfId="20302"/>
    <cellStyle name="SAPBEXresItemX 2 6" xfId="19161"/>
    <cellStyle name="SAPBEXresItemX 2 7" xfId="28256"/>
    <cellStyle name="SAPBEXresItemX 3" xfId="2331"/>
    <cellStyle name="SAPBEXresItemX 3 2" xfId="5365"/>
    <cellStyle name="SAPBEXresItemX 3 2 2" xfId="12867"/>
    <cellStyle name="SAPBEXresItemX 3 2 2 2" xfId="24604"/>
    <cellStyle name="SAPBEXresItemX 3 2 3" xfId="20824"/>
    <cellStyle name="SAPBEXresItemX 3 3" xfId="6931"/>
    <cellStyle name="SAPBEXresItemX 3 3 2" xfId="14105"/>
    <cellStyle name="SAPBEXresItemX 3 3 2 2" xfId="25053"/>
    <cellStyle name="SAPBEXresItemX 3 3 3" xfId="21295"/>
    <cellStyle name="SAPBEXresItemX 3 4" xfId="9114"/>
    <cellStyle name="SAPBEXresItemX 3 4 2" xfId="15936"/>
    <cellStyle name="SAPBEXresItemX 3 4 2 2" xfId="26115"/>
    <cellStyle name="SAPBEXresItemX 3 4 3" xfId="22599"/>
    <cellStyle name="SAPBEXresItemX 3 5" xfId="11134"/>
    <cellStyle name="SAPBEXresItemX 3 5 2" xfId="17463"/>
    <cellStyle name="SAPBEXresItemX 3 5 2 2" xfId="27135"/>
    <cellStyle name="SAPBEXresItemX 3 5 3" xfId="23579"/>
    <cellStyle name="SAPBEXresItemX 3 6" xfId="4325"/>
    <cellStyle name="SAPBEXresItemX 3 6 2" xfId="20369"/>
    <cellStyle name="SAPBEXresItemX 3 7" xfId="4046"/>
    <cellStyle name="SAPBEXresItemX 3 7 2" xfId="20179"/>
    <cellStyle name="SAPBEXresItemX 4" xfId="2603"/>
    <cellStyle name="SAPBEXresItemX 4 2" xfId="9384"/>
    <cellStyle name="SAPBEXresItemX 4 2 2" xfId="16035"/>
    <cellStyle name="SAPBEXresItemX 4 2 2 2" xfId="26187"/>
    <cellStyle name="SAPBEXresItemX 4 2 3" xfId="22668"/>
    <cellStyle name="SAPBEXresItemX 4 3" xfId="11344"/>
    <cellStyle name="SAPBEXresItemX 4 3 2" xfId="17672"/>
    <cellStyle name="SAPBEXresItemX 4 3 2 2" xfId="27206"/>
    <cellStyle name="SAPBEXresItemX 4 3 3" xfId="23647"/>
    <cellStyle name="SAPBEXresItemX 4 4" xfId="7203"/>
    <cellStyle name="SAPBEXresItemX 4 4 2" xfId="21367"/>
    <cellStyle name="SAPBEXresItemX 4 5" xfId="14376"/>
    <cellStyle name="SAPBEXresItemX 4 5 2" xfId="25125"/>
    <cellStyle name="SAPBEXresItemX 4 6" xfId="19352"/>
    <cellStyle name="SAPBEXresItemX 5" xfId="18977"/>
    <cellStyle name="SAPBEXresItemX 6" xfId="28071"/>
    <cellStyle name="SAPBEXstdData" xfId="11"/>
    <cellStyle name="SAPBEXstdData 10" xfId="28023"/>
    <cellStyle name="SAPBEXstdData 2" xfId="18"/>
    <cellStyle name="SAPBEXstdData 2 2" xfId="1284"/>
    <cellStyle name="SAPBEXstdData 2 2 2" xfId="1618"/>
    <cellStyle name="SAPBEXstdData 2 2 2 2" xfId="1384"/>
    <cellStyle name="SAPBEXstdData 2 2 2 2 2" xfId="3280"/>
    <cellStyle name="SAPBEXstdData 2 2 2 2 2 2" xfId="10035"/>
    <cellStyle name="SAPBEXstdData 2 2 2 2 2 2 2" xfId="16581"/>
    <cellStyle name="SAPBEXstdData 2 2 2 2 2 2 2 2" xfId="26621"/>
    <cellStyle name="SAPBEXstdData 2 2 2 2 2 2 3" xfId="23079"/>
    <cellStyle name="SAPBEXstdData 2 2 2 2 2 3" xfId="11965"/>
    <cellStyle name="SAPBEXstdData 2 2 2 2 2 3 2" xfId="18290"/>
    <cellStyle name="SAPBEXstdData 2 2 2 2 2 3 2 2" xfId="27633"/>
    <cellStyle name="SAPBEXstdData 2 2 2 2 2 3 3" xfId="24051"/>
    <cellStyle name="SAPBEXstdData 2 2 2 2 2 4" xfId="7856"/>
    <cellStyle name="SAPBEXstdData 2 2 2 2 2 4 2" xfId="21860"/>
    <cellStyle name="SAPBEXstdData 2 2 2 2 2 5" xfId="15014"/>
    <cellStyle name="SAPBEXstdData 2 2 2 2 2 5 2" xfId="25553"/>
    <cellStyle name="SAPBEXstdData 2 2 2 2 2 6" xfId="19757"/>
    <cellStyle name="SAPBEXstdData 2 2 2 2 3" xfId="3753"/>
    <cellStyle name="SAPBEXstdData 2 2 2 2 3 2" xfId="10508"/>
    <cellStyle name="SAPBEXstdData 2 2 2 2 3 2 2" xfId="16904"/>
    <cellStyle name="SAPBEXstdData 2 2 2 2 3 2 2 2" xfId="26893"/>
    <cellStyle name="SAPBEXstdData 2 2 2 2 3 2 3" xfId="23345"/>
    <cellStyle name="SAPBEXstdData 2 2 2 2 3 3" xfId="12438"/>
    <cellStyle name="SAPBEXstdData 2 2 2 2 3 3 2" xfId="18761"/>
    <cellStyle name="SAPBEXstdData 2 2 2 2 3 3 2 2" xfId="27903"/>
    <cellStyle name="SAPBEXstdData 2 2 2 2 3 3 3" xfId="24315"/>
    <cellStyle name="SAPBEXstdData 2 2 2 2 3 4" xfId="8307"/>
    <cellStyle name="SAPBEXstdData 2 2 2 2 3 4 2" xfId="22301"/>
    <cellStyle name="SAPBEXstdData 2 2 2 2 3 5" xfId="15485"/>
    <cellStyle name="SAPBEXstdData 2 2 2 2 3 5 2" xfId="25823"/>
    <cellStyle name="SAPBEXstdData 2 2 2 2 3 6" xfId="20021"/>
    <cellStyle name="SAPBEXstdData 2 2 2 2 4" xfId="6167"/>
    <cellStyle name="SAPBEXstdData 2 2 2 2 4 2" xfId="13403"/>
    <cellStyle name="SAPBEXstdData 2 2 2 2 4 2 2" xfId="24835"/>
    <cellStyle name="SAPBEXstdData 2 2 2 2 4 3" xfId="21085"/>
    <cellStyle name="SAPBEXstdData 2 2 2 2 5" xfId="8436"/>
    <cellStyle name="SAPBEXstdData 2 2 2 2 5 2" xfId="15653"/>
    <cellStyle name="SAPBEXstdData 2 2 2 2 5 2 2" xfId="25909"/>
    <cellStyle name="SAPBEXstdData 2 2 2 2 5 3" xfId="22402"/>
    <cellStyle name="SAPBEXstdData 2 2 2 2 6" xfId="6297"/>
    <cellStyle name="SAPBEXstdData 2 2 2 2 6 2" xfId="13522"/>
    <cellStyle name="SAPBEXstdData 2 2 2 2 6 2 2" xfId="24870"/>
    <cellStyle name="SAPBEXstdData 2 2 2 2 6 3" xfId="21120"/>
    <cellStyle name="SAPBEXstdData 2 2 2 2 7" xfId="12617"/>
    <cellStyle name="SAPBEXstdData 2 2 2 2 7 2" xfId="24411"/>
    <cellStyle name="SAPBEXstdData 2 2 2 2 8" xfId="19094"/>
    <cellStyle name="SAPBEXstdData 2 2 2 3" xfId="3017"/>
    <cellStyle name="SAPBEXstdData 2 2 2 3 2" xfId="9783"/>
    <cellStyle name="SAPBEXstdData 2 2 2 3 2 2" xfId="16405"/>
    <cellStyle name="SAPBEXstdData 2 2 2 3 2 2 2" xfId="26484"/>
    <cellStyle name="SAPBEXstdData 2 2 2 3 2 3" xfId="22942"/>
    <cellStyle name="SAPBEXstdData 2 2 2 3 3" xfId="11720"/>
    <cellStyle name="SAPBEXstdData 2 2 2 3 3 2" xfId="18045"/>
    <cellStyle name="SAPBEXstdData 2 2 2 3 3 2 2" xfId="27498"/>
    <cellStyle name="SAPBEXstdData 2 2 2 3 3 3" xfId="23916"/>
    <cellStyle name="SAPBEXstdData 2 2 2 3 4" xfId="7604"/>
    <cellStyle name="SAPBEXstdData 2 2 2 3 4 2" xfId="21691"/>
    <cellStyle name="SAPBEXstdData 2 2 2 3 5" xfId="14768"/>
    <cellStyle name="SAPBEXstdData 2 2 2 3 5 2" xfId="25418"/>
    <cellStyle name="SAPBEXstdData 2 2 2 3 6" xfId="19622"/>
    <cellStyle name="SAPBEXstdData 2 2 2 4" xfId="3522"/>
    <cellStyle name="SAPBEXstdData 2 2 2 4 2" xfId="10277"/>
    <cellStyle name="SAPBEXstdData 2 2 2 4 2 2" xfId="16748"/>
    <cellStyle name="SAPBEXstdData 2 2 2 4 2 2 2" xfId="26758"/>
    <cellStyle name="SAPBEXstdData 2 2 2 4 2 3" xfId="23210"/>
    <cellStyle name="SAPBEXstdData 2 2 2 4 3" xfId="12207"/>
    <cellStyle name="SAPBEXstdData 2 2 2 4 3 2" xfId="18530"/>
    <cellStyle name="SAPBEXstdData 2 2 2 4 3 2 2" xfId="27768"/>
    <cellStyle name="SAPBEXstdData 2 2 2 4 3 3" xfId="24180"/>
    <cellStyle name="SAPBEXstdData 2 2 2 4 4" xfId="8098"/>
    <cellStyle name="SAPBEXstdData 2 2 2 4 4 2" xfId="22095"/>
    <cellStyle name="SAPBEXstdData 2 2 2 4 5" xfId="15254"/>
    <cellStyle name="SAPBEXstdData 2 2 2 4 5 2" xfId="25688"/>
    <cellStyle name="SAPBEXstdData 2 2 2 4 6" xfId="19886"/>
    <cellStyle name="SAPBEXstdData 2 2 2 5" xfId="4247"/>
    <cellStyle name="SAPBEXstdData 2 2 2 5 2" xfId="20300"/>
    <cellStyle name="SAPBEXstdData 2 2 2 6" xfId="19177"/>
    <cellStyle name="SAPBEXstdData 2 2 2 7" xfId="28286"/>
    <cellStyle name="SAPBEXstdData 2 2 3" xfId="2270"/>
    <cellStyle name="SAPBEXstdData 2 2 3 2" xfId="5309"/>
    <cellStyle name="SAPBEXstdData 2 2 3 2 2" xfId="12834"/>
    <cellStyle name="SAPBEXstdData 2 2 3 2 2 2" xfId="24577"/>
    <cellStyle name="SAPBEXstdData 2 2 3 2 3" xfId="20793"/>
    <cellStyle name="SAPBEXstdData 2 2 3 3" xfId="6870"/>
    <cellStyle name="SAPBEXstdData 2 2 3 3 2" xfId="14044"/>
    <cellStyle name="SAPBEXstdData 2 2 3 3 2 2" xfId="25026"/>
    <cellStyle name="SAPBEXstdData 2 2 3 3 3" xfId="21268"/>
    <cellStyle name="SAPBEXstdData 2 2 3 4" xfId="9053"/>
    <cellStyle name="SAPBEXstdData 2 2 3 4 2" xfId="15903"/>
    <cellStyle name="SAPBEXstdData 2 2 3 4 2 2" xfId="26088"/>
    <cellStyle name="SAPBEXstdData 2 2 3 4 3" xfId="22572"/>
    <cellStyle name="SAPBEXstdData 2 2 3 5" xfId="11081"/>
    <cellStyle name="SAPBEXstdData 2 2 3 5 2" xfId="17410"/>
    <cellStyle name="SAPBEXstdData 2 2 3 5 2 2" xfId="27108"/>
    <cellStyle name="SAPBEXstdData 2 2 3 5 3" xfId="23552"/>
    <cellStyle name="SAPBEXstdData 2 2 3 6" xfId="4421"/>
    <cellStyle name="SAPBEXstdData 2 2 3 6 2" xfId="20463"/>
    <cellStyle name="SAPBEXstdData 2 2 3 7" xfId="4268"/>
    <cellStyle name="SAPBEXstdData 2 2 3 7 2" xfId="20316"/>
    <cellStyle name="SAPBEXstdData 2 2 4" xfId="2768"/>
    <cellStyle name="SAPBEXstdData 2 2 4 2" xfId="9541"/>
    <cellStyle name="SAPBEXstdData 2 2 4 2 2" xfId="16192"/>
    <cellStyle name="SAPBEXstdData 2 2 4 2 2 2" xfId="26318"/>
    <cellStyle name="SAPBEXstdData 2 2 4 2 3" xfId="22793"/>
    <cellStyle name="SAPBEXstdData 2 2 4 3" xfId="11496"/>
    <cellStyle name="SAPBEXstdData 2 2 4 3 2" xfId="17823"/>
    <cellStyle name="SAPBEXstdData 2 2 4 3 2 2" xfId="27334"/>
    <cellStyle name="SAPBEXstdData 2 2 4 3 3" xfId="23769"/>
    <cellStyle name="SAPBEXstdData 2 2 4 4" xfId="7360"/>
    <cellStyle name="SAPBEXstdData 2 2 4 4 2" xfId="21513"/>
    <cellStyle name="SAPBEXstdData 2 2 4 5" xfId="14528"/>
    <cellStyle name="SAPBEXstdData 2 2 4 5 2" xfId="25254"/>
    <cellStyle name="SAPBEXstdData 2 2 4 6" xfId="19475"/>
    <cellStyle name="SAPBEXstdData 2 2 5" xfId="2548"/>
    <cellStyle name="SAPBEXstdData 2 2 5 2" xfId="9330"/>
    <cellStyle name="SAPBEXstdData 2 2 5 2 2" xfId="15982"/>
    <cellStyle name="SAPBEXstdData 2 2 5 2 2 2" xfId="26136"/>
    <cellStyle name="SAPBEXstdData 2 2 5 2 3" xfId="22617"/>
    <cellStyle name="SAPBEXstdData 2 2 5 3" xfId="11290"/>
    <cellStyle name="SAPBEXstdData 2 2 5 3 2" xfId="17619"/>
    <cellStyle name="SAPBEXstdData 2 2 5 3 2 2" xfId="27156"/>
    <cellStyle name="SAPBEXstdData 2 2 5 3 3" xfId="23597"/>
    <cellStyle name="SAPBEXstdData 2 2 5 4" xfId="7148"/>
    <cellStyle name="SAPBEXstdData 2 2 5 4 2" xfId="21315"/>
    <cellStyle name="SAPBEXstdData 2 2 5 5" xfId="14322"/>
    <cellStyle name="SAPBEXstdData 2 2 5 5 2" xfId="25075"/>
    <cellStyle name="SAPBEXstdData 2 2 5 6" xfId="19301"/>
    <cellStyle name="SAPBEXstdData 2 2 6" xfId="28202"/>
    <cellStyle name="SAPBEXstdData 2 3" xfId="1559"/>
    <cellStyle name="SAPBEXstdData 2 3 2" xfId="930"/>
    <cellStyle name="SAPBEXstdData 2 3 2 2" xfId="3245"/>
    <cellStyle name="SAPBEXstdData 2 3 2 2 2" xfId="10000"/>
    <cellStyle name="SAPBEXstdData 2 3 2 2 2 2" xfId="16553"/>
    <cellStyle name="SAPBEXstdData 2 3 2 2 2 2 2" xfId="26608"/>
    <cellStyle name="SAPBEXstdData 2 3 2 2 2 3" xfId="23066"/>
    <cellStyle name="SAPBEXstdData 2 3 2 2 3" xfId="11930"/>
    <cellStyle name="SAPBEXstdData 2 3 2 2 3 2" xfId="18255"/>
    <cellStyle name="SAPBEXstdData 2 3 2 2 3 2 2" xfId="27620"/>
    <cellStyle name="SAPBEXstdData 2 3 2 2 3 3" xfId="24038"/>
    <cellStyle name="SAPBEXstdData 2 3 2 2 4" xfId="7821"/>
    <cellStyle name="SAPBEXstdData 2 3 2 2 4 2" xfId="21825"/>
    <cellStyle name="SAPBEXstdData 2 3 2 2 5" xfId="14979"/>
    <cellStyle name="SAPBEXstdData 2 3 2 2 5 2" xfId="25540"/>
    <cellStyle name="SAPBEXstdData 2 3 2 2 6" xfId="19744"/>
    <cellStyle name="SAPBEXstdData 2 3 2 3" xfId="3718"/>
    <cellStyle name="SAPBEXstdData 2 3 2 3 2" xfId="10473"/>
    <cellStyle name="SAPBEXstdData 2 3 2 3 2 2" xfId="16876"/>
    <cellStyle name="SAPBEXstdData 2 3 2 3 2 2 2" xfId="26880"/>
    <cellStyle name="SAPBEXstdData 2 3 2 3 2 3" xfId="23332"/>
    <cellStyle name="SAPBEXstdData 2 3 2 3 3" xfId="12403"/>
    <cellStyle name="SAPBEXstdData 2 3 2 3 3 2" xfId="18726"/>
    <cellStyle name="SAPBEXstdData 2 3 2 3 3 2 2" xfId="27890"/>
    <cellStyle name="SAPBEXstdData 2 3 2 3 3 3" xfId="24302"/>
    <cellStyle name="SAPBEXstdData 2 3 2 3 4" xfId="8290"/>
    <cellStyle name="SAPBEXstdData 2 3 2 3 4 2" xfId="22286"/>
    <cellStyle name="SAPBEXstdData 2 3 2 3 5" xfId="15450"/>
    <cellStyle name="SAPBEXstdData 2 3 2 3 5 2" xfId="25810"/>
    <cellStyle name="SAPBEXstdData 2 3 2 3 6" xfId="20008"/>
    <cellStyle name="SAPBEXstdData 2 3 2 4" xfId="5973"/>
    <cellStyle name="SAPBEXstdData 2 3 2 4 2" xfId="13234"/>
    <cellStyle name="SAPBEXstdData 2 3 2 4 2 2" xfId="24776"/>
    <cellStyle name="SAPBEXstdData 2 3 2 4 3" xfId="21027"/>
    <cellStyle name="SAPBEXstdData 2 3 2 5" xfId="5842"/>
    <cellStyle name="SAPBEXstdData 2 3 2 5 2" xfId="13107"/>
    <cellStyle name="SAPBEXstdData 2 3 2 5 2 2" xfId="24706"/>
    <cellStyle name="SAPBEXstdData 2 3 2 5 3" xfId="20957"/>
    <cellStyle name="SAPBEXstdData 2 3 2 6" xfId="5676"/>
    <cellStyle name="SAPBEXstdData 2 3 2 6 2" xfId="12998"/>
    <cellStyle name="SAPBEXstdData 2 3 2 6 2 2" xfId="24660"/>
    <cellStyle name="SAPBEXstdData 2 3 2 6 3" xfId="20912"/>
    <cellStyle name="SAPBEXstdData 2 3 2 7" xfId="4228"/>
    <cellStyle name="SAPBEXstdData 2 3 2 7 2" xfId="20285"/>
    <cellStyle name="SAPBEXstdData 2 3 2 8" xfId="19058"/>
    <cellStyle name="SAPBEXstdData 2 3 3" xfId="2986"/>
    <cellStyle name="SAPBEXstdData 2 3 3 2" xfId="9752"/>
    <cellStyle name="SAPBEXstdData 2 3 3 2 2" xfId="16381"/>
    <cellStyle name="SAPBEXstdData 2 3 3 2 2 2" xfId="26473"/>
    <cellStyle name="SAPBEXstdData 2 3 3 2 3" xfId="22932"/>
    <cellStyle name="SAPBEXstdData 2 3 3 3" xfId="11689"/>
    <cellStyle name="SAPBEXstdData 2 3 3 3 2" xfId="18015"/>
    <cellStyle name="SAPBEXstdData 2 3 3 3 2 2" xfId="27488"/>
    <cellStyle name="SAPBEXstdData 2 3 3 3 3" xfId="23907"/>
    <cellStyle name="SAPBEXstdData 2 3 3 4" xfId="7573"/>
    <cellStyle name="SAPBEXstdData 2 3 3 4 2" xfId="21674"/>
    <cellStyle name="SAPBEXstdData 2 3 3 5" xfId="14738"/>
    <cellStyle name="SAPBEXstdData 2 3 3 5 2" xfId="25408"/>
    <cellStyle name="SAPBEXstdData 2 3 3 6" xfId="19613"/>
    <cellStyle name="SAPBEXstdData 2 3 4" xfId="3501"/>
    <cellStyle name="SAPBEXstdData 2 3 4 2" xfId="10256"/>
    <cellStyle name="SAPBEXstdData 2 3 4 2 2" xfId="16734"/>
    <cellStyle name="SAPBEXstdData 2 3 4 2 2 2" xfId="26750"/>
    <cellStyle name="SAPBEXstdData 2 3 4 2 3" xfId="23202"/>
    <cellStyle name="SAPBEXstdData 2 3 4 3" xfId="12186"/>
    <cellStyle name="SAPBEXstdData 2 3 4 3 2" xfId="18509"/>
    <cellStyle name="SAPBEXstdData 2 3 4 3 2 2" xfId="27760"/>
    <cellStyle name="SAPBEXstdData 2 3 4 3 3" xfId="24172"/>
    <cellStyle name="SAPBEXstdData 2 3 4 4" xfId="8077"/>
    <cellStyle name="SAPBEXstdData 2 3 4 4 2" xfId="22074"/>
    <cellStyle name="SAPBEXstdData 2 3 4 5" xfId="15233"/>
    <cellStyle name="SAPBEXstdData 2 3 4 5 2" xfId="25680"/>
    <cellStyle name="SAPBEXstdData 2 3 4 6" xfId="19878"/>
    <cellStyle name="SAPBEXstdData 2 3 5" xfId="4044"/>
    <cellStyle name="SAPBEXstdData 2 3 5 2" xfId="20177"/>
    <cellStyle name="SAPBEXstdData 2 3 6" xfId="19163"/>
    <cellStyle name="SAPBEXstdData 2 3 7" xfId="28258"/>
    <cellStyle name="SAPBEXstdData 2 4" xfId="906"/>
    <cellStyle name="SAPBEXstdData 2 4 2" xfId="2796"/>
    <cellStyle name="SAPBEXstdData 2 4 2 2" xfId="7383"/>
    <cellStyle name="SAPBEXstdData 2 4 2 2 2" xfId="14550"/>
    <cellStyle name="SAPBEXstdData 2 4 2 2 2 2" xfId="25271"/>
    <cellStyle name="SAPBEXstdData 2 4 2 2 3" xfId="21530"/>
    <cellStyle name="SAPBEXstdData 2 4 2 3" xfId="9563"/>
    <cellStyle name="SAPBEXstdData 2 4 2 3 2" xfId="16212"/>
    <cellStyle name="SAPBEXstdData 2 4 2 3 2 2" xfId="26335"/>
    <cellStyle name="SAPBEXstdData 2 4 2 3 3" xfId="22806"/>
    <cellStyle name="SAPBEXstdData 2 4 2 4" xfId="11516"/>
    <cellStyle name="SAPBEXstdData 2 4 2 4 2" xfId="17843"/>
    <cellStyle name="SAPBEXstdData 2 4 2 4 2 2" xfId="27351"/>
    <cellStyle name="SAPBEXstdData 2 4 2 4 3" xfId="23782"/>
    <cellStyle name="SAPBEXstdData 2 4 2 5" xfId="4696"/>
    <cellStyle name="SAPBEXstdData 2 4 2 5 2" xfId="20612"/>
    <cellStyle name="SAPBEXstdData 2 4 2 6" xfId="4015"/>
    <cellStyle name="SAPBEXstdData 2 4 2 6 2" xfId="20165"/>
    <cellStyle name="SAPBEXstdData 2 4 2 7" xfId="19488"/>
    <cellStyle name="SAPBEXstdData 2 4 3" xfId="2872"/>
    <cellStyle name="SAPBEXstdData 2 4 3 2" xfId="9639"/>
    <cellStyle name="SAPBEXstdData 2 4 3 2 2" xfId="16287"/>
    <cellStyle name="SAPBEXstdData 2 4 3 2 2 2" xfId="26400"/>
    <cellStyle name="SAPBEXstdData 2 4 3 2 3" xfId="22867"/>
    <cellStyle name="SAPBEXstdData 2 4 3 3" xfId="11591"/>
    <cellStyle name="SAPBEXstdData 2 4 3 3 2" xfId="17918"/>
    <cellStyle name="SAPBEXstdData 2 4 3 3 2 2" xfId="27416"/>
    <cellStyle name="SAPBEXstdData 2 4 3 3 3" xfId="23843"/>
    <cellStyle name="SAPBEXstdData 2 4 3 4" xfId="7459"/>
    <cellStyle name="SAPBEXstdData 2 4 3 4 2" xfId="21595"/>
    <cellStyle name="SAPBEXstdData 2 4 3 5" xfId="14626"/>
    <cellStyle name="SAPBEXstdData 2 4 3 5 2" xfId="25336"/>
    <cellStyle name="SAPBEXstdData 2 4 3 6" xfId="19549"/>
    <cellStyle name="SAPBEXstdData 2 4 4" xfId="5951"/>
    <cellStyle name="SAPBEXstdData 2 4 4 2" xfId="13212"/>
    <cellStyle name="SAPBEXstdData 2 4 4 2 2" xfId="24769"/>
    <cellStyle name="SAPBEXstdData 2 4 4 3" xfId="21020"/>
    <cellStyle name="SAPBEXstdData 2 4 5" xfId="4327"/>
    <cellStyle name="SAPBEXstdData 2 4 5 2" xfId="20371"/>
    <cellStyle name="SAPBEXstdData 2 4 6" xfId="4727"/>
    <cellStyle name="SAPBEXstdData 2 4 6 2" xfId="20620"/>
    <cellStyle name="SAPBEXstdData 2 4 7" xfId="19051"/>
    <cellStyle name="SAPBEXstdData 2 4 8" xfId="28152"/>
    <cellStyle name="SAPBEXstdData 2 5" xfId="2324"/>
    <cellStyle name="SAPBEXstdData 2 5 2" xfId="6924"/>
    <cellStyle name="SAPBEXstdData 2 5 2 2" xfId="14098"/>
    <cellStyle name="SAPBEXstdData 2 5 2 2 2" xfId="25049"/>
    <cellStyle name="SAPBEXstdData 2 5 2 3" xfId="21291"/>
    <cellStyle name="SAPBEXstdData 2 5 3" xfId="9107"/>
    <cellStyle name="SAPBEXstdData 2 5 3 2" xfId="15932"/>
    <cellStyle name="SAPBEXstdData 2 5 3 2 2" xfId="26111"/>
    <cellStyle name="SAPBEXstdData 2 5 3 3" xfId="22595"/>
    <cellStyle name="SAPBEXstdData 2 5 4" xfId="11128"/>
    <cellStyle name="SAPBEXstdData 2 5 4 2" xfId="17457"/>
    <cellStyle name="SAPBEXstdData 2 5 4 2 2" xfId="27131"/>
    <cellStyle name="SAPBEXstdData 2 5 4 3" xfId="23575"/>
    <cellStyle name="SAPBEXstdData 2 5 5" xfId="5358"/>
    <cellStyle name="SAPBEXstdData 2 5 5 2" xfId="20819"/>
    <cellStyle name="SAPBEXstdData 2 5 6" xfId="12863"/>
    <cellStyle name="SAPBEXstdData 2 5 6 2" xfId="24600"/>
    <cellStyle name="SAPBEXstdData 2 6" xfId="2537"/>
    <cellStyle name="SAPBEXstdData 2 6 2" xfId="9319"/>
    <cellStyle name="SAPBEXstdData 2 6 2 2" xfId="15971"/>
    <cellStyle name="SAPBEXstdData 2 6 2 2 2" xfId="26126"/>
    <cellStyle name="SAPBEXstdData 2 6 2 3" xfId="22609"/>
    <cellStyle name="SAPBEXstdData 2 6 3" xfId="11279"/>
    <cellStyle name="SAPBEXstdData 2 6 3 2" xfId="17608"/>
    <cellStyle name="SAPBEXstdData 2 6 3 2 2" xfId="27146"/>
    <cellStyle name="SAPBEXstdData 2 6 3 3" xfId="23589"/>
    <cellStyle name="SAPBEXstdData 2 6 4" xfId="7137"/>
    <cellStyle name="SAPBEXstdData 2 6 4 2" xfId="21306"/>
    <cellStyle name="SAPBEXstdData 2 6 5" xfId="14311"/>
    <cellStyle name="SAPBEXstdData 2 6 5 2" xfId="25065"/>
    <cellStyle name="SAPBEXstdData 2 6 6" xfId="19293"/>
    <cellStyle name="SAPBEXstdData 2 7" xfId="18932"/>
    <cellStyle name="SAPBEXstdData 2 8" xfId="28027"/>
    <cellStyle name="SAPBEXstdData 3" xfId="281"/>
    <cellStyle name="SAPBEXstdData 3 2" xfId="1560"/>
    <cellStyle name="SAPBEXstdData 3 2 2" xfId="1986"/>
    <cellStyle name="SAPBEXstdData 3 2 2 2" xfId="3246"/>
    <cellStyle name="SAPBEXstdData 3 2 2 2 2" xfId="10001"/>
    <cellStyle name="SAPBEXstdData 3 2 2 2 2 2" xfId="16554"/>
    <cellStyle name="SAPBEXstdData 3 2 2 2 2 2 2" xfId="26609"/>
    <cellStyle name="SAPBEXstdData 3 2 2 2 2 3" xfId="23067"/>
    <cellStyle name="SAPBEXstdData 3 2 2 2 3" xfId="11931"/>
    <cellStyle name="SAPBEXstdData 3 2 2 2 3 2" xfId="18256"/>
    <cellStyle name="SAPBEXstdData 3 2 2 2 3 2 2" xfId="27621"/>
    <cellStyle name="SAPBEXstdData 3 2 2 2 3 3" xfId="24039"/>
    <cellStyle name="SAPBEXstdData 3 2 2 2 4" xfId="7822"/>
    <cellStyle name="SAPBEXstdData 3 2 2 2 4 2" xfId="21826"/>
    <cellStyle name="SAPBEXstdData 3 2 2 2 5" xfId="14980"/>
    <cellStyle name="SAPBEXstdData 3 2 2 2 5 2" xfId="25541"/>
    <cellStyle name="SAPBEXstdData 3 2 2 2 6" xfId="19745"/>
    <cellStyle name="SAPBEXstdData 3 2 2 3" xfId="3719"/>
    <cellStyle name="SAPBEXstdData 3 2 2 3 2" xfId="10474"/>
    <cellStyle name="SAPBEXstdData 3 2 2 3 2 2" xfId="16877"/>
    <cellStyle name="SAPBEXstdData 3 2 2 3 2 2 2" xfId="26881"/>
    <cellStyle name="SAPBEXstdData 3 2 2 3 2 3" xfId="23333"/>
    <cellStyle name="SAPBEXstdData 3 2 2 3 3" xfId="12404"/>
    <cellStyle name="SAPBEXstdData 3 2 2 3 3 2" xfId="18727"/>
    <cellStyle name="SAPBEXstdData 3 2 2 3 3 2 2" xfId="27891"/>
    <cellStyle name="SAPBEXstdData 3 2 2 3 3 3" xfId="24303"/>
    <cellStyle name="SAPBEXstdData 3 2 2 3 4" xfId="8291"/>
    <cellStyle name="SAPBEXstdData 3 2 2 3 4 2" xfId="22287"/>
    <cellStyle name="SAPBEXstdData 3 2 2 3 5" xfId="15451"/>
    <cellStyle name="SAPBEXstdData 3 2 2 3 5 2" xfId="25811"/>
    <cellStyle name="SAPBEXstdData 3 2 2 3 6" xfId="20009"/>
    <cellStyle name="SAPBEXstdData 3 2 2 4" xfId="6586"/>
    <cellStyle name="SAPBEXstdData 3 2 2 4 2" xfId="13764"/>
    <cellStyle name="SAPBEXstdData 3 2 2 4 2 2" xfId="24908"/>
    <cellStyle name="SAPBEXstdData 3 2 2 4 3" xfId="21158"/>
    <cellStyle name="SAPBEXstdData 3 2 2 5" xfId="8769"/>
    <cellStyle name="SAPBEXstdData 3 2 2 5 2" xfId="15741"/>
    <cellStyle name="SAPBEXstdData 3 2 2 5 2 2" xfId="25966"/>
    <cellStyle name="SAPBEXstdData 3 2 2 5 3" xfId="22458"/>
    <cellStyle name="SAPBEXstdData 3 2 2 6" xfId="10883"/>
    <cellStyle name="SAPBEXstdData 3 2 2 6 2" xfId="17215"/>
    <cellStyle name="SAPBEXstdData 3 2 2 6 2 2" xfId="26992"/>
    <cellStyle name="SAPBEXstdData 3 2 2 6 3" xfId="23444"/>
    <cellStyle name="SAPBEXstdData 3 2 2 7" xfId="12673"/>
    <cellStyle name="SAPBEXstdData 3 2 2 7 2" xfId="24456"/>
    <cellStyle name="SAPBEXstdData 3 2 2 8" xfId="19275"/>
    <cellStyle name="SAPBEXstdData 3 2 3" xfId="2987"/>
    <cellStyle name="SAPBEXstdData 3 2 3 2" xfId="9753"/>
    <cellStyle name="SAPBEXstdData 3 2 3 2 2" xfId="16382"/>
    <cellStyle name="SAPBEXstdData 3 2 3 2 2 2" xfId="26474"/>
    <cellStyle name="SAPBEXstdData 3 2 3 2 3" xfId="22933"/>
    <cellStyle name="SAPBEXstdData 3 2 3 3" xfId="11690"/>
    <cellStyle name="SAPBEXstdData 3 2 3 3 2" xfId="18016"/>
    <cellStyle name="SAPBEXstdData 3 2 3 3 2 2" xfId="27489"/>
    <cellStyle name="SAPBEXstdData 3 2 3 3 3" xfId="23908"/>
    <cellStyle name="SAPBEXstdData 3 2 3 4" xfId="7574"/>
    <cellStyle name="SAPBEXstdData 3 2 3 4 2" xfId="21675"/>
    <cellStyle name="SAPBEXstdData 3 2 3 5" xfId="14739"/>
    <cellStyle name="SAPBEXstdData 3 2 3 5 2" xfId="25409"/>
    <cellStyle name="SAPBEXstdData 3 2 3 6" xfId="19614"/>
    <cellStyle name="SAPBEXstdData 3 2 4" xfId="3502"/>
    <cellStyle name="SAPBEXstdData 3 2 4 2" xfId="10257"/>
    <cellStyle name="SAPBEXstdData 3 2 4 2 2" xfId="16735"/>
    <cellStyle name="SAPBEXstdData 3 2 4 2 2 2" xfId="26751"/>
    <cellStyle name="SAPBEXstdData 3 2 4 2 3" xfId="23203"/>
    <cellStyle name="SAPBEXstdData 3 2 4 3" xfId="12187"/>
    <cellStyle name="SAPBEXstdData 3 2 4 3 2" xfId="18510"/>
    <cellStyle name="SAPBEXstdData 3 2 4 3 2 2" xfId="27761"/>
    <cellStyle name="SAPBEXstdData 3 2 4 3 3" xfId="24173"/>
    <cellStyle name="SAPBEXstdData 3 2 4 4" xfId="8078"/>
    <cellStyle name="SAPBEXstdData 3 2 4 4 2" xfId="22075"/>
    <cellStyle name="SAPBEXstdData 3 2 4 5" xfId="15234"/>
    <cellStyle name="SAPBEXstdData 3 2 4 5 2" xfId="25681"/>
    <cellStyle name="SAPBEXstdData 3 2 4 6" xfId="19879"/>
    <cellStyle name="SAPBEXstdData 3 2 5" xfId="4063"/>
    <cellStyle name="SAPBEXstdData 3 2 5 2" xfId="20188"/>
    <cellStyle name="SAPBEXstdData 3 2 6" xfId="19164"/>
    <cellStyle name="SAPBEXstdData 3 2 7" xfId="28259"/>
    <cellStyle name="SAPBEXstdData 3 3" xfId="2120"/>
    <cellStyle name="SAPBEXstdData 3 3 2" xfId="2797"/>
    <cellStyle name="SAPBEXstdData 3 3 2 2" xfId="7384"/>
    <cellStyle name="SAPBEXstdData 3 3 2 2 2" xfId="14551"/>
    <cellStyle name="SAPBEXstdData 3 3 2 2 2 2" xfId="25272"/>
    <cellStyle name="SAPBEXstdData 3 3 2 2 3" xfId="21531"/>
    <cellStyle name="SAPBEXstdData 3 3 2 3" xfId="9564"/>
    <cellStyle name="SAPBEXstdData 3 3 2 3 2" xfId="16213"/>
    <cellStyle name="SAPBEXstdData 3 3 2 3 2 2" xfId="26336"/>
    <cellStyle name="SAPBEXstdData 3 3 2 3 3" xfId="22807"/>
    <cellStyle name="SAPBEXstdData 3 3 2 4" xfId="11517"/>
    <cellStyle name="SAPBEXstdData 3 3 2 4 2" xfId="17844"/>
    <cellStyle name="SAPBEXstdData 3 3 2 4 2 2" xfId="27352"/>
    <cellStyle name="SAPBEXstdData 3 3 2 4 3" xfId="23783"/>
    <cellStyle name="SAPBEXstdData 3 3 2 5" xfId="5198"/>
    <cellStyle name="SAPBEXstdData 3 3 2 5 2" xfId="20722"/>
    <cellStyle name="SAPBEXstdData 3 3 2 6" xfId="12767"/>
    <cellStyle name="SAPBEXstdData 3 3 2 6 2" xfId="24532"/>
    <cellStyle name="SAPBEXstdData 3 3 2 7" xfId="19489"/>
    <cellStyle name="SAPBEXstdData 3 3 3" xfId="2815"/>
    <cellStyle name="SAPBEXstdData 3 3 3 2" xfId="9582"/>
    <cellStyle name="SAPBEXstdData 3 3 3 2 2" xfId="16231"/>
    <cellStyle name="SAPBEXstdData 3 3 3 2 2 2" xfId="26346"/>
    <cellStyle name="SAPBEXstdData 3 3 3 2 3" xfId="22814"/>
    <cellStyle name="SAPBEXstdData 3 3 3 3" xfId="11535"/>
    <cellStyle name="SAPBEXstdData 3 3 3 3 2" xfId="17862"/>
    <cellStyle name="SAPBEXstdData 3 3 3 3 2 2" xfId="27362"/>
    <cellStyle name="SAPBEXstdData 3 3 3 3 3" xfId="23790"/>
    <cellStyle name="SAPBEXstdData 3 3 3 4" xfId="7402"/>
    <cellStyle name="SAPBEXstdData 3 3 3 4 2" xfId="21540"/>
    <cellStyle name="SAPBEXstdData 3 3 3 5" xfId="14569"/>
    <cellStyle name="SAPBEXstdData 3 3 3 5 2" xfId="25282"/>
    <cellStyle name="SAPBEXstdData 3 3 3 6" xfId="19496"/>
    <cellStyle name="SAPBEXstdData 3 3 4" xfId="6720"/>
    <cellStyle name="SAPBEXstdData 3 3 4 2" xfId="13896"/>
    <cellStyle name="SAPBEXstdData 3 3 4 2 2" xfId="24982"/>
    <cellStyle name="SAPBEXstdData 3 3 4 3" xfId="21227"/>
    <cellStyle name="SAPBEXstdData 3 3 5" xfId="8903"/>
    <cellStyle name="SAPBEXstdData 3 3 5 2" xfId="15835"/>
    <cellStyle name="SAPBEXstdData 3 3 5 2 2" xfId="26042"/>
    <cellStyle name="SAPBEXstdData 3 3 5 3" xfId="22529"/>
    <cellStyle name="SAPBEXstdData 3 3 6" xfId="11001"/>
    <cellStyle name="SAPBEXstdData 3 3 6 2" xfId="17331"/>
    <cellStyle name="SAPBEXstdData 3 3 6 2 2" xfId="27065"/>
    <cellStyle name="SAPBEXstdData 3 3 6 3" xfId="23512"/>
    <cellStyle name="SAPBEXstdData 3 3 7" xfId="4328"/>
    <cellStyle name="SAPBEXstdData 3 3 7 2" xfId="20372"/>
    <cellStyle name="SAPBEXstdData 3 3 8" xfId="4259"/>
    <cellStyle name="SAPBEXstdData 3 3 8 2" xfId="20309"/>
    <cellStyle name="SAPBEXstdData 3 4" xfId="2604"/>
    <cellStyle name="SAPBEXstdData 3 4 2" xfId="9385"/>
    <cellStyle name="SAPBEXstdData 3 4 2 2" xfId="16036"/>
    <cellStyle name="SAPBEXstdData 3 4 2 2 2" xfId="26188"/>
    <cellStyle name="SAPBEXstdData 3 4 2 3" xfId="22669"/>
    <cellStyle name="SAPBEXstdData 3 4 3" xfId="11345"/>
    <cellStyle name="SAPBEXstdData 3 4 3 2" xfId="17673"/>
    <cellStyle name="SAPBEXstdData 3 4 3 2 2" xfId="27207"/>
    <cellStyle name="SAPBEXstdData 3 4 3 3" xfId="23648"/>
    <cellStyle name="SAPBEXstdData 3 4 4" xfId="7204"/>
    <cellStyle name="SAPBEXstdData 3 4 4 2" xfId="21368"/>
    <cellStyle name="SAPBEXstdData 3 4 5" xfId="14377"/>
    <cellStyle name="SAPBEXstdData 3 4 5 2" xfId="25126"/>
    <cellStyle name="SAPBEXstdData 3 4 6" xfId="19353"/>
    <cellStyle name="SAPBEXstdData 3 5" xfId="28072"/>
    <cellStyle name="SAPBEXstdData 4" xfId="448"/>
    <cellStyle name="SAPBEXstdData 4 2" xfId="1753"/>
    <cellStyle name="SAPBEXstdData 4 2 2" xfId="1996"/>
    <cellStyle name="SAPBEXstdData 4 2 2 2" xfId="3372"/>
    <cellStyle name="SAPBEXstdData 4 2 2 2 2" xfId="10127"/>
    <cellStyle name="SAPBEXstdData 4 2 2 2 2 2" xfId="16646"/>
    <cellStyle name="SAPBEXstdData 4 2 2 2 2 2 2" xfId="26673"/>
    <cellStyle name="SAPBEXstdData 4 2 2 2 2 3" xfId="23131"/>
    <cellStyle name="SAPBEXstdData 4 2 2 2 3" xfId="12057"/>
    <cellStyle name="SAPBEXstdData 4 2 2 2 3 2" xfId="18382"/>
    <cellStyle name="SAPBEXstdData 4 2 2 2 3 2 2" xfId="27685"/>
    <cellStyle name="SAPBEXstdData 4 2 2 2 3 3" xfId="24103"/>
    <cellStyle name="SAPBEXstdData 4 2 2 2 4" xfId="7948"/>
    <cellStyle name="SAPBEXstdData 4 2 2 2 4 2" xfId="21952"/>
    <cellStyle name="SAPBEXstdData 4 2 2 2 5" xfId="15106"/>
    <cellStyle name="SAPBEXstdData 4 2 2 2 5 2" xfId="25605"/>
    <cellStyle name="SAPBEXstdData 4 2 2 2 6" xfId="19809"/>
    <cellStyle name="SAPBEXstdData 4 2 2 3" xfId="3845"/>
    <cellStyle name="SAPBEXstdData 4 2 2 3 2" xfId="10600"/>
    <cellStyle name="SAPBEXstdData 4 2 2 3 2 2" xfId="16969"/>
    <cellStyle name="SAPBEXstdData 4 2 2 3 2 2 2" xfId="26945"/>
    <cellStyle name="SAPBEXstdData 4 2 2 3 2 3" xfId="23397"/>
    <cellStyle name="SAPBEXstdData 4 2 2 3 3" xfId="12530"/>
    <cellStyle name="SAPBEXstdData 4 2 2 3 3 2" xfId="18853"/>
    <cellStyle name="SAPBEXstdData 4 2 2 3 3 2 2" xfId="27955"/>
    <cellStyle name="SAPBEXstdData 4 2 2 3 3 3" xfId="24367"/>
    <cellStyle name="SAPBEXstdData 4 2 2 3 4" xfId="8366"/>
    <cellStyle name="SAPBEXstdData 4 2 2 3 4 2" xfId="22357"/>
    <cellStyle name="SAPBEXstdData 4 2 2 3 5" xfId="15577"/>
    <cellStyle name="SAPBEXstdData 4 2 2 3 5 2" xfId="25875"/>
    <cellStyle name="SAPBEXstdData 4 2 2 3 6" xfId="20073"/>
    <cellStyle name="SAPBEXstdData 4 2 2 4" xfId="6596"/>
    <cellStyle name="SAPBEXstdData 4 2 2 4 2" xfId="13774"/>
    <cellStyle name="SAPBEXstdData 4 2 2 4 2 2" xfId="24913"/>
    <cellStyle name="SAPBEXstdData 4 2 2 4 3" xfId="21161"/>
    <cellStyle name="SAPBEXstdData 4 2 2 5" xfId="8779"/>
    <cellStyle name="SAPBEXstdData 4 2 2 5 2" xfId="15746"/>
    <cellStyle name="SAPBEXstdData 4 2 2 5 2 2" xfId="25971"/>
    <cellStyle name="SAPBEXstdData 4 2 2 5 3" xfId="22461"/>
    <cellStyle name="SAPBEXstdData 4 2 2 6" xfId="10893"/>
    <cellStyle name="SAPBEXstdData 4 2 2 6 2" xfId="17225"/>
    <cellStyle name="SAPBEXstdData 4 2 2 6 2 2" xfId="26997"/>
    <cellStyle name="SAPBEXstdData 4 2 2 6 3" xfId="23447"/>
    <cellStyle name="SAPBEXstdData 4 2 2 7" xfId="12678"/>
    <cellStyle name="SAPBEXstdData 4 2 2 7 2" xfId="24461"/>
    <cellStyle name="SAPBEXstdData 4 2 2 8" xfId="19278"/>
    <cellStyle name="SAPBEXstdData 4 2 3" xfId="3112"/>
    <cellStyle name="SAPBEXstdData 4 2 3 2" xfId="9875"/>
    <cellStyle name="SAPBEXstdData 4 2 3 2 2" xfId="16470"/>
    <cellStyle name="SAPBEXstdData 4 2 3 2 2 2" xfId="26536"/>
    <cellStyle name="SAPBEXstdData 4 2 3 2 3" xfId="22994"/>
    <cellStyle name="SAPBEXstdData 4 2 3 3" xfId="11812"/>
    <cellStyle name="SAPBEXstdData 4 2 3 3 2" xfId="18137"/>
    <cellStyle name="SAPBEXstdData 4 2 3 3 2 2" xfId="27550"/>
    <cellStyle name="SAPBEXstdData 4 2 3 3 3" xfId="23968"/>
    <cellStyle name="SAPBEXstdData 4 2 3 4" xfId="7697"/>
    <cellStyle name="SAPBEXstdData 4 2 3 4 2" xfId="21743"/>
    <cellStyle name="SAPBEXstdData 4 2 3 5" xfId="14860"/>
    <cellStyle name="SAPBEXstdData 4 2 3 5 2" xfId="25470"/>
    <cellStyle name="SAPBEXstdData 4 2 3 6" xfId="19674"/>
    <cellStyle name="SAPBEXstdData 4 2 4" xfId="3601"/>
    <cellStyle name="SAPBEXstdData 4 2 4 2" xfId="10356"/>
    <cellStyle name="SAPBEXstdData 4 2 4 2 2" xfId="16800"/>
    <cellStyle name="SAPBEXstdData 4 2 4 2 2 2" xfId="26810"/>
    <cellStyle name="SAPBEXstdData 4 2 4 2 3" xfId="23262"/>
    <cellStyle name="SAPBEXstdData 4 2 4 3" xfId="12286"/>
    <cellStyle name="SAPBEXstdData 4 2 4 3 2" xfId="18609"/>
    <cellStyle name="SAPBEXstdData 4 2 4 3 2 2" xfId="27820"/>
    <cellStyle name="SAPBEXstdData 4 2 4 3 3" xfId="24232"/>
    <cellStyle name="SAPBEXstdData 4 2 4 4" xfId="8177"/>
    <cellStyle name="SAPBEXstdData 4 2 4 4 2" xfId="22174"/>
    <cellStyle name="SAPBEXstdData 4 2 4 5" xfId="15333"/>
    <cellStyle name="SAPBEXstdData 4 2 4 5 2" xfId="25740"/>
    <cellStyle name="SAPBEXstdData 4 2 4 6" xfId="19938"/>
    <cellStyle name="SAPBEXstdData 4 2 5" xfId="4079"/>
    <cellStyle name="SAPBEXstdData 4 2 5 2" xfId="20193"/>
    <cellStyle name="SAPBEXstdData 4 2 6" xfId="19229"/>
    <cellStyle name="SAPBEXstdData 4 2 7" xfId="28351"/>
    <cellStyle name="SAPBEXstdData 4 3" xfId="2154"/>
    <cellStyle name="SAPBEXstdData 4 3 2" xfId="2917"/>
    <cellStyle name="SAPBEXstdData 4 3 2 2" xfId="7504"/>
    <cellStyle name="SAPBEXstdData 4 3 2 2 2" xfId="14671"/>
    <cellStyle name="SAPBEXstdData 4 3 2 2 2 2" xfId="25363"/>
    <cellStyle name="SAPBEXstdData 4 3 2 2 3" xfId="21630"/>
    <cellStyle name="SAPBEXstdData 4 3 2 3" xfId="9684"/>
    <cellStyle name="SAPBEXstdData 4 3 2 3 2" xfId="16329"/>
    <cellStyle name="SAPBEXstdData 4 3 2 3 2 2" xfId="26427"/>
    <cellStyle name="SAPBEXstdData 4 3 2 3 3" xfId="22888"/>
    <cellStyle name="SAPBEXstdData 4 3 2 4" xfId="11633"/>
    <cellStyle name="SAPBEXstdData 4 3 2 4 2" xfId="17960"/>
    <cellStyle name="SAPBEXstdData 4 3 2 4 2 2" xfId="27443"/>
    <cellStyle name="SAPBEXstdData 4 3 2 4 3" xfId="23864"/>
    <cellStyle name="SAPBEXstdData 4 3 2 5" xfId="5226"/>
    <cellStyle name="SAPBEXstdData 4 3 2 5 2" xfId="20745"/>
    <cellStyle name="SAPBEXstdData 4 3 2 6" xfId="12789"/>
    <cellStyle name="SAPBEXstdData 4 3 2 6 2" xfId="24550"/>
    <cellStyle name="SAPBEXstdData 4 3 2 7" xfId="19570"/>
    <cellStyle name="SAPBEXstdData 4 3 3" xfId="3449"/>
    <cellStyle name="SAPBEXstdData 4 3 3 2" xfId="10204"/>
    <cellStyle name="SAPBEXstdData 4 3 3 2 2" xfId="16686"/>
    <cellStyle name="SAPBEXstdData 4 3 3 2 2 2" xfId="26708"/>
    <cellStyle name="SAPBEXstdData 4 3 3 2 3" xfId="23162"/>
    <cellStyle name="SAPBEXstdData 4 3 3 3" xfId="12134"/>
    <cellStyle name="SAPBEXstdData 4 3 3 3 2" xfId="18458"/>
    <cellStyle name="SAPBEXstdData 4 3 3 3 2 2" xfId="27719"/>
    <cellStyle name="SAPBEXstdData 4 3 3 3 3" xfId="24133"/>
    <cellStyle name="SAPBEXstdData 4 3 3 4" xfId="8025"/>
    <cellStyle name="SAPBEXstdData 4 3 3 4 2" xfId="22024"/>
    <cellStyle name="SAPBEXstdData 4 3 3 5" xfId="15182"/>
    <cellStyle name="SAPBEXstdData 4 3 3 5 2" xfId="25639"/>
    <cellStyle name="SAPBEXstdData 4 3 3 6" xfId="19839"/>
    <cellStyle name="SAPBEXstdData 4 3 4" xfId="6754"/>
    <cellStyle name="SAPBEXstdData 4 3 4 2" xfId="13928"/>
    <cellStyle name="SAPBEXstdData 4 3 4 2 2" xfId="24999"/>
    <cellStyle name="SAPBEXstdData 4 3 4 3" xfId="21243"/>
    <cellStyle name="SAPBEXstdData 4 3 5" xfId="8937"/>
    <cellStyle name="SAPBEXstdData 4 3 5 2" xfId="15858"/>
    <cellStyle name="SAPBEXstdData 4 3 5 2 2" xfId="26061"/>
    <cellStyle name="SAPBEXstdData 4 3 5 3" xfId="22547"/>
    <cellStyle name="SAPBEXstdData 4 3 6" xfId="11023"/>
    <cellStyle name="SAPBEXstdData 4 3 6 2" xfId="17352"/>
    <cellStyle name="SAPBEXstdData 4 3 6 2 2" xfId="27081"/>
    <cellStyle name="SAPBEXstdData 4 3 6 3" xfId="23527"/>
    <cellStyle name="SAPBEXstdData 4 3 7" xfId="4452"/>
    <cellStyle name="SAPBEXstdData 4 3 7 2" xfId="20486"/>
    <cellStyle name="SAPBEXstdData 4 3 8" xfId="4579"/>
    <cellStyle name="SAPBEXstdData 4 3 8 2" xfId="20576"/>
    <cellStyle name="SAPBEXstdData 4 4" xfId="2635"/>
    <cellStyle name="SAPBEXstdData 4 4 2" xfId="9416"/>
    <cellStyle name="SAPBEXstdData 4 4 2 2" xfId="16067"/>
    <cellStyle name="SAPBEXstdData 4 4 2 2 2" xfId="26206"/>
    <cellStyle name="SAPBEXstdData 4 4 2 3" xfId="22682"/>
    <cellStyle name="SAPBEXstdData 4 4 3" xfId="11376"/>
    <cellStyle name="SAPBEXstdData 4 4 3 2" xfId="17704"/>
    <cellStyle name="SAPBEXstdData 4 4 3 2 2" xfId="27225"/>
    <cellStyle name="SAPBEXstdData 4 4 3 3" xfId="23661"/>
    <cellStyle name="SAPBEXstdData 4 4 4" xfId="7235"/>
    <cellStyle name="SAPBEXstdData 4 4 4 2" xfId="21394"/>
    <cellStyle name="SAPBEXstdData 4 4 5" xfId="14408"/>
    <cellStyle name="SAPBEXstdData 4 4 5 2" xfId="25144"/>
    <cellStyle name="SAPBEXstdData 4 4 6" xfId="19366"/>
    <cellStyle name="SAPBEXstdData 4 5" xfId="28098"/>
    <cellStyle name="SAPBEXstdData 5" xfId="719"/>
    <cellStyle name="SAPBEXstdData 5 2" xfId="1813"/>
    <cellStyle name="SAPBEXstdData 5 2 2" xfId="903"/>
    <cellStyle name="SAPBEXstdData 5 2 2 2" xfId="3404"/>
    <cellStyle name="SAPBEXstdData 5 2 2 2 2" xfId="10159"/>
    <cellStyle name="SAPBEXstdData 5 2 2 2 2 2" xfId="16668"/>
    <cellStyle name="SAPBEXstdData 5 2 2 2 2 2 2" xfId="26694"/>
    <cellStyle name="SAPBEXstdData 5 2 2 2 2 3" xfId="23152"/>
    <cellStyle name="SAPBEXstdData 5 2 2 2 3" xfId="12089"/>
    <cellStyle name="SAPBEXstdData 5 2 2 2 3 2" xfId="18413"/>
    <cellStyle name="SAPBEXstdData 5 2 2 2 3 2 2" xfId="27705"/>
    <cellStyle name="SAPBEXstdData 5 2 2 2 3 3" xfId="24123"/>
    <cellStyle name="SAPBEXstdData 5 2 2 2 4" xfId="7980"/>
    <cellStyle name="SAPBEXstdData 5 2 2 2 4 2" xfId="21983"/>
    <cellStyle name="SAPBEXstdData 5 2 2 2 5" xfId="15137"/>
    <cellStyle name="SAPBEXstdData 5 2 2 2 5 2" xfId="25625"/>
    <cellStyle name="SAPBEXstdData 5 2 2 2 6" xfId="19829"/>
    <cellStyle name="SAPBEXstdData 5 2 2 3" xfId="3877"/>
    <cellStyle name="SAPBEXstdData 5 2 2 3 2" xfId="10632"/>
    <cellStyle name="SAPBEXstdData 5 2 2 3 2 2" xfId="16991"/>
    <cellStyle name="SAPBEXstdData 5 2 2 3 2 2 2" xfId="26966"/>
    <cellStyle name="SAPBEXstdData 5 2 2 3 2 3" xfId="23418"/>
    <cellStyle name="SAPBEXstdData 5 2 2 3 3" xfId="12562"/>
    <cellStyle name="SAPBEXstdData 5 2 2 3 3 2" xfId="18884"/>
    <cellStyle name="SAPBEXstdData 5 2 2 3 3 2 2" xfId="27975"/>
    <cellStyle name="SAPBEXstdData 5 2 2 3 3 3" xfId="24387"/>
    <cellStyle name="SAPBEXstdData 5 2 2 3 4" xfId="8392"/>
    <cellStyle name="SAPBEXstdData 5 2 2 3 4 2" xfId="22381"/>
    <cellStyle name="SAPBEXstdData 5 2 2 3 5" xfId="15608"/>
    <cellStyle name="SAPBEXstdData 5 2 2 3 5 2" xfId="25895"/>
    <cellStyle name="SAPBEXstdData 5 2 2 3 6" xfId="20093"/>
    <cellStyle name="SAPBEXstdData 5 2 2 4" xfId="5948"/>
    <cellStyle name="SAPBEXstdData 5 2 2 4 2" xfId="13209"/>
    <cellStyle name="SAPBEXstdData 5 2 2 4 2 2" xfId="24768"/>
    <cellStyle name="SAPBEXstdData 5 2 2 4 3" xfId="21019"/>
    <cellStyle name="SAPBEXstdData 5 2 2 5" xfId="5712"/>
    <cellStyle name="SAPBEXstdData 5 2 2 5 2" xfId="13028"/>
    <cellStyle name="SAPBEXstdData 5 2 2 5 2 2" xfId="24674"/>
    <cellStyle name="SAPBEXstdData 5 2 2 5 3" xfId="20925"/>
    <cellStyle name="SAPBEXstdData 5 2 2 6" xfId="5867"/>
    <cellStyle name="SAPBEXstdData 5 2 2 6 2" xfId="13129"/>
    <cellStyle name="SAPBEXstdData 5 2 2 6 2 2" xfId="24722"/>
    <cellStyle name="SAPBEXstdData 5 2 2 6 3" xfId="20973"/>
    <cellStyle name="SAPBEXstdData 5 2 2 7" xfId="4230"/>
    <cellStyle name="SAPBEXstdData 5 2 2 7 2" xfId="20287"/>
    <cellStyle name="SAPBEXstdData 5 2 2 8" xfId="19050"/>
    <cellStyle name="SAPBEXstdData 5 2 3" xfId="3145"/>
    <cellStyle name="SAPBEXstdData 5 2 3 2" xfId="9906"/>
    <cellStyle name="SAPBEXstdData 5 2 3 2 2" xfId="16491"/>
    <cellStyle name="SAPBEXstdData 5 2 3 2 2 2" xfId="26556"/>
    <cellStyle name="SAPBEXstdData 5 2 3 2 3" xfId="23014"/>
    <cellStyle name="SAPBEXstdData 5 2 3 3" xfId="11843"/>
    <cellStyle name="SAPBEXstdData 5 2 3 3 2" xfId="18168"/>
    <cellStyle name="SAPBEXstdData 5 2 3 3 2 2" xfId="27570"/>
    <cellStyle name="SAPBEXstdData 5 2 3 3 3" xfId="23988"/>
    <cellStyle name="SAPBEXstdData 5 2 3 4" xfId="7730"/>
    <cellStyle name="SAPBEXstdData 5 2 3 4 2" xfId="21763"/>
    <cellStyle name="SAPBEXstdData 5 2 3 5" xfId="14891"/>
    <cellStyle name="SAPBEXstdData 5 2 3 5 2" xfId="25490"/>
    <cellStyle name="SAPBEXstdData 5 2 3 6" xfId="19694"/>
    <cellStyle name="SAPBEXstdData 5 2 4" xfId="3631"/>
    <cellStyle name="SAPBEXstdData 5 2 4 2" xfId="10386"/>
    <cellStyle name="SAPBEXstdData 5 2 4 2 2" xfId="16820"/>
    <cellStyle name="SAPBEXstdData 5 2 4 2 2 2" xfId="26830"/>
    <cellStyle name="SAPBEXstdData 5 2 4 2 3" xfId="23282"/>
    <cellStyle name="SAPBEXstdData 5 2 4 3" xfId="12316"/>
    <cellStyle name="SAPBEXstdData 5 2 4 3 2" xfId="18639"/>
    <cellStyle name="SAPBEXstdData 5 2 4 3 2 2" xfId="27840"/>
    <cellStyle name="SAPBEXstdData 5 2 4 3 3" xfId="24252"/>
    <cellStyle name="SAPBEXstdData 5 2 4 4" xfId="8207"/>
    <cellStyle name="SAPBEXstdData 5 2 4 4 2" xfId="22204"/>
    <cellStyle name="SAPBEXstdData 5 2 4 5" xfId="15363"/>
    <cellStyle name="SAPBEXstdData 5 2 4 5 2" xfId="25760"/>
    <cellStyle name="SAPBEXstdData 5 2 4 6" xfId="19958"/>
    <cellStyle name="SAPBEXstdData 5 2 5" xfId="4601"/>
    <cellStyle name="SAPBEXstdData 5 2 5 2" xfId="20589"/>
    <cellStyle name="SAPBEXstdData 5 2 6" xfId="19249"/>
    <cellStyle name="SAPBEXstdData 5 2 7" xfId="28372"/>
    <cellStyle name="SAPBEXstdData 5 3" xfId="2092"/>
    <cellStyle name="SAPBEXstdData 5 3 2" xfId="2948"/>
    <cellStyle name="SAPBEXstdData 5 3 2 2" xfId="7535"/>
    <cellStyle name="SAPBEXstdData 5 3 2 2 2" xfId="14700"/>
    <cellStyle name="SAPBEXstdData 5 3 2 2 2 2" xfId="25384"/>
    <cellStyle name="SAPBEXstdData 5 3 2 2 3" xfId="21650"/>
    <cellStyle name="SAPBEXstdData 5 3 2 3" xfId="9714"/>
    <cellStyle name="SAPBEXstdData 5 3 2 3 2" xfId="16351"/>
    <cellStyle name="SAPBEXstdData 5 3 2 3 2 2" xfId="26449"/>
    <cellStyle name="SAPBEXstdData 5 3 2 3 3" xfId="22909"/>
    <cellStyle name="SAPBEXstdData 5 3 2 4" xfId="11655"/>
    <cellStyle name="SAPBEXstdData 5 3 2 4 2" xfId="17981"/>
    <cellStyle name="SAPBEXstdData 5 3 2 4 2 2" xfId="27464"/>
    <cellStyle name="SAPBEXstdData 5 3 2 4 3" xfId="23884"/>
    <cellStyle name="SAPBEXstdData 5 3 2 5" xfId="5172"/>
    <cellStyle name="SAPBEXstdData 5 3 2 5 2" xfId="20703"/>
    <cellStyle name="SAPBEXstdData 5 3 2 6" xfId="12747"/>
    <cellStyle name="SAPBEXstdData 5 3 2 6 2" xfId="24516"/>
    <cellStyle name="SAPBEXstdData 5 3 2 7" xfId="19590"/>
    <cellStyle name="SAPBEXstdData 5 3 3" xfId="3471"/>
    <cellStyle name="SAPBEXstdData 5 3 3 2" xfId="10226"/>
    <cellStyle name="SAPBEXstdData 5 3 3 2 2" xfId="16708"/>
    <cellStyle name="SAPBEXstdData 5 3 3 2 2 2" xfId="26730"/>
    <cellStyle name="SAPBEXstdData 5 3 3 2 3" xfId="23183"/>
    <cellStyle name="SAPBEXstdData 5 3 3 3" xfId="12156"/>
    <cellStyle name="SAPBEXstdData 5 3 3 3 2" xfId="18479"/>
    <cellStyle name="SAPBEXstdData 5 3 3 3 2 2" xfId="27740"/>
    <cellStyle name="SAPBEXstdData 5 3 3 3 3" xfId="24153"/>
    <cellStyle name="SAPBEXstdData 5 3 3 4" xfId="8047"/>
    <cellStyle name="SAPBEXstdData 5 3 3 4 2" xfId="22045"/>
    <cellStyle name="SAPBEXstdData 5 3 3 5" xfId="15203"/>
    <cellStyle name="SAPBEXstdData 5 3 3 5 2" xfId="25660"/>
    <cellStyle name="SAPBEXstdData 5 3 3 6" xfId="19859"/>
    <cellStyle name="SAPBEXstdData 5 3 4" xfId="6692"/>
    <cellStyle name="SAPBEXstdData 5 3 4 2" xfId="13868"/>
    <cellStyle name="SAPBEXstdData 5 3 4 2 2" xfId="24966"/>
    <cellStyle name="SAPBEXstdData 5 3 4 3" xfId="21211"/>
    <cellStyle name="SAPBEXstdData 5 3 5" xfId="8875"/>
    <cellStyle name="SAPBEXstdData 5 3 5 2" xfId="15815"/>
    <cellStyle name="SAPBEXstdData 5 3 5 2 2" xfId="26026"/>
    <cellStyle name="SAPBEXstdData 5 3 5 3" xfId="22513"/>
    <cellStyle name="SAPBEXstdData 5 3 6" xfId="10979"/>
    <cellStyle name="SAPBEXstdData 5 3 6 2" xfId="17309"/>
    <cellStyle name="SAPBEXstdData 5 3 6 2 2" xfId="27049"/>
    <cellStyle name="SAPBEXstdData 5 3 6 3" xfId="23496"/>
    <cellStyle name="SAPBEXstdData 5 3 7" xfId="4513"/>
    <cellStyle name="SAPBEXstdData 5 3 7 2" xfId="20523"/>
    <cellStyle name="SAPBEXstdData 5 3 8" xfId="4818"/>
    <cellStyle name="SAPBEXstdData 5 3 8 2" xfId="20626"/>
    <cellStyle name="SAPBEXstdData 5 4" xfId="2692"/>
    <cellStyle name="SAPBEXstdData 5 4 2" xfId="9473"/>
    <cellStyle name="SAPBEXstdData 5 4 2 2" xfId="16124"/>
    <cellStyle name="SAPBEXstdData 5 4 2 2 2" xfId="26262"/>
    <cellStyle name="SAPBEXstdData 5 4 2 3" xfId="22738"/>
    <cellStyle name="SAPBEXstdData 5 4 3" xfId="11433"/>
    <cellStyle name="SAPBEXstdData 5 4 3 2" xfId="17761"/>
    <cellStyle name="SAPBEXstdData 5 4 3 2 2" xfId="27281"/>
    <cellStyle name="SAPBEXstdData 5 4 3 3" xfId="23717"/>
    <cellStyle name="SAPBEXstdData 5 4 4" xfId="7292"/>
    <cellStyle name="SAPBEXstdData 5 4 4 2" xfId="21451"/>
    <cellStyle name="SAPBEXstdData 5 4 5" xfId="14465"/>
    <cellStyle name="SAPBEXstdData 5 4 5 2" xfId="25200"/>
    <cellStyle name="SAPBEXstdData 5 4 6" xfId="19422"/>
    <cellStyle name="SAPBEXstdData 5 5" xfId="28130"/>
    <cellStyle name="SAPBEXstdData 6" xfId="1558"/>
    <cellStyle name="SAPBEXstdData 6 2" xfId="1346"/>
    <cellStyle name="SAPBEXstdData 6 2 2" xfId="3244"/>
    <cellStyle name="SAPBEXstdData 6 2 2 2" xfId="9999"/>
    <cellStyle name="SAPBEXstdData 6 2 2 2 2" xfId="16552"/>
    <cellStyle name="SAPBEXstdData 6 2 2 2 2 2" xfId="26607"/>
    <cellStyle name="SAPBEXstdData 6 2 2 2 3" xfId="23065"/>
    <cellStyle name="SAPBEXstdData 6 2 2 3" xfId="11929"/>
    <cellStyle name="SAPBEXstdData 6 2 2 3 2" xfId="18254"/>
    <cellStyle name="SAPBEXstdData 6 2 2 3 2 2" xfId="27619"/>
    <cellStyle name="SAPBEXstdData 6 2 2 3 3" xfId="24037"/>
    <cellStyle name="SAPBEXstdData 6 2 2 4" xfId="7820"/>
    <cellStyle name="SAPBEXstdData 6 2 2 4 2" xfId="21824"/>
    <cellStyle name="SAPBEXstdData 6 2 2 5" xfId="14978"/>
    <cellStyle name="SAPBEXstdData 6 2 2 5 2" xfId="25539"/>
    <cellStyle name="SAPBEXstdData 6 2 2 6" xfId="19743"/>
    <cellStyle name="SAPBEXstdData 6 2 3" xfId="3717"/>
    <cellStyle name="SAPBEXstdData 6 2 3 2" xfId="10472"/>
    <cellStyle name="SAPBEXstdData 6 2 3 2 2" xfId="16875"/>
    <cellStyle name="SAPBEXstdData 6 2 3 2 2 2" xfId="26879"/>
    <cellStyle name="SAPBEXstdData 6 2 3 2 3" xfId="23331"/>
    <cellStyle name="SAPBEXstdData 6 2 3 3" xfId="12402"/>
    <cellStyle name="SAPBEXstdData 6 2 3 3 2" xfId="18725"/>
    <cellStyle name="SAPBEXstdData 6 2 3 3 2 2" xfId="27889"/>
    <cellStyle name="SAPBEXstdData 6 2 3 3 3" xfId="24301"/>
    <cellStyle name="SAPBEXstdData 6 2 3 4" xfId="8289"/>
    <cellStyle name="SAPBEXstdData 6 2 3 4 2" xfId="22285"/>
    <cellStyle name="SAPBEXstdData 6 2 3 5" xfId="15449"/>
    <cellStyle name="SAPBEXstdData 6 2 3 5 2" xfId="25809"/>
    <cellStyle name="SAPBEXstdData 6 2 3 6" xfId="20007"/>
    <cellStyle name="SAPBEXstdData 6 2 4" xfId="6138"/>
    <cellStyle name="SAPBEXstdData 6 2 4 2" xfId="13376"/>
    <cellStyle name="SAPBEXstdData 6 2 4 2 2" xfId="24826"/>
    <cellStyle name="SAPBEXstdData 6 2 4 3" xfId="21076"/>
    <cellStyle name="SAPBEXstdData 6 2 5" xfId="5738"/>
    <cellStyle name="SAPBEXstdData 6 2 5 2" xfId="13034"/>
    <cellStyle name="SAPBEXstdData 6 2 5 2 2" xfId="24677"/>
    <cellStyle name="SAPBEXstdData 6 2 5 3" xfId="20928"/>
    <cellStyle name="SAPBEXstdData 6 2 6" xfId="5614"/>
    <cellStyle name="SAPBEXstdData 6 2 6 2" xfId="12956"/>
    <cellStyle name="SAPBEXstdData 6 2 6 2 2" xfId="24636"/>
    <cellStyle name="SAPBEXstdData 6 2 6 3" xfId="20888"/>
    <cellStyle name="SAPBEXstdData 6 2 7" xfId="12609"/>
    <cellStyle name="SAPBEXstdData 6 2 7 2" xfId="24403"/>
    <cellStyle name="SAPBEXstdData 6 2 8" xfId="19086"/>
    <cellStyle name="SAPBEXstdData 6 3" xfId="2767"/>
    <cellStyle name="SAPBEXstdData 6 3 2" xfId="9540"/>
    <cellStyle name="SAPBEXstdData 6 3 2 2" xfId="16191"/>
    <cellStyle name="SAPBEXstdData 6 3 2 2 2" xfId="26317"/>
    <cellStyle name="SAPBEXstdData 6 3 2 3" xfId="22792"/>
    <cellStyle name="SAPBEXstdData 6 3 3" xfId="11495"/>
    <cellStyle name="SAPBEXstdData 6 3 3 2" xfId="17822"/>
    <cellStyle name="SAPBEXstdData 6 3 3 2 2" xfId="27333"/>
    <cellStyle name="SAPBEXstdData 6 3 3 3" xfId="23768"/>
    <cellStyle name="SAPBEXstdData 6 3 4" xfId="7359"/>
    <cellStyle name="SAPBEXstdData 6 3 4 2" xfId="21512"/>
    <cellStyle name="SAPBEXstdData 6 3 5" xfId="14527"/>
    <cellStyle name="SAPBEXstdData 6 3 5 2" xfId="25253"/>
    <cellStyle name="SAPBEXstdData 6 3 6" xfId="19474"/>
    <cellStyle name="SAPBEXstdData 6 4" xfId="2818"/>
    <cellStyle name="SAPBEXstdData 6 4 2" xfId="9585"/>
    <cellStyle name="SAPBEXstdData 6 4 2 2" xfId="16234"/>
    <cellStyle name="SAPBEXstdData 6 4 2 2 2" xfId="26349"/>
    <cellStyle name="SAPBEXstdData 6 4 2 3" xfId="22817"/>
    <cellStyle name="SAPBEXstdData 6 4 3" xfId="11538"/>
    <cellStyle name="SAPBEXstdData 6 4 3 2" xfId="17865"/>
    <cellStyle name="SAPBEXstdData 6 4 3 2 2" xfId="27365"/>
    <cellStyle name="SAPBEXstdData 6 4 3 3" xfId="23793"/>
    <cellStyle name="SAPBEXstdData 6 4 4" xfId="7405"/>
    <cellStyle name="SAPBEXstdData 6 4 4 2" xfId="21543"/>
    <cellStyle name="SAPBEXstdData 6 4 5" xfId="14572"/>
    <cellStyle name="SAPBEXstdData 6 4 5 2" xfId="25285"/>
    <cellStyle name="SAPBEXstdData 6 4 6" xfId="19499"/>
    <cellStyle name="SAPBEXstdData 6 5" xfId="4147"/>
    <cellStyle name="SAPBEXstdData 6 5 2" xfId="20222"/>
    <cellStyle name="SAPBEXstdData 6 6" xfId="19162"/>
    <cellStyle name="SAPBEXstdData 6 7" xfId="28257"/>
    <cellStyle name="SAPBEXstdData 7" xfId="2130"/>
    <cellStyle name="SAPBEXstdData 7 2" xfId="5208"/>
    <cellStyle name="SAPBEXstdData 7 2 2" xfId="12775"/>
    <cellStyle name="SAPBEXstdData 7 2 2 2" xfId="24539"/>
    <cellStyle name="SAPBEXstdData 7 2 3" xfId="20730"/>
    <cellStyle name="SAPBEXstdData 7 3" xfId="6730"/>
    <cellStyle name="SAPBEXstdData 7 3 2" xfId="13905"/>
    <cellStyle name="SAPBEXstdData 7 3 2 2" xfId="24988"/>
    <cellStyle name="SAPBEXstdData 7 3 3" xfId="21233"/>
    <cellStyle name="SAPBEXstdData 7 4" xfId="8913"/>
    <cellStyle name="SAPBEXstdData 7 4 2" xfId="15843"/>
    <cellStyle name="SAPBEXstdData 7 4 2 2" xfId="26049"/>
    <cellStyle name="SAPBEXstdData 7 4 3" xfId="22536"/>
    <cellStyle name="SAPBEXstdData 7 5" xfId="11009"/>
    <cellStyle name="SAPBEXstdData 7 5 2" xfId="17338"/>
    <cellStyle name="SAPBEXstdData 7 5 2 2" xfId="27071"/>
    <cellStyle name="SAPBEXstdData 7 5 3" xfId="23518"/>
    <cellStyle name="SAPBEXstdData 7 6" xfId="4326"/>
    <cellStyle name="SAPBEXstdData 7 6 2" xfId="20370"/>
    <cellStyle name="SAPBEXstdData 7 7" xfId="4061"/>
    <cellStyle name="SAPBEXstdData 7 7 2" xfId="20187"/>
    <cellStyle name="SAPBEXstdData 8" xfId="2533"/>
    <cellStyle name="SAPBEXstdData 8 2" xfId="9315"/>
    <cellStyle name="SAPBEXstdData 8 2 2" xfId="15967"/>
    <cellStyle name="SAPBEXstdData 8 2 2 2" xfId="26122"/>
    <cellStyle name="SAPBEXstdData 8 2 3" xfId="22605"/>
    <cellStyle name="SAPBEXstdData 8 3" xfId="11275"/>
    <cellStyle name="SAPBEXstdData 8 3 2" xfId="17604"/>
    <cellStyle name="SAPBEXstdData 8 3 2 2" xfId="27142"/>
    <cellStyle name="SAPBEXstdData 8 3 3" xfId="23585"/>
    <cellStyle name="SAPBEXstdData 8 4" xfId="7133"/>
    <cellStyle name="SAPBEXstdData 8 4 2" xfId="21302"/>
    <cellStyle name="SAPBEXstdData 8 5" xfId="14307"/>
    <cellStyle name="SAPBEXstdData 8 5 2" xfId="25061"/>
    <cellStyle name="SAPBEXstdData 8 6" xfId="19289"/>
    <cellStyle name="SAPBEXstdData 9" xfId="18926"/>
    <cellStyle name="SAPBEXstdData_Первоочер. 2010 г." xfId="14"/>
    <cellStyle name="SAPBEXstdDataEmph" xfId="282"/>
    <cellStyle name="SAPBEXstdDataEmph 2" xfId="1561"/>
    <cellStyle name="SAPBEXstdDataEmph 2 2" xfId="846"/>
    <cellStyle name="SAPBEXstdDataEmph 2 2 2" xfId="3247"/>
    <cellStyle name="SAPBEXstdDataEmph 2 2 2 2" xfId="10002"/>
    <cellStyle name="SAPBEXstdDataEmph 2 2 2 2 2" xfId="16555"/>
    <cellStyle name="SAPBEXstdDataEmph 2 2 2 2 2 2" xfId="26610"/>
    <cellStyle name="SAPBEXstdDataEmph 2 2 2 2 3" xfId="23068"/>
    <cellStyle name="SAPBEXstdDataEmph 2 2 2 3" xfId="11932"/>
    <cellStyle name="SAPBEXstdDataEmph 2 2 2 3 2" xfId="18257"/>
    <cellStyle name="SAPBEXstdDataEmph 2 2 2 3 2 2" xfId="27622"/>
    <cellStyle name="SAPBEXstdDataEmph 2 2 2 3 3" xfId="24040"/>
    <cellStyle name="SAPBEXstdDataEmph 2 2 2 4" xfId="7823"/>
    <cellStyle name="SAPBEXstdDataEmph 2 2 2 4 2" xfId="21827"/>
    <cellStyle name="SAPBEXstdDataEmph 2 2 2 5" xfId="14981"/>
    <cellStyle name="SAPBEXstdDataEmph 2 2 2 5 2" xfId="25542"/>
    <cellStyle name="SAPBEXstdDataEmph 2 2 2 6" xfId="19746"/>
    <cellStyle name="SAPBEXstdDataEmph 2 2 3" xfId="3720"/>
    <cellStyle name="SAPBEXstdDataEmph 2 2 3 2" xfId="10475"/>
    <cellStyle name="SAPBEXstdDataEmph 2 2 3 2 2" xfId="16878"/>
    <cellStyle name="SAPBEXstdDataEmph 2 2 3 2 2 2" xfId="26882"/>
    <cellStyle name="SAPBEXstdDataEmph 2 2 3 2 3" xfId="23334"/>
    <cellStyle name="SAPBEXstdDataEmph 2 2 3 3" xfId="12405"/>
    <cellStyle name="SAPBEXstdDataEmph 2 2 3 3 2" xfId="18728"/>
    <cellStyle name="SAPBEXstdDataEmph 2 2 3 3 2 2" xfId="27892"/>
    <cellStyle name="SAPBEXstdDataEmph 2 2 3 3 3" xfId="24304"/>
    <cellStyle name="SAPBEXstdDataEmph 2 2 3 4" xfId="8292"/>
    <cellStyle name="SAPBEXstdDataEmph 2 2 3 4 2" xfId="22288"/>
    <cellStyle name="SAPBEXstdDataEmph 2 2 3 5" xfId="15452"/>
    <cellStyle name="SAPBEXstdDataEmph 2 2 3 5 2" xfId="25812"/>
    <cellStyle name="SAPBEXstdDataEmph 2 2 3 6" xfId="20010"/>
    <cellStyle name="SAPBEXstdDataEmph 2 2 4" xfId="5891"/>
    <cellStyle name="SAPBEXstdDataEmph 2 2 4 2" xfId="13152"/>
    <cellStyle name="SAPBEXstdDataEmph 2 2 4 2 2" xfId="24732"/>
    <cellStyle name="SAPBEXstdDataEmph 2 2 4 3" xfId="20983"/>
    <cellStyle name="SAPBEXstdDataEmph 2 2 5" xfId="6310"/>
    <cellStyle name="SAPBEXstdDataEmph 2 2 5 2" xfId="13531"/>
    <cellStyle name="SAPBEXstdDataEmph 2 2 5 2 2" xfId="24873"/>
    <cellStyle name="SAPBEXstdDataEmph 2 2 5 3" xfId="21123"/>
    <cellStyle name="SAPBEXstdDataEmph 2 2 6" xfId="5698"/>
    <cellStyle name="SAPBEXstdDataEmph 2 2 6 2" xfId="13015"/>
    <cellStyle name="SAPBEXstdDataEmph 2 2 6 2 2" xfId="24670"/>
    <cellStyle name="SAPBEXstdDataEmph 2 2 6 3" xfId="20921"/>
    <cellStyle name="SAPBEXstdDataEmph 2 2 7" xfId="4598"/>
    <cellStyle name="SAPBEXstdDataEmph 2 2 7 2" xfId="20587"/>
    <cellStyle name="SAPBEXstdDataEmph 2 2 8" xfId="19014"/>
    <cellStyle name="SAPBEXstdDataEmph 2 3" xfId="2769"/>
    <cellStyle name="SAPBEXstdDataEmph 2 3 2" xfId="9542"/>
    <cellStyle name="SAPBEXstdDataEmph 2 3 2 2" xfId="16193"/>
    <cellStyle name="SAPBEXstdDataEmph 2 3 2 2 2" xfId="26319"/>
    <cellStyle name="SAPBEXstdDataEmph 2 3 2 3" xfId="22794"/>
    <cellStyle name="SAPBEXstdDataEmph 2 3 3" xfId="11497"/>
    <cellStyle name="SAPBEXstdDataEmph 2 3 3 2" xfId="17824"/>
    <cellStyle name="SAPBEXstdDataEmph 2 3 3 2 2" xfId="27335"/>
    <cellStyle name="SAPBEXstdDataEmph 2 3 3 3" xfId="23770"/>
    <cellStyle name="SAPBEXstdDataEmph 2 3 4" xfId="7361"/>
    <cellStyle name="SAPBEXstdDataEmph 2 3 4 2" xfId="21514"/>
    <cellStyle name="SAPBEXstdDataEmph 2 3 5" xfId="14529"/>
    <cellStyle name="SAPBEXstdDataEmph 2 3 5 2" xfId="25255"/>
    <cellStyle name="SAPBEXstdDataEmph 2 3 6" xfId="19476"/>
    <cellStyle name="SAPBEXstdDataEmph 2 4" xfId="2893"/>
    <cellStyle name="SAPBEXstdDataEmph 2 4 2" xfId="9660"/>
    <cellStyle name="SAPBEXstdDataEmph 2 4 2 2" xfId="16306"/>
    <cellStyle name="SAPBEXstdDataEmph 2 4 2 2 2" xfId="26414"/>
    <cellStyle name="SAPBEXstdDataEmph 2 4 2 3" xfId="22880"/>
    <cellStyle name="SAPBEXstdDataEmph 2 4 3" xfId="11610"/>
    <cellStyle name="SAPBEXstdDataEmph 2 4 3 2" xfId="17937"/>
    <cellStyle name="SAPBEXstdDataEmph 2 4 3 2 2" xfId="27430"/>
    <cellStyle name="SAPBEXstdDataEmph 2 4 3 3" xfId="23856"/>
    <cellStyle name="SAPBEXstdDataEmph 2 4 4" xfId="7480"/>
    <cellStyle name="SAPBEXstdDataEmph 2 4 4 2" xfId="21612"/>
    <cellStyle name="SAPBEXstdDataEmph 2 4 5" xfId="14647"/>
    <cellStyle name="SAPBEXstdDataEmph 2 4 5 2" xfId="25350"/>
    <cellStyle name="SAPBEXstdDataEmph 2 4 6" xfId="19562"/>
    <cellStyle name="SAPBEXstdDataEmph 2 5" xfId="4725"/>
    <cellStyle name="SAPBEXstdDataEmph 2 5 2" xfId="20618"/>
    <cellStyle name="SAPBEXstdDataEmph 2 6" xfId="19165"/>
    <cellStyle name="SAPBEXstdDataEmph 2 7" xfId="28260"/>
    <cellStyle name="SAPBEXstdDataEmph 3" xfId="2107"/>
    <cellStyle name="SAPBEXstdDataEmph 3 2" xfId="5186"/>
    <cellStyle name="SAPBEXstdDataEmph 3 2 2" xfId="12757"/>
    <cellStyle name="SAPBEXstdDataEmph 3 2 2 2" xfId="24523"/>
    <cellStyle name="SAPBEXstdDataEmph 3 2 3" xfId="20712"/>
    <cellStyle name="SAPBEXstdDataEmph 3 3" xfId="6707"/>
    <cellStyle name="SAPBEXstdDataEmph 3 3 2" xfId="13883"/>
    <cellStyle name="SAPBEXstdDataEmph 3 3 2 2" xfId="24973"/>
    <cellStyle name="SAPBEXstdDataEmph 3 3 3" xfId="21218"/>
    <cellStyle name="SAPBEXstdDataEmph 3 4" xfId="8890"/>
    <cellStyle name="SAPBEXstdDataEmph 3 4 2" xfId="15825"/>
    <cellStyle name="SAPBEXstdDataEmph 3 4 2 2" xfId="26033"/>
    <cellStyle name="SAPBEXstdDataEmph 3 4 3" xfId="22520"/>
    <cellStyle name="SAPBEXstdDataEmph 3 5" xfId="10990"/>
    <cellStyle name="SAPBEXstdDataEmph 3 5 2" xfId="17320"/>
    <cellStyle name="SAPBEXstdDataEmph 3 5 2 2" xfId="27056"/>
    <cellStyle name="SAPBEXstdDataEmph 3 5 3" xfId="23503"/>
    <cellStyle name="SAPBEXstdDataEmph 3 6" xfId="4329"/>
    <cellStyle name="SAPBEXstdDataEmph 3 6 2" xfId="20373"/>
    <cellStyle name="SAPBEXstdDataEmph 3 7" xfId="4055"/>
    <cellStyle name="SAPBEXstdDataEmph 3 7 2" xfId="20184"/>
    <cellStyle name="SAPBEXstdDataEmph 4" xfId="2605"/>
    <cellStyle name="SAPBEXstdDataEmph 4 2" xfId="9386"/>
    <cellStyle name="SAPBEXstdDataEmph 4 2 2" xfId="16037"/>
    <cellStyle name="SAPBEXstdDataEmph 4 2 2 2" xfId="26189"/>
    <cellStyle name="SAPBEXstdDataEmph 4 2 3" xfId="22670"/>
    <cellStyle name="SAPBEXstdDataEmph 4 3" xfId="11346"/>
    <cellStyle name="SAPBEXstdDataEmph 4 3 2" xfId="17674"/>
    <cellStyle name="SAPBEXstdDataEmph 4 3 2 2" xfId="27208"/>
    <cellStyle name="SAPBEXstdDataEmph 4 3 3" xfId="23649"/>
    <cellStyle name="SAPBEXstdDataEmph 4 4" xfId="7205"/>
    <cellStyle name="SAPBEXstdDataEmph 4 4 2" xfId="21369"/>
    <cellStyle name="SAPBEXstdDataEmph 4 5" xfId="14378"/>
    <cellStyle name="SAPBEXstdDataEmph 4 5 2" xfId="25127"/>
    <cellStyle name="SAPBEXstdDataEmph 4 6" xfId="19354"/>
    <cellStyle name="SAPBEXstdDataEmph 5" xfId="18978"/>
    <cellStyle name="SAPBEXstdDataEmph 6" xfId="28073"/>
    <cellStyle name="SAPBEXstdItem" xfId="17"/>
    <cellStyle name="SAPBEXstdItem 10" xfId="18931"/>
    <cellStyle name="SAPBEXstdItem 11" xfId="28026"/>
    <cellStyle name="SAPBEXstdItem 2" xfId="283"/>
    <cellStyle name="SAPBEXstdItem 2 10" xfId="28074"/>
    <cellStyle name="SAPBEXstdItem 2 2" xfId="284"/>
    <cellStyle name="SAPBEXstdItem 2 2 2" xfId="502"/>
    <cellStyle name="SAPBEXstdItem 2 2 2 2" xfId="1768"/>
    <cellStyle name="SAPBEXstdItem 2 2 2 2 2" xfId="1934"/>
    <cellStyle name="SAPBEXstdItem 2 2 2 2 2 2" xfId="3387"/>
    <cellStyle name="SAPBEXstdItem 2 2 2 2 2 2 2" xfId="10142"/>
    <cellStyle name="SAPBEXstdItem 2 2 2 2 2 2 2 2" xfId="16660"/>
    <cellStyle name="SAPBEXstdItem 2 2 2 2 2 2 2 2 2" xfId="26687"/>
    <cellStyle name="SAPBEXstdItem 2 2 2 2 2 2 2 3" xfId="23145"/>
    <cellStyle name="SAPBEXstdItem 2 2 2 2 2 2 3" xfId="12072"/>
    <cellStyle name="SAPBEXstdItem 2 2 2 2 2 2 3 2" xfId="18397"/>
    <cellStyle name="SAPBEXstdItem 2 2 2 2 2 2 3 2 2" xfId="27699"/>
    <cellStyle name="SAPBEXstdItem 2 2 2 2 2 2 3 3" xfId="24117"/>
    <cellStyle name="SAPBEXstdItem 2 2 2 2 2 2 4" xfId="7963"/>
    <cellStyle name="SAPBEXstdItem 2 2 2 2 2 2 4 2" xfId="21967"/>
    <cellStyle name="SAPBEXstdItem 2 2 2 2 2 2 5" xfId="15121"/>
    <cellStyle name="SAPBEXstdItem 2 2 2 2 2 2 5 2" xfId="25619"/>
    <cellStyle name="SAPBEXstdItem 2 2 2 2 2 2 6" xfId="19823"/>
    <cellStyle name="SAPBEXstdItem 2 2 2 2 2 3" xfId="3860"/>
    <cellStyle name="SAPBEXstdItem 2 2 2 2 2 3 2" xfId="10615"/>
    <cellStyle name="SAPBEXstdItem 2 2 2 2 2 3 2 2" xfId="16983"/>
    <cellStyle name="SAPBEXstdItem 2 2 2 2 2 3 2 2 2" xfId="26959"/>
    <cellStyle name="SAPBEXstdItem 2 2 2 2 2 3 2 3" xfId="23411"/>
    <cellStyle name="SAPBEXstdItem 2 2 2 2 2 3 3" xfId="12545"/>
    <cellStyle name="SAPBEXstdItem 2 2 2 2 2 3 3 2" xfId="18868"/>
    <cellStyle name="SAPBEXstdItem 2 2 2 2 2 3 3 2 2" xfId="27969"/>
    <cellStyle name="SAPBEXstdItem 2 2 2 2 2 3 3 3" xfId="24381"/>
    <cellStyle name="SAPBEXstdItem 2 2 2 2 2 3 4" xfId="8381"/>
    <cellStyle name="SAPBEXstdItem 2 2 2 2 2 3 4 2" xfId="22371"/>
    <cellStyle name="SAPBEXstdItem 2 2 2 2 2 3 5" xfId="15592"/>
    <cellStyle name="SAPBEXstdItem 2 2 2 2 2 3 5 2" xfId="25889"/>
    <cellStyle name="SAPBEXstdItem 2 2 2 2 2 3 6" xfId="20087"/>
    <cellStyle name="SAPBEXstdItem 2 2 2 2 2 4" xfId="6534"/>
    <cellStyle name="SAPBEXstdItem 2 2 2 2 2 4 2" xfId="13712"/>
    <cellStyle name="SAPBEXstdItem 2 2 2 2 2 4 2 2" xfId="24891"/>
    <cellStyle name="SAPBEXstdItem 2 2 2 2 2 4 3" xfId="21141"/>
    <cellStyle name="SAPBEXstdItem 2 2 2 2 2 5" xfId="8717"/>
    <cellStyle name="SAPBEXstdItem 2 2 2 2 2 5 2" xfId="15719"/>
    <cellStyle name="SAPBEXstdItem 2 2 2 2 2 5 2 2" xfId="25949"/>
    <cellStyle name="SAPBEXstdItem 2 2 2 2 2 5 3" xfId="22441"/>
    <cellStyle name="SAPBEXstdItem 2 2 2 2 2 6" xfId="10831"/>
    <cellStyle name="SAPBEXstdItem 2 2 2 2 2 6 2" xfId="17163"/>
    <cellStyle name="SAPBEXstdItem 2 2 2 2 2 6 2 2" xfId="26975"/>
    <cellStyle name="SAPBEXstdItem 2 2 2 2 2 6 3" xfId="23427"/>
    <cellStyle name="SAPBEXstdItem 2 2 2 2 2 7" xfId="12651"/>
    <cellStyle name="SAPBEXstdItem 2 2 2 2 2 7 2" xfId="24439"/>
    <cellStyle name="SAPBEXstdItem 2 2 2 2 2 8" xfId="19258"/>
    <cellStyle name="SAPBEXstdItem 2 2 2 2 3" xfId="3127"/>
    <cellStyle name="SAPBEXstdItem 2 2 2 2 3 2" xfId="9890"/>
    <cellStyle name="SAPBEXstdItem 2 2 2 2 3 2 2" xfId="16484"/>
    <cellStyle name="SAPBEXstdItem 2 2 2 2 3 2 2 2" xfId="26550"/>
    <cellStyle name="SAPBEXstdItem 2 2 2 2 3 2 3" xfId="23008"/>
    <cellStyle name="SAPBEXstdItem 2 2 2 2 3 3" xfId="11827"/>
    <cellStyle name="SAPBEXstdItem 2 2 2 2 3 3 2" xfId="18152"/>
    <cellStyle name="SAPBEXstdItem 2 2 2 2 3 3 2 2" xfId="27564"/>
    <cellStyle name="SAPBEXstdItem 2 2 2 2 3 3 3" xfId="23982"/>
    <cellStyle name="SAPBEXstdItem 2 2 2 2 3 4" xfId="7712"/>
    <cellStyle name="SAPBEXstdItem 2 2 2 2 3 4 2" xfId="21757"/>
    <cellStyle name="SAPBEXstdItem 2 2 2 2 3 5" xfId="14875"/>
    <cellStyle name="SAPBEXstdItem 2 2 2 2 3 5 2" xfId="25484"/>
    <cellStyle name="SAPBEXstdItem 2 2 2 2 3 6" xfId="19688"/>
    <cellStyle name="SAPBEXstdItem 2 2 2 2 4" xfId="3616"/>
    <cellStyle name="SAPBEXstdItem 2 2 2 2 4 2" xfId="10371"/>
    <cellStyle name="SAPBEXstdItem 2 2 2 2 4 2 2" xfId="16814"/>
    <cellStyle name="SAPBEXstdItem 2 2 2 2 4 2 2 2" xfId="26824"/>
    <cellStyle name="SAPBEXstdItem 2 2 2 2 4 2 3" xfId="23276"/>
    <cellStyle name="SAPBEXstdItem 2 2 2 2 4 3" xfId="12301"/>
    <cellStyle name="SAPBEXstdItem 2 2 2 2 4 3 2" xfId="18624"/>
    <cellStyle name="SAPBEXstdItem 2 2 2 2 4 3 2 2" xfId="27834"/>
    <cellStyle name="SAPBEXstdItem 2 2 2 2 4 3 3" xfId="24246"/>
    <cellStyle name="SAPBEXstdItem 2 2 2 2 4 4" xfId="8192"/>
    <cellStyle name="SAPBEXstdItem 2 2 2 2 4 4 2" xfId="22189"/>
    <cellStyle name="SAPBEXstdItem 2 2 2 2 4 5" xfId="15348"/>
    <cellStyle name="SAPBEXstdItem 2 2 2 2 4 5 2" xfId="25754"/>
    <cellStyle name="SAPBEXstdItem 2 2 2 2 4 6" xfId="19952"/>
    <cellStyle name="SAPBEXstdItem 2 2 2 2 5" xfId="3932"/>
    <cellStyle name="SAPBEXstdItem 2 2 2 2 5 2" xfId="20104"/>
    <cellStyle name="SAPBEXstdItem 2 2 2 2 6" xfId="19243"/>
    <cellStyle name="SAPBEXstdItem 2 2 2 2 7" xfId="28365"/>
    <cellStyle name="SAPBEXstdItem 2 2 2 3" xfId="2036"/>
    <cellStyle name="SAPBEXstdItem 2 2 2 3 2" xfId="2931"/>
    <cellStyle name="SAPBEXstdItem 2 2 2 3 2 2" xfId="7518"/>
    <cellStyle name="SAPBEXstdItem 2 2 2 3 2 2 2" xfId="14685"/>
    <cellStyle name="SAPBEXstdItem 2 2 2 3 2 2 2 2" xfId="25377"/>
    <cellStyle name="SAPBEXstdItem 2 2 2 3 2 2 3" xfId="21644"/>
    <cellStyle name="SAPBEXstdItem 2 2 2 3 2 3" xfId="9698"/>
    <cellStyle name="SAPBEXstdItem 2 2 2 3 2 3 2" xfId="16343"/>
    <cellStyle name="SAPBEXstdItem 2 2 2 3 2 3 2 2" xfId="26441"/>
    <cellStyle name="SAPBEXstdItem 2 2 2 3 2 3 3" xfId="22902"/>
    <cellStyle name="SAPBEXstdItem 2 2 2 3 2 4" xfId="11647"/>
    <cellStyle name="SAPBEXstdItem 2 2 2 3 2 4 2" xfId="17974"/>
    <cellStyle name="SAPBEXstdItem 2 2 2 3 2 4 2 2" xfId="27457"/>
    <cellStyle name="SAPBEXstdItem 2 2 2 3 2 4 3" xfId="23878"/>
    <cellStyle name="SAPBEXstdItem 2 2 2 3 2 5" xfId="5124"/>
    <cellStyle name="SAPBEXstdItem 2 2 2 3 2 5 2" xfId="20658"/>
    <cellStyle name="SAPBEXstdItem 2 2 2 3 2 6" xfId="12701"/>
    <cellStyle name="SAPBEXstdItem 2 2 2 3 2 6 2" xfId="24474"/>
    <cellStyle name="SAPBEXstdItem 2 2 2 3 2 7" xfId="19584"/>
    <cellStyle name="SAPBEXstdItem 2 2 2 3 3" xfId="3463"/>
    <cellStyle name="SAPBEXstdItem 2 2 2 3 3 2" xfId="10218"/>
    <cellStyle name="SAPBEXstdItem 2 2 2 3 3 2 2" xfId="16700"/>
    <cellStyle name="SAPBEXstdItem 2 2 2 3 3 2 2 2" xfId="26722"/>
    <cellStyle name="SAPBEXstdItem 2 2 2 3 3 2 3" xfId="23176"/>
    <cellStyle name="SAPBEXstdItem 2 2 2 3 3 3" xfId="12148"/>
    <cellStyle name="SAPBEXstdItem 2 2 2 3 3 3 2" xfId="18472"/>
    <cellStyle name="SAPBEXstdItem 2 2 2 3 3 3 2 2" xfId="27733"/>
    <cellStyle name="SAPBEXstdItem 2 2 2 3 3 3 3" xfId="24147"/>
    <cellStyle name="SAPBEXstdItem 2 2 2 3 3 4" xfId="8039"/>
    <cellStyle name="SAPBEXstdItem 2 2 2 3 3 4 2" xfId="22038"/>
    <cellStyle name="SAPBEXstdItem 2 2 2 3 3 5" xfId="15196"/>
    <cellStyle name="SAPBEXstdItem 2 2 2 3 3 5 2" xfId="25653"/>
    <cellStyle name="SAPBEXstdItem 2 2 2 3 3 6" xfId="19853"/>
    <cellStyle name="SAPBEXstdItem 2 2 2 3 4" xfId="6636"/>
    <cellStyle name="SAPBEXstdItem 2 2 2 3 4 2" xfId="13813"/>
    <cellStyle name="SAPBEXstdItem 2 2 2 3 4 2 2" xfId="24925"/>
    <cellStyle name="SAPBEXstdItem 2 2 2 3 4 3" xfId="21171"/>
    <cellStyle name="SAPBEXstdItem 2 2 2 3 5" xfId="8819"/>
    <cellStyle name="SAPBEXstdItem 2 2 2 3 5 2" xfId="15769"/>
    <cellStyle name="SAPBEXstdItem 2 2 2 3 5 2 2" xfId="25984"/>
    <cellStyle name="SAPBEXstdItem 2 2 2 3 5 3" xfId="22472"/>
    <cellStyle name="SAPBEXstdItem 2 2 2 3 6" xfId="10933"/>
    <cellStyle name="SAPBEXstdItem 2 2 2 3 6 2" xfId="17264"/>
    <cellStyle name="SAPBEXstdItem 2 2 2 3 6 2 2" xfId="27009"/>
    <cellStyle name="SAPBEXstdItem 2 2 2 3 6 3" xfId="23457"/>
    <cellStyle name="SAPBEXstdItem 2 2 2 3 7" xfId="4469"/>
    <cellStyle name="SAPBEXstdItem 2 2 2 3 7 2" xfId="20502"/>
    <cellStyle name="SAPBEXstdItem 2 2 2 3 8" xfId="4611"/>
    <cellStyle name="SAPBEXstdItem 2 2 2 3 8 2" xfId="20593"/>
    <cellStyle name="SAPBEXstdItem 2 2 2 4" xfId="2659"/>
    <cellStyle name="SAPBEXstdItem 2 2 2 4 2" xfId="9440"/>
    <cellStyle name="SAPBEXstdItem 2 2 2 4 2 2" xfId="16091"/>
    <cellStyle name="SAPBEXstdItem 2 2 2 4 2 2 2" xfId="26230"/>
    <cellStyle name="SAPBEXstdItem 2 2 2 4 2 3" xfId="22706"/>
    <cellStyle name="SAPBEXstdItem 2 2 2 4 3" xfId="11400"/>
    <cellStyle name="SAPBEXstdItem 2 2 2 4 3 2" xfId="17728"/>
    <cellStyle name="SAPBEXstdItem 2 2 2 4 3 2 2" xfId="27249"/>
    <cellStyle name="SAPBEXstdItem 2 2 2 4 3 3" xfId="23685"/>
    <cellStyle name="SAPBEXstdItem 2 2 2 4 4" xfId="7259"/>
    <cellStyle name="SAPBEXstdItem 2 2 2 4 4 2" xfId="21418"/>
    <cellStyle name="SAPBEXstdItem 2 2 2 4 5" xfId="14432"/>
    <cellStyle name="SAPBEXstdItem 2 2 2 4 5 2" xfId="25168"/>
    <cellStyle name="SAPBEXstdItem 2 2 2 4 6" xfId="19390"/>
    <cellStyle name="SAPBEXstdItem 2 2 2 5" xfId="28122"/>
    <cellStyle name="SAPBEXstdItem 2 2 3" xfId="1695"/>
    <cellStyle name="SAPBEXstdItem 2 2 3 2" xfId="1295"/>
    <cellStyle name="SAPBEXstdItem 2 2 3 2 2" xfId="3067"/>
    <cellStyle name="SAPBEXstdItem 2 2 3 2 2 2" xfId="9833"/>
    <cellStyle name="SAPBEXstdItem 2 2 3 2 2 2 2" xfId="16448"/>
    <cellStyle name="SAPBEXstdItem 2 2 3 2 2 2 2 2" xfId="26527"/>
    <cellStyle name="SAPBEXstdItem 2 2 3 2 2 2 3" xfId="22985"/>
    <cellStyle name="SAPBEXstdItem 2 2 3 2 2 3" xfId="11770"/>
    <cellStyle name="SAPBEXstdItem 2 2 3 2 2 3 2" xfId="18095"/>
    <cellStyle name="SAPBEXstdItem 2 2 3 2 2 3 2 2" xfId="27541"/>
    <cellStyle name="SAPBEXstdItem 2 2 3 2 2 3 3" xfId="23959"/>
    <cellStyle name="SAPBEXstdItem 2 2 3 2 2 4" xfId="7654"/>
    <cellStyle name="SAPBEXstdItem 2 2 3 2 2 4 2" xfId="21734"/>
    <cellStyle name="SAPBEXstdItem 2 2 3 2 2 5" xfId="14818"/>
    <cellStyle name="SAPBEXstdItem 2 2 3 2 2 5 2" xfId="25461"/>
    <cellStyle name="SAPBEXstdItem 2 2 3 2 2 6" xfId="19665"/>
    <cellStyle name="SAPBEXstdItem 2 2 3 2 3" xfId="3572"/>
    <cellStyle name="SAPBEXstdItem 2 2 3 2 3 2" xfId="10327"/>
    <cellStyle name="SAPBEXstdItem 2 2 3 2 3 2 2" xfId="16791"/>
    <cellStyle name="SAPBEXstdItem 2 2 3 2 3 2 2 2" xfId="26801"/>
    <cellStyle name="SAPBEXstdItem 2 2 3 2 3 2 3" xfId="23253"/>
    <cellStyle name="SAPBEXstdItem 2 2 3 2 3 3" xfId="12257"/>
    <cellStyle name="SAPBEXstdItem 2 2 3 2 3 3 2" xfId="18580"/>
    <cellStyle name="SAPBEXstdItem 2 2 3 2 3 3 2 2" xfId="27811"/>
    <cellStyle name="SAPBEXstdItem 2 2 3 2 3 3 3" xfId="24223"/>
    <cellStyle name="SAPBEXstdItem 2 2 3 2 3 4" xfId="8148"/>
    <cellStyle name="SAPBEXstdItem 2 2 3 2 3 4 2" xfId="22145"/>
    <cellStyle name="SAPBEXstdItem 2 2 3 2 3 5" xfId="15304"/>
    <cellStyle name="SAPBEXstdItem 2 2 3 2 3 5 2" xfId="25731"/>
    <cellStyle name="SAPBEXstdItem 2 2 3 2 3 6" xfId="19929"/>
    <cellStyle name="SAPBEXstdItem 2 2 3 2 4" xfId="6093"/>
    <cellStyle name="SAPBEXstdItem 2 2 3 2 4 2" xfId="13333"/>
    <cellStyle name="SAPBEXstdItem 2 2 3 2 4 2 2" xfId="24809"/>
    <cellStyle name="SAPBEXstdItem 2 2 3 2 4 3" xfId="21060"/>
    <cellStyle name="SAPBEXstdItem 2 2 3 2 5" xfId="5785"/>
    <cellStyle name="SAPBEXstdItem 2 2 3 2 5 2" xfId="13065"/>
    <cellStyle name="SAPBEXstdItem 2 2 3 2 5 2 2" xfId="24690"/>
    <cellStyle name="SAPBEXstdItem 2 2 3 2 5 3" xfId="20941"/>
    <cellStyle name="SAPBEXstdItem 2 2 3 2 6" xfId="8619"/>
    <cellStyle name="SAPBEXstdItem 2 2 3 2 6 2" xfId="15711"/>
    <cellStyle name="SAPBEXstdItem 2 2 3 2 6 2 2" xfId="25945"/>
    <cellStyle name="SAPBEXstdItem 2 2 3 2 6 3" xfId="22437"/>
    <cellStyle name="SAPBEXstdItem 2 2 3 2 7" xfId="4197"/>
    <cellStyle name="SAPBEXstdItem 2 2 3 2 7 2" xfId="20262"/>
    <cellStyle name="SAPBEXstdItem 2 2 3 2 8" xfId="19071"/>
    <cellStyle name="SAPBEXstdItem 2 2 3 3" xfId="3330"/>
    <cellStyle name="SAPBEXstdItem 2 2 3 3 2" xfId="3803"/>
    <cellStyle name="SAPBEXstdItem 2 2 3 3 2 2" xfId="10558"/>
    <cellStyle name="SAPBEXstdItem 2 2 3 3 2 2 2" xfId="16947"/>
    <cellStyle name="SAPBEXstdItem 2 2 3 3 2 2 2 2" xfId="26936"/>
    <cellStyle name="SAPBEXstdItem 2 2 3 3 2 2 3" xfId="23388"/>
    <cellStyle name="SAPBEXstdItem 2 2 3 3 2 3" xfId="12488"/>
    <cellStyle name="SAPBEXstdItem 2 2 3 3 2 3 2" xfId="18811"/>
    <cellStyle name="SAPBEXstdItem 2 2 3 3 2 3 2 2" xfId="27946"/>
    <cellStyle name="SAPBEXstdItem 2 2 3 3 2 3 3" xfId="24358"/>
    <cellStyle name="SAPBEXstdItem 2 2 3 3 2 4" xfId="8352"/>
    <cellStyle name="SAPBEXstdItem 2 2 3 3 2 4 2" xfId="22346"/>
    <cellStyle name="SAPBEXstdItem 2 2 3 3 2 5" xfId="15535"/>
    <cellStyle name="SAPBEXstdItem 2 2 3 3 2 5 2" xfId="25866"/>
    <cellStyle name="SAPBEXstdItem 2 2 3 3 2 6" xfId="20064"/>
    <cellStyle name="SAPBEXstdItem 2 2 3 3 3" xfId="10085"/>
    <cellStyle name="SAPBEXstdItem 2 2 3 3 3 2" xfId="16624"/>
    <cellStyle name="SAPBEXstdItem 2 2 3 3 3 2 2" xfId="26664"/>
    <cellStyle name="SAPBEXstdItem 2 2 3 3 3 3" xfId="23122"/>
    <cellStyle name="SAPBEXstdItem 2 2 3 3 4" xfId="12015"/>
    <cellStyle name="SAPBEXstdItem 2 2 3 3 4 2" xfId="18340"/>
    <cellStyle name="SAPBEXstdItem 2 2 3 3 4 2 2" xfId="27676"/>
    <cellStyle name="SAPBEXstdItem 2 2 3 3 4 3" xfId="24094"/>
    <cellStyle name="SAPBEXstdItem 2 2 3 3 5" xfId="7906"/>
    <cellStyle name="SAPBEXstdItem 2 2 3 3 5 2" xfId="21910"/>
    <cellStyle name="SAPBEXstdItem 2 2 3 3 6" xfId="15064"/>
    <cellStyle name="SAPBEXstdItem 2 2 3 3 6 2" xfId="25596"/>
    <cellStyle name="SAPBEXstdItem 2 2 3 3 7" xfId="19800"/>
    <cellStyle name="SAPBEXstdItem 2 2 3 4" xfId="2772"/>
    <cellStyle name="SAPBEXstdItem 2 2 3 4 2" xfId="9545"/>
    <cellStyle name="SAPBEXstdItem 2 2 3 4 2 2" xfId="16196"/>
    <cellStyle name="SAPBEXstdItem 2 2 3 4 2 2 2" xfId="26322"/>
    <cellStyle name="SAPBEXstdItem 2 2 3 4 2 3" xfId="22797"/>
    <cellStyle name="SAPBEXstdItem 2 2 3 4 3" xfId="11500"/>
    <cellStyle name="SAPBEXstdItem 2 2 3 4 3 2" xfId="17827"/>
    <cellStyle name="SAPBEXstdItem 2 2 3 4 3 2 2" xfId="27338"/>
    <cellStyle name="SAPBEXstdItem 2 2 3 4 3 3" xfId="23773"/>
    <cellStyle name="SAPBEXstdItem 2 2 3 4 4" xfId="7364"/>
    <cellStyle name="SAPBEXstdItem 2 2 3 4 4 2" xfId="21517"/>
    <cellStyle name="SAPBEXstdItem 2 2 3 4 5" xfId="14532"/>
    <cellStyle name="SAPBEXstdItem 2 2 3 4 5 2" xfId="25258"/>
    <cellStyle name="SAPBEXstdItem 2 2 3 4 6" xfId="19479"/>
    <cellStyle name="SAPBEXstdItem 2 2 3 5" xfId="2547"/>
    <cellStyle name="SAPBEXstdItem 2 2 3 5 2" xfId="9329"/>
    <cellStyle name="SAPBEXstdItem 2 2 3 5 2 2" xfId="15981"/>
    <cellStyle name="SAPBEXstdItem 2 2 3 5 2 2 2" xfId="26135"/>
    <cellStyle name="SAPBEXstdItem 2 2 3 5 2 3" xfId="22616"/>
    <cellStyle name="SAPBEXstdItem 2 2 3 5 3" xfId="11289"/>
    <cellStyle name="SAPBEXstdItem 2 2 3 5 3 2" xfId="17618"/>
    <cellStyle name="SAPBEXstdItem 2 2 3 5 3 2 2" xfId="27155"/>
    <cellStyle name="SAPBEXstdItem 2 2 3 5 3 3" xfId="23596"/>
    <cellStyle name="SAPBEXstdItem 2 2 3 5 4" xfId="7147"/>
    <cellStyle name="SAPBEXstdItem 2 2 3 5 4 2" xfId="21314"/>
    <cellStyle name="SAPBEXstdItem 2 2 3 5 5" xfId="14321"/>
    <cellStyle name="SAPBEXstdItem 2 2 3 5 5 2" xfId="25074"/>
    <cellStyle name="SAPBEXstdItem 2 2 3 5 6" xfId="19300"/>
    <cellStyle name="SAPBEXstdItem 2 2 3 6" xfId="4135"/>
    <cellStyle name="SAPBEXstdItem 2 2 3 6 2" xfId="20214"/>
    <cellStyle name="SAPBEXstdItem 2 2 3 7" xfId="19220"/>
    <cellStyle name="SAPBEXstdItem 2 2 3 8" xfId="28329"/>
    <cellStyle name="SAPBEXstdItem 2 2 4" xfId="1621"/>
    <cellStyle name="SAPBEXstdItem 2 2 4 2" xfId="1970"/>
    <cellStyle name="SAPBEXstdItem 2 2 4 2 2" xfId="3283"/>
    <cellStyle name="SAPBEXstdItem 2 2 4 2 2 2" xfId="10038"/>
    <cellStyle name="SAPBEXstdItem 2 2 4 2 2 2 2" xfId="16584"/>
    <cellStyle name="SAPBEXstdItem 2 2 4 2 2 2 2 2" xfId="26624"/>
    <cellStyle name="SAPBEXstdItem 2 2 4 2 2 2 3" xfId="23082"/>
    <cellStyle name="SAPBEXstdItem 2 2 4 2 2 3" xfId="11968"/>
    <cellStyle name="SAPBEXstdItem 2 2 4 2 2 3 2" xfId="18293"/>
    <cellStyle name="SAPBEXstdItem 2 2 4 2 2 3 2 2" xfId="27636"/>
    <cellStyle name="SAPBEXstdItem 2 2 4 2 2 3 3" xfId="24054"/>
    <cellStyle name="SAPBEXstdItem 2 2 4 2 2 4" xfId="7859"/>
    <cellStyle name="SAPBEXstdItem 2 2 4 2 2 4 2" xfId="21863"/>
    <cellStyle name="SAPBEXstdItem 2 2 4 2 2 5" xfId="15017"/>
    <cellStyle name="SAPBEXstdItem 2 2 4 2 2 5 2" xfId="25556"/>
    <cellStyle name="SAPBEXstdItem 2 2 4 2 2 6" xfId="19760"/>
    <cellStyle name="SAPBEXstdItem 2 2 4 2 3" xfId="3756"/>
    <cellStyle name="SAPBEXstdItem 2 2 4 2 3 2" xfId="10511"/>
    <cellStyle name="SAPBEXstdItem 2 2 4 2 3 2 2" xfId="16907"/>
    <cellStyle name="SAPBEXstdItem 2 2 4 2 3 2 2 2" xfId="26896"/>
    <cellStyle name="SAPBEXstdItem 2 2 4 2 3 2 3" xfId="23348"/>
    <cellStyle name="SAPBEXstdItem 2 2 4 2 3 3" xfId="12441"/>
    <cellStyle name="SAPBEXstdItem 2 2 4 2 3 3 2" xfId="18764"/>
    <cellStyle name="SAPBEXstdItem 2 2 4 2 3 3 2 2" xfId="27906"/>
    <cellStyle name="SAPBEXstdItem 2 2 4 2 3 3 3" xfId="24318"/>
    <cellStyle name="SAPBEXstdItem 2 2 4 2 3 4" xfId="8310"/>
    <cellStyle name="SAPBEXstdItem 2 2 4 2 3 4 2" xfId="22304"/>
    <cellStyle name="SAPBEXstdItem 2 2 4 2 3 5" xfId="15488"/>
    <cellStyle name="SAPBEXstdItem 2 2 4 2 3 5 2" xfId="25826"/>
    <cellStyle name="SAPBEXstdItem 2 2 4 2 3 6" xfId="20024"/>
    <cellStyle name="SAPBEXstdItem 2 2 4 2 4" xfId="6570"/>
    <cellStyle name="SAPBEXstdItem 2 2 4 2 4 2" xfId="13748"/>
    <cellStyle name="SAPBEXstdItem 2 2 4 2 4 2 2" xfId="24905"/>
    <cellStyle name="SAPBEXstdItem 2 2 4 2 4 3" xfId="21155"/>
    <cellStyle name="SAPBEXstdItem 2 2 4 2 5" xfId="8753"/>
    <cellStyle name="SAPBEXstdItem 2 2 4 2 5 2" xfId="15735"/>
    <cellStyle name="SAPBEXstdItem 2 2 4 2 5 2 2" xfId="25963"/>
    <cellStyle name="SAPBEXstdItem 2 2 4 2 5 3" xfId="22455"/>
    <cellStyle name="SAPBEXstdItem 2 2 4 2 6" xfId="10867"/>
    <cellStyle name="SAPBEXstdItem 2 2 4 2 6 2" xfId="17199"/>
    <cellStyle name="SAPBEXstdItem 2 2 4 2 6 2 2" xfId="26989"/>
    <cellStyle name="SAPBEXstdItem 2 2 4 2 6 3" xfId="23441"/>
    <cellStyle name="SAPBEXstdItem 2 2 4 2 7" xfId="12667"/>
    <cellStyle name="SAPBEXstdItem 2 2 4 2 7 2" xfId="24453"/>
    <cellStyle name="SAPBEXstdItem 2 2 4 2 8" xfId="19272"/>
    <cellStyle name="SAPBEXstdItem 2 2 4 3" xfId="3020"/>
    <cellStyle name="SAPBEXstdItem 2 2 4 3 2" xfId="9786"/>
    <cellStyle name="SAPBEXstdItem 2 2 4 3 2 2" xfId="16408"/>
    <cellStyle name="SAPBEXstdItem 2 2 4 3 2 2 2" xfId="26487"/>
    <cellStyle name="SAPBEXstdItem 2 2 4 3 2 3" xfId="22945"/>
    <cellStyle name="SAPBEXstdItem 2 2 4 3 3" xfId="11723"/>
    <cellStyle name="SAPBEXstdItem 2 2 4 3 3 2" xfId="18048"/>
    <cellStyle name="SAPBEXstdItem 2 2 4 3 3 2 2" xfId="27501"/>
    <cellStyle name="SAPBEXstdItem 2 2 4 3 3 3" xfId="23919"/>
    <cellStyle name="SAPBEXstdItem 2 2 4 3 4" xfId="7607"/>
    <cellStyle name="SAPBEXstdItem 2 2 4 3 4 2" xfId="21694"/>
    <cellStyle name="SAPBEXstdItem 2 2 4 3 5" xfId="14771"/>
    <cellStyle name="SAPBEXstdItem 2 2 4 3 5 2" xfId="25421"/>
    <cellStyle name="SAPBEXstdItem 2 2 4 3 6" xfId="19625"/>
    <cellStyle name="SAPBEXstdItem 2 2 4 4" xfId="3525"/>
    <cellStyle name="SAPBEXstdItem 2 2 4 4 2" xfId="10280"/>
    <cellStyle name="SAPBEXstdItem 2 2 4 4 2 2" xfId="16751"/>
    <cellStyle name="SAPBEXstdItem 2 2 4 4 2 2 2" xfId="26761"/>
    <cellStyle name="SAPBEXstdItem 2 2 4 4 2 3" xfId="23213"/>
    <cellStyle name="SAPBEXstdItem 2 2 4 4 3" xfId="12210"/>
    <cellStyle name="SAPBEXstdItem 2 2 4 4 3 2" xfId="18533"/>
    <cellStyle name="SAPBEXstdItem 2 2 4 4 3 2 2" xfId="27771"/>
    <cellStyle name="SAPBEXstdItem 2 2 4 4 3 3" xfId="24183"/>
    <cellStyle name="SAPBEXstdItem 2 2 4 4 4" xfId="8101"/>
    <cellStyle name="SAPBEXstdItem 2 2 4 4 4 2" xfId="22098"/>
    <cellStyle name="SAPBEXstdItem 2 2 4 4 5" xfId="15257"/>
    <cellStyle name="SAPBEXstdItem 2 2 4 4 5 2" xfId="25691"/>
    <cellStyle name="SAPBEXstdItem 2 2 4 4 6" xfId="19889"/>
    <cellStyle name="SAPBEXstdItem 2 2 4 5" xfId="3971"/>
    <cellStyle name="SAPBEXstdItem 2 2 4 5 2" xfId="20131"/>
    <cellStyle name="SAPBEXstdItem 2 2 4 6" xfId="19180"/>
    <cellStyle name="SAPBEXstdItem 2 2 4 7" xfId="28289"/>
    <cellStyle name="SAPBEXstdItem 2 2 5" xfId="2056"/>
    <cellStyle name="SAPBEXstdItem 2 2 5 2" xfId="2853"/>
    <cellStyle name="SAPBEXstdItem 2 2 5 2 2" xfId="7440"/>
    <cellStyle name="SAPBEXstdItem 2 2 5 2 2 2" xfId="14607"/>
    <cellStyle name="SAPBEXstdItem 2 2 5 2 2 2 2" xfId="25318"/>
    <cellStyle name="SAPBEXstdItem 2 2 5 2 2 3" xfId="21577"/>
    <cellStyle name="SAPBEXstdItem 2 2 5 2 3" xfId="9620"/>
    <cellStyle name="SAPBEXstdItem 2 2 5 2 3 2" xfId="16268"/>
    <cellStyle name="SAPBEXstdItem 2 2 5 2 3 2 2" xfId="26382"/>
    <cellStyle name="SAPBEXstdItem 2 2 5 2 3 3" xfId="22850"/>
    <cellStyle name="SAPBEXstdItem 2 2 5 2 4" xfId="11572"/>
    <cellStyle name="SAPBEXstdItem 2 2 5 2 4 2" xfId="17899"/>
    <cellStyle name="SAPBEXstdItem 2 2 5 2 4 2 2" xfId="27398"/>
    <cellStyle name="SAPBEXstdItem 2 2 5 2 4 3" xfId="23826"/>
    <cellStyle name="SAPBEXstdItem 2 2 5 2 5" xfId="5142"/>
    <cellStyle name="SAPBEXstdItem 2 2 5 2 5 2" xfId="20674"/>
    <cellStyle name="SAPBEXstdItem 2 2 5 2 6" xfId="12717"/>
    <cellStyle name="SAPBEXstdItem 2 2 5 2 6 2" xfId="24489"/>
    <cellStyle name="SAPBEXstdItem 2 2 5 2 7" xfId="19532"/>
    <cellStyle name="SAPBEXstdItem 2 2 5 3" xfId="2667"/>
    <cellStyle name="SAPBEXstdItem 2 2 5 3 2" xfId="9448"/>
    <cellStyle name="SAPBEXstdItem 2 2 5 3 2 2" xfId="16099"/>
    <cellStyle name="SAPBEXstdItem 2 2 5 3 2 2 2" xfId="26237"/>
    <cellStyle name="SAPBEXstdItem 2 2 5 3 2 3" xfId="22713"/>
    <cellStyle name="SAPBEXstdItem 2 2 5 3 3" xfId="11408"/>
    <cellStyle name="SAPBEXstdItem 2 2 5 3 3 2" xfId="17736"/>
    <cellStyle name="SAPBEXstdItem 2 2 5 3 3 2 2" xfId="27256"/>
    <cellStyle name="SAPBEXstdItem 2 2 5 3 3 3" xfId="23692"/>
    <cellStyle name="SAPBEXstdItem 2 2 5 3 4" xfId="7267"/>
    <cellStyle name="SAPBEXstdItem 2 2 5 3 4 2" xfId="21426"/>
    <cellStyle name="SAPBEXstdItem 2 2 5 3 5" xfId="14440"/>
    <cellStyle name="SAPBEXstdItem 2 2 5 3 5 2" xfId="25175"/>
    <cellStyle name="SAPBEXstdItem 2 2 5 3 6" xfId="19397"/>
    <cellStyle name="SAPBEXstdItem 2 2 5 4" xfId="6656"/>
    <cellStyle name="SAPBEXstdItem 2 2 5 4 2" xfId="13832"/>
    <cellStyle name="SAPBEXstdItem 2 2 5 4 2 2" xfId="24939"/>
    <cellStyle name="SAPBEXstdItem 2 2 5 4 3" xfId="21185"/>
    <cellStyle name="SAPBEXstdItem 2 2 5 5" xfId="8839"/>
    <cellStyle name="SAPBEXstdItem 2 2 5 5 2" xfId="15785"/>
    <cellStyle name="SAPBEXstdItem 2 2 5 5 2 2" xfId="25999"/>
    <cellStyle name="SAPBEXstdItem 2 2 5 5 3" xfId="22487"/>
    <cellStyle name="SAPBEXstdItem 2 2 5 6" xfId="10948"/>
    <cellStyle name="SAPBEXstdItem 2 2 5 6 2" xfId="17278"/>
    <cellStyle name="SAPBEXstdItem 2 2 5 6 2 2" xfId="27022"/>
    <cellStyle name="SAPBEXstdItem 2 2 5 6 3" xfId="23470"/>
    <cellStyle name="SAPBEXstdItem 2 2 5 7" xfId="4395"/>
    <cellStyle name="SAPBEXstdItem 2 2 5 7 2" xfId="20439"/>
    <cellStyle name="SAPBEXstdItem 2 2 5 8" xfId="8409"/>
    <cellStyle name="SAPBEXstdItem 2 2 5 8 2" xfId="22391"/>
    <cellStyle name="SAPBEXstdItem 2 2 6" xfId="2607"/>
    <cellStyle name="SAPBEXstdItem 2 2 6 2" xfId="9388"/>
    <cellStyle name="SAPBEXstdItem 2 2 6 2 2" xfId="16039"/>
    <cellStyle name="SAPBEXstdItem 2 2 6 2 2 2" xfId="26191"/>
    <cellStyle name="SAPBEXstdItem 2 2 6 2 3" xfId="22672"/>
    <cellStyle name="SAPBEXstdItem 2 2 6 3" xfId="11348"/>
    <cellStyle name="SAPBEXstdItem 2 2 6 3 2" xfId="17676"/>
    <cellStyle name="SAPBEXstdItem 2 2 6 3 2 2" xfId="27210"/>
    <cellStyle name="SAPBEXstdItem 2 2 6 3 3" xfId="23651"/>
    <cellStyle name="SAPBEXstdItem 2 2 6 4" xfId="7207"/>
    <cellStyle name="SAPBEXstdItem 2 2 6 4 2" xfId="21371"/>
    <cellStyle name="SAPBEXstdItem 2 2 6 5" xfId="14380"/>
    <cellStyle name="SAPBEXstdItem 2 2 6 5 2" xfId="25129"/>
    <cellStyle name="SAPBEXstdItem 2 2 6 6" xfId="19356"/>
    <cellStyle name="SAPBEXstdItem 2 2 7" xfId="18980"/>
    <cellStyle name="SAPBEXstdItem 2 2 8" xfId="18923"/>
    <cellStyle name="SAPBEXstdItem 2 2 9" xfId="28075"/>
    <cellStyle name="SAPBEXstdItem 2 3" xfId="501"/>
    <cellStyle name="SAPBEXstdItem 2 3 2" xfId="1348"/>
    <cellStyle name="SAPBEXstdItem 2 3 2 2" xfId="1767"/>
    <cellStyle name="SAPBEXstdItem 2 3 2 2 2" xfId="1929"/>
    <cellStyle name="SAPBEXstdItem 2 3 2 2 2 2" xfId="3386"/>
    <cellStyle name="SAPBEXstdItem 2 3 2 2 2 2 2" xfId="10141"/>
    <cellStyle name="SAPBEXstdItem 2 3 2 2 2 2 2 2" xfId="16659"/>
    <cellStyle name="SAPBEXstdItem 2 3 2 2 2 2 2 2 2" xfId="26686"/>
    <cellStyle name="SAPBEXstdItem 2 3 2 2 2 2 2 3" xfId="23144"/>
    <cellStyle name="SAPBEXstdItem 2 3 2 2 2 2 3" xfId="12071"/>
    <cellStyle name="SAPBEXstdItem 2 3 2 2 2 2 3 2" xfId="18396"/>
    <cellStyle name="SAPBEXstdItem 2 3 2 2 2 2 3 2 2" xfId="27698"/>
    <cellStyle name="SAPBEXstdItem 2 3 2 2 2 2 3 3" xfId="24116"/>
    <cellStyle name="SAPBEXstdItem 2 3 2 2 2 2 4" xfId="7962"/>
    <cellStyle name="SAPBEXstdItem 2 3 2 2 2 2 4 2" xfId="21966"/>
    <cellStyle name="SAPBEXstdItem 2 3 2 2 2 2 5" xfId="15120"/>
    <cellStyle name="SAPBEXstdItem 2 3 2 2 2 2 5 2" xfId="25618"/>
    <cellStyle name="SAPBEXstdItem 2 3 2 2 2 2 6" xfId="19822"/>
    <cellStyle name="SAPBEXstdItem 2 3 2 2 2 3" xfId="3859"/>
    <cellStyle name="SAPBEXstdItem 2 3 2 2 2 3 2" xfId="10614"/>
    <cellStyle name="SAPBEXstdItem 2 3 2 2 2 3 2 2" xfId="16982"/>
    <cellStyle name="SAPBEXstdItem 2 3 2 2 2 3 2 2 2" xfId="26958"/>
    <cellStyle name="SAPBEXstdItem 2 3 2 2 2 3 2 3" xfId="23410"/>
    <cellStyle name="SAPBEXstdItem 2 3 2 2 2 3 3" xfId="12544"/>
    <cellStyle name="SAPBEXstdItem 2 3 2 2 2 3 3 2" xfId="18867"/>
    <cellStyle name="SAPBEXstdItem 2 3 2 2 2 3 3 2 2" xfId="27968"/>
    <cellStyle name="SAPBEXstdItem 2 3 2 2 2 3 3 3" xfId="24380"/>
    <cellStyle name="SAPBEXstdItem 2 3 2 2 2 3 4" xfId="8380"/>
    <cellStyle name="SAPBEXstdItem 2 3 2 2 2 3 4 2" xfId="22370"/>
    <cellStyle name="SAPBEXstdItem 2 3 2 2 2 3 5" xfId="15591"/>
    <cellStyle name="SAPBEXstdItem 2 3 2 2 2 3 5 2" xfId="25888"/>
    <cellStyle name="SAPBEXstdItem 2 3 2 2 2 3 6" xfId="20086"/>
    <cellStyle name="SAPBEXstdItem 2 3 2 2 2 4" xfId="6529"/>
    <cellStyle name="SAPBEXstdItem 2 3 2 2 2 4 2" xfId="13707"/>
    <cellStyle name="SAPBEXstdItem 2 3 2 2 2 4 2 2" xfId="24890"/>
    <cellStyle name="SAPBEXstdItem 2 3 2 2 2 4 3" xfId="21140"/>
    <cellStyle name="SAPBEXstdItem 2 3 2 2 2 5" xfId="8712"/>
    <cellStyle name="SAPBEXstdItem 2 3 2 2 2 5 2" xfId="15718"/>
    <cellStyle name="SAPBEXstdItem 2 3 2 2 2 5 2 2" xfId="25948"/>
    <cellStyle name="SAPBEXstdItem 2 3 2 2 2 5 3" xfId="22440"/>
    <cellStyle name="SAPBEXstdItem 2 3 2 2 2 6" xfId="10826"/>
    <cellStyle name="SAPBEXstdItem 2 3 2 2 2 6 2" xfId="17158"/>
    <cellStyle name="SAPBEXstdItem 2 3 2 2 2 6 2 2" xfId="26974"/>
    <cellStyle name="SAPBEXstdItem 2 3 2 2 2 6 3" xfId="23426"/>
    <cellStyle name="SAPBEXstdItem 2 3 2 2 2 7" xfId="12650"/>
    <cellStyle name="SAPBEXstdItem 2 3 2 2 2 7 2" xfId="24438"/>
    <cellStyle name="SAPBEXstdItem 2 3 2 2 2 8" xfId="19257"/>
    <cellStyle name="SAPBEXstdItem 2 3 2 2 3" xfId="3126"/>
    <cellStyle name="SAPBEXstdItem 2 3 2 2 3 2" xfId="9889"/>
    <cellStyle name="SAPBEXstdItem 2 3 2 2 3 2 2" xfId="16483"/>
    <cellStyle name="SAPBEXstdItem 2 3 2 2 3 2 2 2" xfId="26549"/>
    <cellStyle name="SAPBEXstdItem 2 3 2 2 3 2 3" xfId="23007"/>
    <cellStyle name="SAPBEXstdItem 2 3 2 2 3 3" xfId="11826"/>
    <cellStyle name="SAPBEXstdItem 2 3 2 2 3 3 2" xfId="18151"/>
    <cellStyle name="SAPBEXstdItem 2 3 2 2 3 3 2 2" xfId="27563"/>
    <cellStyle name="SAPBEXstdItem 2 3 2 2 3 3 3" xfId="23981"/>
    <cellStyle name="SAPBEXstdItem 2 3 2 2 3 4" xfId="7711"/>
    <cellStyle name="SAPBEXstdItem 2 3 2 2 3 4 2" xfId="21756"/>
    <cellStyle name="SAPBEXstdItem 2 3 2 2 3 5" xfId="14874"/>
    <cellStyle name="SAPBEXstdItem 2 3 2 2 3 5 2" xfId="25483"/>
    <cellStyle name="SAPBEXstdItem 2 3 2 2 3 6" xfId="19687"/>
    <cellStyle name="SAPBEXstdItem 2 3 2 2 4" xfId="3615"/>
    <cellStyle name="SAPBEXstdItem 2 3 2 2 4 2" xfId="10370"/>
    <cellStyle name="SAPBEXstdItem 2 3 2 2 4 2 2" xfId="16813"/>
    <cellStyle name="SAPBEXstdItem 2 3 2 2 4 2 2 2" xfId="26823"/>
    <cellStyle name="SAPBEXstdItem 2 3 2 2 4 2 3" xfId="23275"/>
    <cellStyle name="SAPBEXstdItem 2 3 2 2 4 3" xfId="12300"/>
    <cellStyle name="SAPBEXstdItem 2 3 2 2 4 3 2" xfId="18623"/>
    <cellStyle name="SAPBEXstdItem 2 3 2 2 4 3 2 2" xfId="27833"/>
    <cellStyle name="SAPBEXstdItem 2 3 2 2 4 3 3" xfId="24245"/>
    <cellStyle name="SAPBEXstdItem 2 3 2 2 4 4" xfId="8191"/>
    <cellStyle name="SAPBEXstdItem 2 3 2 2 4 4 2" xfId="22188"/>
    <cellStyle name="SAPBEXstdItem 2 3 2 2 4 5" xfId="15347"/>
    <cellStyle name="SAPBEXstdItem 2 3 2 2 4 5 2" xfId="25753"/>
    <cellStyle name="SAPBEXstdItem 2 3 2 2 4 6" xfId="19951"/>
    <cellStyle name="SAPBEXstdItem 2 3 2 2 5" xfId="4031"/>
    <cellStyle name="SAPBEXstdItem 2 3 2 2 5 2" xfId="20171"/>
    <cellStyle name="SAPBEXstdItem 2 3 2 2 6" xfId="19242"/>
    <cellStyle name="SAPBEXstdItem 2 3 2 2 7" xfId="28364"/>
    <cellStyle name="SAPBEXstdItem 2 3 2 3" xfId="2146"/>
    <cellStyle name="SAPBEXstdItem 2 3 2 3 2" xfId="5220"/>
    <cellStyle name="SAPBEXstdItem 2 3 2 3 2 2" xfId="12785"/>
    <cellStyle name="SAPBEXstdItem 2 3 2 3 2 2 2" xfId="24546"/>
    <cellStyle name="SAPBEXstdItem 2 3 2 3 2 3" xfId="20739"/>
    <cellStyle name="SAPBEXstdItem 2 3 2 3 3" xfId="6746"/>
    <cellStyle name="SAPBEXstdItem 2 3 2 3 3 2" xfId="13921"/>
    <cellStyle name="SAPBEXstdItem 2 3 2 3 3 2 2" xfId="24996"/>
    <cellStyle name="SAPBEXstdItem 2 3 2 3 3 3" xfId="21240"/>
    <cellStyle name="SAPBEXstdItem 2 3 2 3 4" xfId="8929"/>
    <cellStyle name="SAPBEXstdItem 2 3 2 3 4 2" xfId="15854"/>
    <cellStyle name="SAPBEXstdItem 2 3 2 3 4 2 2" xfId="26057"/>
    <cellStyle name="SAPBEXstdItem 2 3 2 3 4 3" xfId="22543"/>
    <cellStyle name="SAPBEXstdItem 2 3 2 3 5" xfId="11020"/>
    <cellStyle name="SAPBEXstdItem 2 3 2 3 5 2" xfId="17349"/>
    <cellStyle name="SAPBEXstdItem 2 3 2 3 5 2 2" xfId="27078"/>
    <cellStyle name="SAPBEXstdItem 2 3 2 3 5 3" xfId="23524"/>
    <cellStyle name="SAPBEXstdItem 2 3 2 3 6" xfId="4468"/>
    <cellStyle name="SAPBEXstdItem 2 3 2 3 6 2" xfId="20501"/>
    <cellStyle name="SAPBEXstdItem 2 3 2 3 7" xfId="8406"/>
    <cellStyle name="SAPBEXstdItem 2 3 2 3 7 2" xfId="22389"/>
    <cellStyle name="SAPBEXstdItem 2 3 2 4" xfId="2930"/>
    <cellStyle name="SAPBEXstdItem 2 3 2 4 2" xfId="9697"/>
    <cellStyle name="SAPBEXstdItem 2 3 2 4 2 2" xfId="16342"/>
    <cellStyle name="SAPBEXstdItem 2 3 2 4 2 2 2" xfId="26440"/>
    <cellStyle name="SAPBEXstdItem 2 3 2 4 2 3" xfId="22901"/>
    <cellStyle name="SAPBEXstdItem 2 3 2 4 3" xfId="11646"/>
    <cellStyle name="SAPBEXstdItem 2 3 2 4 3 2" xfId="17973"/>
    <cellStyle name="SAPBEXstdItem 2 3 2 4 3 2 2" xfId="27456"/>
    <cellStyle name="SAPBEXstdItem 2 3 2 4 3 3" xfId="23877"/>
    <cellStyle name="SAPBEXstdItem 2 3 2 4 4" xfId="7517"/>
    <cellStyle name="SAPBEXstdItem 2 3 2 4 4 2" xfId="21643"/>
    <cellStyle name="SAPBEXstdItem 2 3 2 4 5" xfId="14684"/>
    <cellStyle name="SAPBEXstdItem 2 3 2 4 5 2" xfId="25376"/>
    <cellStyle name="SAPBEXstdItem 2 3 2 4 6" xfId="19583"/>
    <cellStyle name="SAPBEXstdItem 2 3 2 5" xfId="3462"/>
    <cellStyle name="SAPBEXstdItem 2 3 2 5 2" xfId="10217"/>
    <cellStyle name="SAPBEXstdItem 2 3 2 5 2 2" xfId="16699"/>
    <cellStyle name="SAPBEXstdItem 2 3 2 5 2 2 2" xfId="26721"/>
    <cellStyle name="SAPBEXstdItem 2 3 2 5 2 3" xfId="23175"/>
    <cellStyle name="SAPBEXstdItem 2 3 2 5 3" xfId="12147"/>
    <cellStyle name="SAPBEXstdItem 2 3 2 5 3 2" xfId="18471"/>
    <cellStyle name="SAPBEXstdItem 2 3 2 5 3 2 2" xfId="27732"/>
    <cellStyle name="SAPBEXstdItem 2 3 2 5 3 3" xfId="24146"/>
    <cellStyle name="SAPBEXstdItem 2 3 2 5 4" xfId="8038"/>
    <cellStyle name="SAPBEXstdItem 2 3 2 5 4 2" xfId="22037"/>
    <cellStyle name="SAPBEXstdItem 2 3 2 5 5" xfId="15195"/>
    <cellStyle name="SAPBEXstdItem 2 3 2 5 5 2" xfId="25652"/>
    <cellStyle name="SAPBEXstdItem 2 3 2 5 6" xfId="19852"/>
    <cellStyle name="SAPBEXstdItem 2 3 2 6" xfId="28208"/>
    <cellStyle name="SAPBEXstdItem 2 3 3" xfId="1655"/>
    <cellStyle name="SAPBEXstdItem 2 3 3 2" xfId="887"/>
    <cellStyle name="SAPBEXstdItem 2 3 3 2 2" xfId="3291"/>
    <cellStyle name="SAPBEXstdItem 2 3 3 2 2 2" xfId="10046"/>
    <cellStyle name="SAPBEXstdItem 2 3 3 2 2 2 2" xfId="16588"/>
    <cellStyle name="SAPBEXstdItem 2 3 3 2 2 2 2 2" xfId="26628"/>
    <cellStyle name="SAPBEXstdItem 2 3 3 2 2 2 3" xfId="23086"/>
    <cellStyle name="SAPBEXstdItem 2 3 3 2 2 3" xfId="11976"/>
    <cellStyle name="SAPBEXstdItem 2 3 3 2 2 3 2" xfId="18301"/>
    <cellStyle name="SAPBEXstdItem 2 3 3 2 2 3 2 2" xfId="27640"/>
    <cellStyle name="SAPBEXstdItem 2 3 3 2 2 3 3" xfId="24058"/>
    <cellStyle name="SAPBEXstdItem 2 3 3 2 2 4" xfId="7867"/>
    <cellStyle name="SAPBEXstdItem 2 3 3 2 2 4 2" xfId="21871"/>
    <cellStyle name="SAPBEXstdItem 2 3 3 2 2 5" xfId="15025"/>
    <cellStyle name="SAPBEXstdItem 2 3 3 2 2 5 2" xfId="25560"/>
    <cellStyle name="SAPBEXstdItem 2 3 3 2 2 6" xfId="19764"/>
    <cellStyle name="SAPBEXstdItem 2 3 3 2 3" xfId="3764"/>
    <cellStyle name="SAPBEXstdItem 2 3 3 2 3 2" xfId="10519"/>
    <cellStyle name="SAPBEXstdItem 2 3 3 2 3 2 2" xfId="16911"/>
    <cellStyle name="SAPBEXstdItem 2 3 3 2 3 2 2 2" xfId="26900"/>
    <cellStyle name="SAPBEXstdItem 2 3 3 2 3 2 3" xfId="23352"/>
    <cellStyle name="SAPBEXstdItem 2 3 3 2 3 3" xfId="12449"/>
    <cellStyle name="SAPBEXstdItem 2 3 3 2 3 3 2" xfId="18772"/>
    <cellStyle name="SAPBEXstdItem 2 3 3 2 3 3 2 2" xfId="27910"/>
    <cellStyle name="SAPBEXstdItem 2 3 3 2 3 3 3" xfId="24322"/>
    <cellStyle name="SAPBEXstdItem 2 3 3 2 3 4" xfId="8314"/>
    <cellStyle name="SAPBEXstdItem 2 3 3 2 3 4 2" xfId="22308"/>
    <cellStyle name="SAPBEXstdItem 2 3 3 2 3 5" xfId="15496"/>
    <cellStyle name="SAPBEXstdItem 2 3 3 2 3 5 2" xfId="25830"/>
    <cellStyle name="SAPBEXstdItem 2 3 3 2 3 6" xfId="20028"/>
    <cellStyle name="SAPBEXstdItem 2 3 3 2 4" xfId="5932"/>
    <cellStyle name="SAPBEXstdItem 2 3 3 2 4 2" xfId="13193"/>
    <cellStyle name="SAPBEXstdItem 2 3 3 2 4 2 2" xfId="24758"/>
    <cellStyle name="SAPBEXstdItem 2 3 3 2 4 3" xfId="21009"/>
    <cellStyle name="SAPBEXstdItem 2 3 3 2 5" xfId="5656"/>
    <cellStyle name="SAPBEXstdItem 2 3 3 2 5 2" xfId="12992"/>
    <cellStyle name="SAPBEXstdItem 2 3 3 2 5 2 2" xfId="24656"/>
    <cellStyle name="SAPBEXstdItem 2 3 3 2 5 3" xfId="20908"/>
    <cellStyle name="SAPBEXstdItem 2 3 3 2 6" xfId="5837"/>
    <cellStyle name="SAPBEXstdItem 2 3 3 2 6 2" xfId="13102"/>
    <cellStyle name="SAPBEXstdItem 2 3 3 2 6 2 2" xfId="24703"/>
    <cellStyle name="SAPBEXstdItem 2 3 3 2 6 3" xfId="20954"/>
    <cellStyle name="SAPBEXstdItem 2 3 3 2 7" xfId="4198"/>
    <cellStyle name="SAPBEXstdItem 2 3 3 2 7 2" xfId="20263"/>
    <cellStyle name="SAPBEXstdItem 2 3 3 2 8" xfId="19040"/>
    <cellStyle name="SAPBEXstdItem 2 3 3 3" xfId="3028"/>
    <cellStyle name="SAPBEXstdItem 2 3 3 3 2" xfId="9794"/>
    <cellStyle name="SAPBEXstdItem 2 3 3 3 2 2" xfId="16412"/>
    <cellStyle name="SAPBEXstdItem 2 3 3 3 2 2 2" xfId="26491"/>
    <cellStyle name="SAPBEXstdItem 2 3 3 3 2 3" xfId="22949"/>
    <cellStyle name="SAPBEXstdItem 2 3 3 3 3" xfId="11731"/>
    <cellStyle name="SAPBEXstdItem 2 3 3 3 3 2" xfId="18056"/>
    <cellStyle name="SAPBEXstdItem 2 3 3 3 3 2 2" xfId="27505"/>
    <cellStyle name="SAPBEXstdItem 2 3 3 3 3 3" xfId="23923"/>
    <cellStyle name="SAPBEXstdItem 2 3 3 3 4" xfId="7615"/>
    <cellStyle name="SAPBEXstdItem 2 3 3 3 4 2" xfId="21698"/>
    <cellStyle name="SAPBEXstdItem 2 3 3 3 5" xfId="14779"/>
    <cellStyle name="SAPBEXstdItem 2 3 3 3 5 2" xfId="25425"/>
    <cellStyle name="SAPBEXstdItem 2 3 3 3 6" xfId="19629"/>
    <cellStyle name="SAPBEXstdItem 2 3 3 4" xfId="3533"/>
    <cellStyle name="SAPBEXstdItem 2 3 3 4 2" xfId="10288"/>
    <cellStyle name="SAPBEXstdItem 2 3 3 4 2 2" xfId="16755"/>
    <cellStyle name="SAPBEXstdItem 2 3 3 4 2 2 2" xfId="26765"/>
    <cellStyle name="SAPBEXstdItem 2 3 3 4 2 3" xfId="23217"/>
    <cellStyle name="SAPBEXstdItem 2 3 3 4 3" xfId="12218"/>
    <cellStyle name="SAPBEXstdItem 2 3 3 4 3 2" xfId="18541"/>
    <cellStyle name="SAPBEXstdItem 2 3 3 4 3 2 2" xfId="27775"/>
    <cellStyle name="SAPBEXstdItem 2 3 3 4 3 3" xfId="24187"/>
    <cellStyle name="SAPBEXstdItem 2 3 3 4 4" xfId="8109"/>
    <cellStyle name="SAPBEXstdItem 2 3 3 4 4 2" xfId="22106"/>
    <cellStyle name="SAPBEXstdItem 2 3 3 4 5" xfId="15265"/>
    <cellStyle name="SAPBEXstdItem 2 3 3 4 5 2" xfId="25695"/>
    <cellStyle name="SAPBEXstdItem 2 3 3 4 6" xfId="19893"/>
    <cellStyle name="SAPBEXstdItem 2 3 3 5" xfId="4143"/>
    <cellStyle name="SAPBEXstdItem 2 3 3 5 2" xfId="20221"/>
    <cellStyle name="SAPBEXstdItem 2 3 3 6" xfId="19184"/>
    <cellStyle name="SAPBEXstdItem 2 3 3 7" xfId="28293"/>
    <cellStyle name="SAPBEXstdItem 2 3 4" xfId="1620"/>
    <cellStyle name="SAPBEXstdItem 2 3 4 2" xfId="2018"/>
    <cellStyle name="SAPBEXstdItem 2 3 4 2 2" xfId="3282"/>
    <cellStyle name="SAPBEXstdItem 2 3 4 2 2 2" xfId="10037"/>
    <cellStyle name="SAPBEXstdItem 2 3 4 2 2 2 2" xfId="16583"/>
    <cellStyle name="SAPBEXstdItem 2 3 4 2 2 2 2 2" xfId="26623"/>
    <cellStyle name="SAPBEXstdItem 2 3 4 2 2 2 3" xfId="23081"/>
    <cellStyle name="SAPBEXstdItem 2 3 4 2 2 3" xfId="11967"/>
    <cellStyle name="SAPBEXstdItem 2 3 4 2 2 3 2" xfId="18292"/>
    <cellStyle name="SAPBEXstdItem 2 3 4 2 2 3 2 2" xfId="27635"/>
    <cellStyle name="SAPBEXstdItem 2 3 4 2 2 3 3" xfId="24053"/>
    <cellStyle name="SAPBEXstdItem 2 3 4 2 2 4" xfId="7858"/>
    <cellStyle name="SAPBEXstdItem 2 3 4 2 2 4 2" xfId="21862"/>
    <cellStyle name="SAPBEXstdItem 2 3 4 2 2 5" xfId="15016"/>
    <cellStyle name="SAPBEXstdItem 2 3 4 2 2 5 2" xfId="25555"/>
    <cellStyle name="SAPBEXstdItem 2 3 4 2 2 6" xfId="19759"/>
    <cellStyle name="SAPBEXstdItem 2 3 4 2 3" xfId="3755"/>
    <cellStyle name="SAPBEXstdItem 2 3 4 2 3 2" xfId="10510"/>
    <cellStyle name="SAPBEXstdItem 2 3 4 2 3 2 2" xfId="16906"/>
    <cellStyle name="SAPBEXstdItem 2 3 4 2 3 2 2 2" xfId="26895"/>
    <cellStyle name="SAPBEXstdItem 2 3 4 2 3 2 3" xfId="23347"/>
    <cellStyle name="SAPBEXstdItem 2 3 4 2 3 3" xfId="12440"/>
    <cellStyle name="SAPBEXstdItem 2 3 4 2 3 3 2" xfId="18763"/>
    <cellStyle name="SAPBEXstdItem 2 3 4 2 3 3 2 2" xfId="27905"/>
    <cellStyle name="SAPBEXstdItem 2 3 4 2 3 3 3" xfId="24317"/>
    <cellStyle name="SAPBEXstdItem 2 3 4 2 3 4" xfId="8309"/>
    <cellStyle name="SAPBEXstdItem 2 3 4 2 3 4 2" xfId="22303"/>
    <cellStyle name="SAPBEXstdItem 2 3 4 2 3 5" xfId="15487"/>
    <cellStyle name="SAPBEXstdItem 2 3 4 2 3 5 2" xfId="25825"/>
    <cellStyle name="SAPBEXstdItem 2 3 4 2 3 6" xfId="20023"/>
    <cellStyle name="SAPBEXstdItem 2 3 4 2 4" xfId="6618"/>
    <cellStyle name="SAPBEXstdItem 2 3 4 2 4 2" xfId="13795"/>
    <cellStyle name="SAPBEXstdItem 2 3 4 2 4 2 2" xfId="24922"/>
    <cellStyle name="SAPBEXstdItem 2 3 4 2 4 3" xfId="21168"/>
    <cellStyle name="SAPBEXstdItem 2 3 4 2 5" xfId="8801"/>
    <cellStyle name="SAPBEXstdItem 2 3 4 2 5 2" xfId="15758"/>
    <cellStyle name="SAPBEXstdItem 2 3 4 2 5 2 2" xfId="25981"/>
    <cellStyle name="SAPBEXstdItem 2 3 4 2 5 3" xfId="22469"/>
    <cellStyle name="SAPBEXstdItem 2 3 4 2 6" xfId="10915"/>
    <cellStyle name="SAPBEXstdItem 2 3 4 2 6 2" xfId="17246"/>
    <cellStyle name="SAPBEXstdItem 2 3 4 2 6 2 2" xfId="27006"/>
    <cellStyle name="SAPBEXstdItem 2 3 4 2 6 3" xfId="23454"/>
    <cellStyle name="SAPBEXstdItem 2 3 4 2 7" xfId="12690"/>
    <cellStyle name="SAPBEXstdItem 2 3 4 2 7 2" xfId="24471"/>
    <cellStyle name="SAPBEXstdItem 2 3 4 2 8" xfId="19285"/>
    <cellStyle name="SAPBEXstdItem 2 3 4 3" xfId="3019"/>
    <cellStyle name="SAPBEXstdItem 2 3 4 3 2" xfId="9785"/>
    <cellStyle name="SAPBEXstdItem 2 3 4 3 2 2" xfId="16407"/>
    <cellStyle name="SAPBEXstdItem 2 3 4 3 2 2 2" xfId="26486"/>
    <cellStyle name="SAPBEXstdItem 2 3 4 3 2 3" xfId="22944"/>
    <cellStyle name="SAPBEXstdItem 2 3 4 3 3" xfId="11722"/>
    <cellStyle name="SAPBEXstdItem 2 3 4 3 3 2" xfId="18047"/>
    <cellStyle name="SAPBEXstdItem 2 3 4 3 3 2 2" xfId="27500"/>
    <cellStyle name="SAPBEXstdItem 2 3 4 3 3 3" xfId="23918"/>
    <cellStyle name="SAPBEXstdItem 2 3 4 3 4" xfId="7606"/>
    <cellStyle name="SAPBEXstdItem 2 3 4 3 4 2" xfId="21693"/>
    <cellStyle name="SAPBEXstdItem 2 3 4 3 5" xfId="14770"/>
    <cellStyle name="SAPBEXstdItem 2 3 4 3 5 2" xfId="25420"/>
    <cellStyle name="SAPBEXstdItem 2 3 4 3 6" xfId="19624"/>
    <cellStyle name="SAPBEXstdItem 2 3 4 4" xfId="3524"/>
    <cellStyle name="SAPBEXstdItem 2 3 4 4 2" xfId="10279"/>
    <cellStyle name="SAPBEXstdItem 2 3 4 4 2 2" xfId="16750"/>
    <cellStyle name="SAPBEXstdItem 2 3 4 4 2 2 2" xfId="26760"/>
    <cellStyle name="SAPBEXstdItem 2 3 4 4 2 3" xfId="23212"/>
    <cellStyle name="SAPBEXstdItem 2 3 4 4 3" xfId="12209"/>
    <cellStyle name="SAPBEXstdItem 2 3 4 4 3 2" xfId="18532"/>
    <cellStyle name="SAPBEXstdItem 2 3 4 4 3 2 2" xfId="27770"/>
    <cellStyle name="SAPBEXstdItem 2 3 4 4 3 3" xfId="24182"/>
    <cellStyle name="SAPBEXstdItem 2 3 4 4 4" xfId="8100"/>
    <cellStyle name="SAPBEXstdItem 2 3 4 4 4 2" xfId="22097"/>
    <cellStyle name="SAPBEXstdItem 2 3 4 4 5" xfId="15256"/>
    <cellStyle name="SAPBEXstdItem 2 3 4 4 5 2" xfId="25690"/>
    <cellStyle name="SAPBEXstdItem 2 3 4 4 6" xfId="19888"/>
    <cellStyle name="SAPBEXstdItem 2 3 4 5" xfId="3972"/>
    <cellStyle name="SAPBEXstdItem 2 3 4 5 2" xfId="20132"/>
    <cellStyle name="SAPBEXstdItem 2 3 4 6" xfId="19179"/>
    <cellStyle name="SAPBEXstdItem 2 3 4 7" xfId="28288"/>
    <cellStyle name="SAPBEXstdItem 2 3 5" xfId="1013"/>
    <cellStyle name="SAPBEXstdItem 2 3 5 2" xfId="2826"/>
    <cellStyle name="SAPBEXstdItem 2 3 5 2 2" xfId="7413"/>
    <cellStyle name="SAPBEXstdItem 2 3 5 2 2 2" xfId="14580"/>
    <cellStyle name="SAPBEXstdItem 2 3 5 2 2 2 2" xfId="25292"/>
    <cellStyle name="SAPBEXstdItem 2 3 5 2 2 3" xfId="21551"/>
    <cellStyle name="SAPBEXstdItem 2 3 5 2 3" xfId="9593"/>
    <cellStyle name="SAPBEXstdItem 2 3 5 2 3 2" xfId="16242"/>
    <cellStyle name="SAPBEXstdItem 2 3 5 2 3 2 2" xfId="26356"/>
    <cellStyle name="SAPBEXstdItem 2 3 5 2 3 3" xfId="22824"/>
    <cellStyle name="SAPBEXstdItem 2 3 5 2 4" xfId="11546"/>
    <cellStyle name="SAPBEXstdItem 2 3 5 2 4 2" xfId="17873"/>
    <cellStyle name="SAPBEXstdItem 2 3 5 2 4 2 2" xfId="27372"/>
    <cellStyle name="SAPBEXstdItem 2 3 5 2 4 3" xfId="23800"/>
    <cellStyle name="SAPBEXstdItem 2 3 5 2 5" xfId="4721"/>
    <cellStyle name="SAPBEXstdItem 2 3 5 2 5 2" xfId="20616"/>
    <cellStyle name="SAPBEXstdItem 2 3 5 2 6" xfId="4174"/>
    <cellStyle name="SAPBEXstdItem 2 3 5 2 6 2" xfId="20245"/>
    <cellStyle name="SAPBEXstdItem 2 3 5 2 7" xfId="19506"/>
    <cellStyle name="SAPBEXstdItem 2 3 5 3" xfId="2812"/>
    <cellStyle name="SAPBEXstdItem 2 3 5 3 2" xfId="9579"/>
    <cellStyle name="SAPBEXstdItem 2 3 5 3 2 2" xfId="16228"/>
    <cellStyle name="SAPBEXstdItem 2 3 5 3 2 2 2" xfId="26345"/>
    <cellStyle name="SAPBEXstdItem 2 3 5 3 2 3" xfId="22813"/>
    <cellStyle name="SAPBEXstdItem 2 3 5 3 3" xfId="11532"/>
    <cellStyle name="SAPBEXstdItem 2 3 5 3 3 2" xfId="17859"/>
    <cellStyle name="SAPBEXstdItem 2 3 5 3 3 2 2" xfId="27361"/>
    <cellStyle name="SAPBEXstdItem 2 3 5 3 3 3" xfId="23789"/>
    <cellStyle name="SAPBEXstdItem 2 3 5 3 4" xfId="7399"/>
    <cellStyle name="SAPBEXstdItem 2 3 5 3 4 2" xfId="21537"/>
    <cellStyle name="SAPBEXstdItem 2 3 5 3 5" xfId="14566"/>
    <cellStyle name="SAPBEXstdItem 2 3 5 3 5 2" xfId="25281"/>
    <cellStyle name="SAPBEXstdItem 2 3 5 3 6" xfId="19495"/>
    <cellStyle name="SAPBEXstdItem 2 3 5 4" xfId="6004"/>
    <cellStyle name="SAPBEXstdItem 2 3 5 4 2" xfId="13262"/>
    <cellStyle name="SAPBEXstdItem 2 3 5 4 2 2" xfId="24787"/>
    <cellStyle name="SAPBEXstdItem 2 3 5 4 3" xfId="21038"/>
    <cellStyle name="SAPBEXstdItem 2 3 5 5" xfId="4356"/>
    <cellStyle name="SAPBEXstdItem 2 3 5 5 2" xfId="20400"/>
    <cellStyle name="SAPBEXstdItem 2 3 5 6" xfId="4638"/>
    <cellStyle name="SAPBEXstdItem 2 3 5 6 2" xfId="20607"/>
    <cellStyle name="SAPBEXstdItem 2 3 5 7" xfId="19067"/>
    <cellStyle name="SAPBEXstdItem 2 3 5 8" xfId="28158"/>
    <cellStyle name="SAPBEXstdItem 2 3 6" xfId="2282"/>
    <cellStyle name="SAPBEXstdItem 2 3 6 2" xfId="6882"/>
    <cellStyle name="SAPBEXstdItem 2 3 6 2 2" xfId="14056"/>
    <cellStyle name="SAPBEXstdItem 2 3 6 2 2 2" xfId="25035"/>
    <cellStyle name="SAPBEXstdItem 2 3 6 2 3" xfId="21277"/>
    <cellStyle name="SAPBEXstdItem 2 3 6 3" xfId="9065"/>
    <cellStyle name="SAPBEXstdItem 2 3 6 3 2" xfId="15915"/>
    <cellStyle name="SAPBEXstdItem 2 3 6 3 2 2" xfId="26097"/>
    <cellStyle name="SAPBEXstdItem 2 3 6 3 3" xfId="22581"/>
    <cellStyle name="SAPBEXstdItem 2 3 6 4" xfId="11093"/>
    <cellStyle name="SAPBEXstdItem 2 3 6 4 2" xfId="17422"/>
    <cellStyle name="SAPBEXstdItem 2 3 6 4 2 2" xfId="27117"/>
    <cellStyle name="SAPBEXstdItem 2 3 6 4 3" xfId="23561"/>
    <cellStyle name="SAPBEXstdItem 2 3 6 5" xfId="5321"/>
    <cellStyle name="SAPBEXstdItem 2 3 6 5 2" xfId="20803"/>
    <cellStyle name="SAPBEXstdItem 2 3 6 6" xfId="12846"/>
    <cellStyle name="SAPBEXstdItem 2 3 6 6 2" xfId="24586"/>
    <cellStyle name="SAPBEXstdItem 2 3 7" xfId="2658"/>
    <cellStyle name="SAPBEXstdItem 2 3 7 2" xfId="9439"/>
    <cellStyle name="SAPBEXstdItem 2 3 7 2 2" xfId="16090"/>
    <cellStyle name="SAPBEXstdItem 2 3 7 2 2 2" xfId="26229"/>
    <cellStyle name="SAPBEXstdItem 2 3 7 2 3" xfId="22705"/>
    <cellStyle name="SAPBEXstdItem 2 3 7 3" xfId="11399"/>
    <cellStyle name="SAPBEXstdItem 2 3 7 3 2" xfId="17727"/>
    <cellStyle name="SAPBEXstdItem 2 3 7 3 2 2" xfId="27248"/>
    <cellStyle name="SAPBEXstdItem 2 3 7 3 3" xfId="23684"/>
    <cellStyle name="SAPBEXstdItem 2 3 7 4" xfId="7258"/>
    <cellStyle name="SAPBEXstdItem 2 3 7 4 2" xfId="21417"/>
    <cellStyle name="SAPBEXstdItem 2 3 7 5" xfId="14431"/>
    <cellStyle name="SAPBEXstdItem 2 3 7 5 2" xfId="25167"/>
    <cellStyle name="SAPBEXstdItem 2 3 7 6" xfId="19389"/>
    <cellStyle name="SAPBEXstdItem 2 3 8" xfId="28121"/>
    <cellStyle name="SAPBEXstdItem 2 4" xfId="1082"/>
    <cellStyle name="SAPBEXstdItem 2 4 2" xfId="1698"/>
    <cellStyle name="SAPBEXstdItem 2 4 2 2" xfId="939"/>
    <cellStyle name="SAPBEXstdItem 2 4 2 2 2" xfId="3333"/>
    <cellStyle name="SAPBEXstdItem 2 4 2 2 2 2" xfId="10088"/>
    <cellStyle name="SAPBEXstdItem 2 4 2 2 2 2 2" xfId="16627"/>
    <cellStyle name="SAPBEXstdItem 2 4 2 2 2 2 2 2" xfId="26667"/>
    <cellStyle name="SAPBEXstdItem 2 4 2 2 2 2 3" xfId="23125"/>
    <cellStyle name="SAPBEXstdItem 2 4 2 2 2 3" xfId="12018"/>
    <cellStyle name="SAPBEXstdItem 2 4 2 2 2 3 2" xfId="18343"/>
    <cellStyle name="SAPBEXstdItem 2 4 2 2 2 3 2 2" xfId="27679"/>
    <cellStyle name="SAPBEXstdItem 2 4 2 2 2 3 3" xfId="24097"/>
    <cellStyle name="SAPBEXstdItem 2 4 2 2 2 4" xfId="7909"/>
    <cellStyle name="SAPBEXstdItem 2 4 2 2 2 4 2" xfId="21913"/>
    <cellStyle name="SAPBEXstdItem 2 4 2 2 2 5" xfId="15067"/>
    <cellStyle name="SAPBEXstdItem 2 4 2 2 2 5 2" xfId="25599"/>
    <cellStyle name="SAPBEXstdItem 2 4 2 2 2 6" xfId="19803"/>
    <cellStyle name="SAPBEXstdItem 2 4 2 2 3" xfId="3806"/>
    <cellStyle name="SAPBEXstdItem 2 4 2 2 3 2" xfId="10561"/>
    <cellStyle name="SAPBEXstdItem 2 4 2 2 3 2 2" xfId="16950"/>
    <cellStyle name="SAPBEXstdItem 2 4 2 2 3 2 2 2" xfId="26939"/>
    <cellStyle name="SAPBEXstdItem 2 4 2 2 3 2 3" xfId="23391"/>
    <cellStyle name="SAPBEXstdItem 2 4 2 2 3 3" xfId="12491"/>
    <cellStyle name="SAPBEXstdItem 2 4 2 2 3 3 2" xfId="18814"/>
    <cellStyle name="SAPBEXstdItem 2 4 2 2 3 3 2 2" xfId="27949"/>
    <cellStyle name="SAPBEXstdItem 2 4 2 2 3 3 3" xfId="24361"/>
    <cellStyle name="SAPBEXstdItem 2 4 2 2 3 4" xfId="8355"/>
    <cellStyle name="SAPBEXstdItem 2 4 2 2 3 4 2" xfId="22349"/>
    <cellStyle name="SAPBEXstdItem 2 4 2 2 3 5" xfId="15538"/>
    <cellStyle name="SAPBEXstdItem 2 4 2 2 3 5 2" xfId="25869"/>
    <cellStyle name="SAPBEXstdItem 2 4 2 2 3 6" xfId="20067"/>
    <cellStyle name="SAPBEXstdItem 2 4 2 2 4" xfId="5982"/>
    <cellStyle name="SAPBEXstdItem 2 4 2 2 4 2" xfId="13243"/>
    <cellStyle name="SAPBEXstdItem 2 4 2 2 4 2 2" xfId="24783"/>
    <cellStyle name="SAPBEXstdItem 2 4 2 2 4 3" xfId="21034"/>
    <cellStyle name="SAPBEXstdItem 2 4 2 2 5" xfId="6056"/>
    <cellStyle name="SAPBEXstdItem 2 4 2 2 5 2" xfId="13303"/>
    <cellStyle name="SAPBEXstdItem 2 4 2 2 5 2 2" xfId="24803"/>
    <cellStyle name="SAPBEXstdItem 2 4 2 2 5 3" xfId="21054"/>
    <cellStyle name="SAPBEXstdItem 2 4 2 2 6" xfId="5749"/>
    <cellStyle name="SAPBEXstdItem 2 4 2 2 6 2" xfId="13038"/>
    <cellStyle name="SAPBEXstdItem 2 4 2 2 6 2 2" xfId="24678"/>
    <cellStyle name="SAPBEXstdItem 2 4 2 2 6 3" xfId="20929"/>
    <cellStyle name="SAPBEXstdItem 2 4 2 2 7" xfId="4718"/>
    <cellStyle name="SAPBEXstdItem 2 4 2 2 7 2" xfId="20614"/>
    <cellStyle name="SAPBEXstdItem 2 4 2 2 8" xfId="19065"/>
    <cellStyle name="SAPBEXstdItem 2 4 2 3" xfId="3070"/>
    <cellStyle name="SAPBEXstdItem 2 4 2 3 2" xfId="9836"/>
    <cellStyle name="SAPBEXstdItem 2 4 2 3 2 2" xfId="16451"/>
    <cellStyle name="SAPBEXstdItem 2 4 2 3 2 2 2" xfId="26530"/>
    <cellStyle name="SAPBEXstdItem 2 4 2 3 2 3" xfId="22988"/>
    <cellStyle name="SAPBEXstdItem 2 4 2 3 3" xfId="11773"/>
    <cellStyle name="SAPBEXstdItem 2 4 2 3 3 2" xfId="18098"/>
    <cellStyle name="SAPBEXstdItem 2 4 2 3 3 2 2" xfId="27544"/>
    <cellStyle name="SAPBEXstdItem 2 4 2 3 3 3" xfId="23962"/>
    <cellStyle name="SAPBEXstdItem 2 4 2 3 4" xfId="7657"/>
    <cellStyle name="SAPBEXstdItem 2 4 2 3 4 2" xfId="21737"/>
    <cellStyle name="SAPBEXstdItem 2 4 2 3 5" xfId="14821"/>
    <cellStyle name="SAPBEXstdItem 2 4 2 3 5 2" xfId="25464"/>
    <cellStyle name="SAPBEXstdItem 2 4 2 3 6" xfId="19668"/>
    <cellStyle name="SAPBEXstdItem 2 4 2 4" xfId="3575"/>
    <cellStyle name="SAPBEXstdItem 2 4 2 4 2" xfId="10330"/>
    <cellStyle name="SAPBEXstdItem 2 4 2 4 2 2" xfId="16794"/>
    <cellStyle name="SAPBEXstdItem 2 4 2 4 2 2 2" xfId="26804"/>
    <cellStyle name="SAPBEXstdItem 2 4 2 4 2 3" xfId="23256"/>
    <cellStyle name="SAPBEXstdItem 2 4 2 4 3" xfId="12260"/>
    <cellStyle name="SAPBEXstdItem 2 4 2 4 3 2" xfId="18583"/>
    <cellStyle name="SAPBEXstdItem 2 4 2 4 3 2 2" xfId="27814"/>
    <cellStyle name="SAPBEXstdItem 2 4 2 4 3 3" xfId="24226"/>
    <cellStyle name="SAPBEXstdItem 2 4 2 4 4" xfId="8151"/>
    <cellStyle name="SAPBEXstdItem 2 4 2 4 4 2" xfId="22148"/>
    <cellStyle name="SAPBEXstdItem 2 4 2 4 5" xfId="15307"/>
    <cellStyle name="SAPBEXstdItem 2 4 2 4 5 2" xfId="25734"/>
    <cellStyle name="SAPBEXstdItem 2 4 2 4 6" xfId="19932"/>
    <cellStyle name="SAPBEXstdItem 2 4 2 5" xfId="4068"/>
    <cellStyle name="SAPBEXstdItem 2 4 2 5 2" xfId="20190"/>
    <cellStyle name="SAPBEXstdItem 2 4 2 6" xfId="19223"/>
    <cellStyle name="SAPBEXstdItem 2 4 2 7" xfId="28332"/>
    <cellStyle name="SAPBEXstdItem 2 4 3" xfId="2054"/>
    <cellStyle name="SAPBEXstdItem 2 4 3 2" xfId="2856"/>
    <cellStyle name="SAPBEXstdItem 2 4 3 2 2" xfId="7443"/>
    <cellStyle name="SAPBEXstdItem 2 4 3 2 2 2" xfId="14610"/>
    <cellStyle name="SAPBEXstdItem 2 4 3 2 2 2 2" xfId="25321"/>
    <cellStyle name="SAPBEXstdItem 2 4 3 2 2 3" xfId="21580"/>
    <cellStyle name="SAPBEXstdItem 2 4 3 2 3" xfId="9623"/>
    <cellStyle name="SAPBEXstdItem 2 4 3 2 3 2" xfId="16271"/>
    <cellStyle name="SAPBEXstdItem 2 4 3 2 3 2 2" xfId="26385"/>
    <cellStyle name="SAPBEXstdItem 2 4 3 2 3 3" xfId="22853"/>
    <cellStyle name="SAPBEXstdItem 2 4 3 2 4" xfId="11575"/>
    <cellStyle name="SAPBEXstdItem 2 4 3 2 4 2" xfId="17902"/>
    <cellStyle name="SAPBEXstdItem 2 4 3 2 4 2 2" xfId="27401"/>
    <cellStyle name="SAPBEXstdItem 2 4 3 2 4 3" xfId="23829"/>
    <cellStyle name="SAPBEXstdItem 2 4 3 2 5" xfId="5140"/>
    <cellStyle name="SAPBEXstdItem 2 4 3 2 5 2" xfId="20672"/>
    <cellStyle name="SAPBEXstdItem 2 4 3 2 6" xfId="12715"/>
    <cellStyle name="SAPBEXstdItem 2 4 3 2 6 2" xfId="24487"/>
    <cellStyle name="SAPBEXstdItem 2 4 3 2 7" xfId="19535"/>
    <cellStyle name="SAPBEXstdItem 2 4 3 3" xfId="2684"/>
    <cellStyle name="SAPBEXstdItem 2 4 3 3 2" xfId="9465"/>
    <cellStyle name="SAPBEXstdItem 2 4 3 3 2 2" xfId="16116"/>
    <cellStyle name="SAPBEXstdItem 2 4 3 3 2 2 2" xfId="26254"/>
    <cellStyle name="SAPBEXstdItem 2 4 3 3 2 3" xfId="22730"/>
    <cellStyle name="SAPBEXstdItem 2 4 3 3 3" xfId="11425"/>
    <cellStyle name="SAPBEXstdItem 2 4 3 3 3 2" xfId="17753"/>
    <cellStyle name="SAPBEXstdItem 2 4 3 3 3 2 2" xfId="27273"/>
    <cellStyle name="SAPBEXstdItem 2 4 3 3 3 3" xfId="23709"/>
    <cellStyle name="SAPBEXstdItem 2 4 3 3 4" xfId="7284"/>
    <cellStyle name="SAPBEXstdItem 2 4 3 3 4 2" xfId="21443"/>
    <cellStyle name="SAPBEXstdItem 2 4 3 3 5" xfId="14457"/>
    <cellStyle name="SAPBEXstdItem 2 4 3 3 5 2" xfId="25192"/>
    <cellStyle name="SAPBEXstdItem 2 4 3 3 6" xfId="19414"/>
    <cellStyle name="SAPBEXstdItem 2 4 3 4" xfId="6654"/>
    <cellStyle name="SAPBEXstdItem 2 4 3 4 2" xfId="13830"/>
    <cellStyle name="SAPBEXstdItem 2 4 3 4 2 2" xfId="24937"/>
    <cellStyle name="SAPBEXstdItem 2 4 3 4 3" xfId="21183"/>
    <cellStyle name="SAPBEXstdItem 2 4 3 5" xfId="8837"/>
    <cellStyle name="SAPBEXstdItem 2 4 3 5 2" xfId="15783"/>
    <cellStyle name="SAPBEXstdItem 2 4 3 5 2 2" xfId="25997"/>
    <cellStyle name="SAPBEXstdItem 2 4 3 5 3" xfId="22485"/>
    <cellStyle name="SAPBEXstdItem 2 4 3 6" xfId="10946"/>
    <cellStyle name="SAPBEXstdItem 2 4 3 6 2" xfId="17276"/>
    <cellStyle name="SAPBEXstdItem 2 4 3 6 2 2" xfId="27020"/>
    <cellStyle name="SAPBEXstdItem 2 4 3 6 3" xfId="23468"/>
    <cellStyle name="SAPBEXstdItem 2 4 3 7" xfId="4398"/>
    <cellStyle name="SAPBEXstdItem 2 4 3 7 2" xfId="20442"/>
    <cellStyle name="SAPBEXstdItem 2 4 3 8" xfId="4179"/>
    <cellStyle name="SAPBEXstdItem 2 4 3 8 2" xfId="20249"/>
    <cellStyle name="SAPBEXstdItem 2 4 4" xfId="2771"/>
    <cellStyle name="SAPBEXstdItem 2 4 4 2" xfId="9544"/>
    <cellStyle name="SAPBEXstdItem 2 4 4 2 2" xfId="16195"/>
    <cellStyle name="SAPBEXstdItem 2 4 4 2 2 2" xfId="26321"/>
    <cellStyle name="SAPBEXstdItem 2 4 4 2 3" xfId="22796"/>
    <cellStyle name="SAPBEXstdItem 2 4 4 3" xfId="11499"/>
    <cellStyle name="SAPBEXstdItem 2 4 4 3 2" xfId="17826"/>
    <cellStyle name="SAPBEXstdItem 2 4 4 3 2 2" xfId="27337"/>
    <cellStyle name="SAPBEXstdItem 2 4 4 3 3" xfId="23772"/>
    <cellStyle name="SAPBEXstdItem 2 4 4 4" xfId="7363"/>
    <cellStyle name="SAPBEXstdItem 2 4 4 4 2" xfId="21516"/>
    <cellStyle name="SAPBEXstdItem 2 4 4 5" xfId="14531"/>
    <cellStyle name="SAPBEXstdItem 2 4 4 5 2" xfId="25257"/>
    <cellStyle name="SAPBEXstdItem 2 4 4 6" xfId="19478"/>
    <cellStyle name="SAPBEXstdItem 2 4 5" xfId="2817"/>
    <cellStyle name="SAPBEXstdItem 2 4 5 2" xfId="9584"/>
    <cellStyle name="SAPBEXstdItem 2 4 5 2 2" xfId="16233"/>
    <cellStyle name="SAPBEXstdItem 2 4 5 2 2 2" xfId="26348"/>
    <cellStyle name="SAPBEXstdItem 2 4 5 2 3" xfId="22816"/>
    <cellStyle name="SAPBEXstdItem 2 4 5 3" xfId="11537"/>
    <cellStyle name="SAPBEXstdItem 2 4 5 3 2" xfId="17864"/>
    <cellStyle name="SAPBEXstdItem 2 4 5 3 2 2" xfId="27364"/>
    <cellStyle name="SAPBEXstdItem 2 4 5 3 3" xfId="23792"/>
    <cellStyle name="SAPBEXstdItem 2 4 5 4" xfId="7404"/>
    <cellStyle name="SAPBEXstdItem 2 4 5 4 2" xfId="21542"/>
    <cellStyle name="SAPBEXstdItem 2 4 5 5" xfId="14571"/>
    <cellStyle name="SAPBEXstdItem 2 4 5 5 2" xfId="25284"/>
    <cellStyle name="SAPBEXstdItem 2 4 5 6" xfId="19498"/>
    <cellStyle name="SAPBEXstdItem 2 4 6" xfId="28185"/>
    <cellStyle name="SAPBEXstdItem 2 5" xfId="1324"/>
    <cellStyle name="SAPBEXstdItem 2 5 2" xfId="1740"/>
    <cellStyle name="SAPBEXstdItem 2 5 2 2" xfId="1408"/>
    <cellStyle name="SAPBEXstdItem 2 5 2 2 2" xfId="3364"/>
    <cellStyle name="SAPBEXstdItem 2 5 2 2 2 2" xfId="10119"/>
    <cellStyle name="SAPBEXstdItem 2 5 2 2 2 2 2" xfId="16642"/>
    <cellStyle name="SAPBEXstdItem 2 5 2 2 2 2 2 2" xfId="26670"/>
    <cellStyle name="SAPBEXstdItem 2 5 2 2 2 2 3" xfId="23128"/>
    <cellStyle name="SAPBEXstdItem 2 5 2 2 2 3" xfId="12049"/>
    <cellStyle name="SAPBEXstdItem 2 5 2 2 2 3 2" xfId="18374"/>
    <cellStyle name="SAPBEXstdItem 2 5 2 2 2 3 2 2" xfId="27682"/>
    <cellStyle name="SAPBEXstdItem 2 5 2 2 2 3 3" xfId="24100"/>
    <cellStyle name="SAPBEXstdItem 2 5 2 2 2 4" xfId="7940"/>
    <cellStyle name="SAPBEXstdItem 2 5 2 2 2 4 2" xfId="21944"/>
    <cellStyle name="SAPBEXstdItem 2 5 2 2 2 5" xfId="15098"/>
    <cellStyle name="SAPBEXstdItem 2 5 2 2 2 5 2" xfId="25602"/>
    <cellStyle name="SAPBEXstdItem 2 5 2 2 2 6" xfId="19806"/>
    <cellStyle name="SAPBEXstdItem 2 5 2 2 3" xfId="3837"/>
    <cellStyle name="SAPBEXstdItem 2 5 2 2 3 2" xfId="10592"/>
    <cellStyle name="SAPBEXstdItem 2 5 2 2 3 2 2" xfId="16965"/>
    <cellStyle name="SAPBEXstdItem 2 5 2 2 3 2 2 2" xfId="26942"/>
    <cellStyle name="SAPBEXstdItem 2 5 2 2 3 2 3" xfId="23394"/>
    <cellStyle name="SAPBEXstdItem 2 5 2 2 3 3" xfId="12522"/>
    <cellStyle name="SAPBEXstdItem 2 5 2 2 3 3 2" xfId="18845"/>
    <cellStyle name="SAPBEXstdItem 2 5 2 2 3 3 2 2" xfId="27952"/>
    <cellStyle name="SAPBEXstdItem 2 5 2 2 3 3 3" xfId="24364"/>
    <cellStyle name="SAPBEXstdItem 2 5 2 2 3 4" xfId="8363"/>
    <cellStyle name="SAPBEXstdItem 2 5 2 2 3 4 2" xfId="22354"/>
    <cellStyle name="SAPBEXstdItem 2 5 2 2 3 5" xfId="15569"/>
    <cellStyle name="SAPBEXstdItem 2 5 2 2 3 5 2" xfId="25872"/>
    <cellStyle name="SAPBEXstdItem 2 5 2 2 3 6" xfId="20070"/>
    <cellStyle name="SAPBEXstdItem 2 5 2 2 4" xfId="6191"/>
    <cellStyle name="SAPBEXstdItem 2 5 2 2 4 2" xfId="13427"/>
    <cellStyle name="SAPBEXstdItem 2 5 2 2 4 2 2" xfId="24844"/>
    <cellStyle name="SAPBEXstdItem 2 5 2 2 4 3" xfId="21094"/>
    <cellStyle name="SAPBEXstdItem 2 5 2 2 5" xfId="8460"/>
    <cellStyle name="SAPBEXstdItem 2 5 2 2 5 2" xfId="15664"/>
    <cellStyle name="SAPBEXstdItem 2 5 2 2 5 2 2" xfId="25918"/>
    <cellStyle name="SAPBEXstdItem 2 5 2 2 5 3" xfId="22411"/>
    <cellStyle name="SAPBEXstdItem 2 5 2 2 6" xfId="5621"/>
    <cellStyle name="SAPBEXstdItem 2 5 2 2 6 2" xfId="12963"/>
    <cellStyle name="SAPBEXstdItem 2 5 2 2 6 2 2" xfId="24638"/>
    <cellStyle name="SAPBEXstdItem 2 5 2 2 6 3" xfId="20890"/>
    <cellStyle name="SAPBEXstdItem 2 5 2 2 7" xfId="12628"/>
    <cellStyle name="SAPBEXstdItem 2 5 2 2 7 2" xfId="24420"/>
    <cellStyle name="SAPBEXstdItem 2 5 2 2 8" xfId="19103"/>
    <cellStyle name="SAPBEXstdItem 2 5 2 3" xfId="3101"/>
    <cellStyle name="SAPBEXstdItem 2 5 2 3 2" xfId="9867"/>
    <cellStyle name="SAPBEXstdItem 2 5 2 3 2 2" xfId="16466"/>
    <cellStyle name="SAPBEXstdItem 2 5 2 3 2 2 2" xfId="26533"/>
    <cellStyle name="SAPBEXstdItem 2 5 2 3 2 3" xfId="22991"/>
    <cellStyle name="SAPBEXstdItem 2 5 2 3 3" xfId="11804"/>
    <cellStyle name="SAPBEXstdItem 2 5 2 3 3 2" xfId="18129"/>
    <cellStyle name="SAPBEXstdItem 2 5 2 3 3 2 2" xfId="27547"/>
    <cellStyle name="SAPBEXstdItem 2 5 2 3 3 3" xfId="23965"/>
    <cellStyle name="SAPBEXstdItem 2 5 2 3 4" xfId="7688"/>
    <cellStyle name="SAPBEXstdItem 2 5 2 3 4 2" xfId="21740"/>
    <cellStyle name="SAPBEXstdItem 2 5 2 3 5" xfId="14852"/>
    <cellStyle name="SAPBEXstdItem 2 5 2 3 5 2" xfId="25467"/>
    <cellStyle name="SAPBEXstdItem 2 5 2 3 6" xfId="19671"/>
    <cellStyle name="SAPBEXstdItem 2 5 2 4" xfId="3594"/>
    <cellStyle name="SAPBEXstdItem 2 5 2 4 2" xfId="10349"/>
    <cellStyle name="SAPBEXstdItem 2 5 2 4 2 2" xfId="16797"/>
    <cellStyle name="SAPBEXstdItem 2 5 2 4 2 2 2" xfId="26807"/>
    <cellStyle name="SAPBEXstdItem 2 5 2 4 2 3" xfId="23259"/>
    <cellStyle name="SAPBEXstdItem 2 5 2 4 3" xfId="12279"/>
    <cellStyle name="SAPBEXstdItem 2 5 2 4 3 2" xfId="18602"/>
    <cellStyle name="SAPBEXstdItem 2 5 2 4 3 2 2" xfId="27817"/>
    <cellStyle name="SAPBEXstdItem 2 5 2 4 3 3" xfId="24229"/>
    <cellStyle name="SAPBEXstdItem 2 5 2 4 4" xfId="8170"/>
    <cellStyle name="SAPBEXstdItem 2 5 2 4 4 2" xfId="22167"/>
    <cellStyle name="SAPBEXstdItem 2 5 2 4 5" xfId="15326"/>
    <cellStyle name="SAPBEXstdItem 2 5 2 4 5 2" xfId="25737"/>
    <cellStyle name="SAPBEXstdItem 2 5 2 4 6" xfId="19935"/>
    <cellStyle name="SAPBEXstdItem 2 5 2 5" xfId="4076"/>
    <cellStyle name="SAPBEXstdItem 2 5 2 5 2" xfId="20192"/>
    <cellStyle name="SAPBEXstdItem 2 5 2 6" xfId="19226"/>
    <cellStyle name="SAPBEXstdItem 2 5 2 7" xfId="28347"/>
    <cellStyle name="SAPBEXstdItem 2 5 3" xfId="2048"/>
    <cellStyle name="SAPBEXstdItem 2 5 3 2" xfId="5135"/>
    <cellStyle name="SAPBEXstdItem 2 5 3 2 2" xfId="12709"/>
    <cellStyle name="SAPBEXstdItem 2 5 3 2 2 2" xfId="24482"/>
    <cellStyle name="SAPBEXstdItem 2 5 3 2 3" xfId="20668"/>
    <cellStyle name="SAPBEXstdItem 2 5 3 3" xfId="6648"/>
    <cellStyle name="SAPBEXstdItem 2 5 3 3 2" xfId="13825"/>
    <cellStyle name="SAPBEXstdItem 2 5 3 3 2 2" xfId="24933"/>
    <cellStyle name="SAPBEXstdItem 2 5 3 3 3" xfId="21179"/>
    <cellStyle name="SAPBEXstdItem 2 5 3 4" xfId="8831"/>
    <cellStyle name="SAPBEXstdItem 2 5 3 4 2" xfId="15777"/>
    <cellStyle name="SAPBEXstdItem 2 5 3 4 2 2" xfId="25992"/>
    <cellStyle name="SAPBEXstdItem 2 5 3 4 3" xfId="22480"/>
    <cellStyle name="SAPBEXstdItem 2 5 3 5" xfId="10941"/>
    <cellStyle name="SAPBEXstdItem 2 5 3 5 2" xfId="17272"/>
    <cellStyle name="SAPBEXstdItem 2 5 3 5 2 2" xfId="27017"/>
    <cellStyle name="SAPBEXstdItem 2 5 3 5 3" xfId="23465"/>
    <cellStyle name="SAPBEXstdItem 2 5 3 6" xfId="4441"/>
    <cellStyle name="SAPBEXstdItem 2 5 3 6 2" xfId="20477"/>
    <cellStyle name="SAPBEXstdItem 2 5 3 7" xfId="4586"/>
    <cellStyle name="SAPBEXstdItem 2 5 3 7 2" xfId="20580"/>
    <cellStyle name="SAPBEXstdItem 2 5 4" xfId="2914"/>
    <cellStyle name="SAPBEXstdItem 2 5 4 2" xfId="9681"/>
    <cellStyle name="SAPBEXstdItem 2 5 4 2 2" xfId="16326"/>
    <cellStyle name="SAPBEXstdItem 2 5 4 2 2 2" xfId="26424"/>
    <cellStyle name="SAPBEXstdItem 2 5 4 2 3" xfId="22885"/>
    <cellStyle name="SAPBEXstdItem 2 5 4 3" xfId="11630"/>
    <cellStyle name="SAPBEXstdItem 2 5 4 3 2" xfId="17957"/>
    <cellStyle name="SAPBEXstdItem 2 5 4 3 2 2" xfId="27440"/>
    <cellStyle name="SAPBEXstdItem 2 5 4 3 3" xfId="23861"/>
    <cellStyle name="SAPBEXstdItem 2 5 4 4" xfId="7501"/>
    <cellStyle name="SAPBEXstdItem 2 5 4 4 2" xfId="21627"/>
    <cellStyle name="SAPBEXstdItem 2 5 4 5" xfId="14668"/>
    <cellStyle name="SAPBEXstdItem 2 5 4 5 2" xfId="25360"/>
    <cellStyle name="SAPBEXstdItem 2 5 4 6" xfId="19567"/>
    <cellStyle name="SAPBEXstdItem 2 5 5" xfId="3446"/>
    <cellStyle name="SAPBEXstdItem 2 5 5 2" xfId="10201"/>
    <cellStyle name="SAPBEXstdItem 2 5 5 2 2" xfId="16683"/>
    <cellStyle name="SAPBEXstdItem 2 5 5 2 2 2" xfId="26705"/>
    <cellStyle name="SAPBEXstdItem 2 5 5 2 3" xfId="23159"/>
    <cellStyle name="SAPBEXstdItem 2 5 5 3" xfId="12131"/>
    <cellStyle name="SAPBEXstdItem 2 5 5 3 2" xfId="18455"/>
    <cellStyle name="SAPBEXstdItem 2 5 5 3 2 2" xfId="27716"/>
    <cellStyle name="SAPBEXstdItem 2 5 5 3 3" xfId="24130"/>
    <cellStyle name="SAPBEXstdItem 2 5 5 4" xfId="8022"/>
    <cellStyle name="SAPBEXstdItem 2 5 5 4 2" xfId="22021"/>
    <cellStyle name="SAPBEXstdItem 2 5 5 5" xfId="15179"/>
    <cellStyle name="SAPBEXstdItem 2 5 5 5 2" xfId="25636"/>
    <cellStyle name="SAPBEXstdItem 2 5 5 6" xfId="19836"/>
    <cellStyle name="SAPBEXstdItem 2 5 6" xfId="28207"/>
    <cellStyle name="SAPBEXstdItem 2 6" xfId="1563"/>
    <cellStyle name="SAPBEXstdItem 2 6 2" xfId="882"/>
    <cellStyle name="SAPBEXstdItem 2 6 2 2" xfId="3249"/>
    <cellStyle name="SAPBEXstdItem 2 6 2 2 2" xfId="10004"/>
    <cellStyle name="SAPBEXstdItem 2 6 2 2 2 2" xfId="16557"/>
    <cellStyle name="SAPBEXstdItem 2 6 2 2 2 2 2" xfId="26612"/>
    <cellStyle name="SAPBEXstdItem 2 6 2 2 2 3" xfId="23070"/>
    <cellStyle name="SAPBEXstdItem 2 6 2 2 3" xfId="11934"/>
    <cellStyle name="SAPBEXstdItem 2 6 2 2 3 2" xfId="18259"/>
    <cellStyle name="SAPBEXstdItem 2 6 2 2 3 2 2" xfId="27624"/>
    <cellStyle name="SAPBEXstdItem 2 6 2 2 3 3" xfId="24042"/>
    <cellStyle name="SAPBEXstdItem 2 6 2 2 4" xfId="7825"/>
    <cellStyle name="SAPBEXstdItem 2 6 2 2 4 2" xfId="21829"/>
    <cellStyle name="SAPBEXstdItem 2 6 2 2 5" xfId="14983"/>
    <cellStyle name="SAPBEXstdItem 2 6 2 2 5 2" xfId="25544"/>
    <cellStyle name="SAPBEXstdItem 2 6 2 2 6" xfId="19748"/>
    <cellStyle name="SAPBEXstdItem 2 6 2 3" xfId="3722"/>
    <cellStyle name="SAPBEXstdItem 2 6 2 3 2" xfId="10477"/>
    <cellStyle name="SAPBEXstdItem 2 6 2 3 2 2" xfId="16880"/>
    <cellStyle name="SAPBEXstdItem 2 6 2 3 2 2 2" xfId="26884"/>
    <cellStyle name="SAPBEXstdItem 2 6 2 3 2 3" xfId="23336"/>
    <cellStyle name="SAPBEXstdItem 2 6 2 3 3" xfId="12407"/>
    <cellStyle name="SAPBEXstdItem 2 6 2 3 3 2" xfId="18730"/>
    <cellStyle name="SAPBEXstdItem 2 6 2 3 3 2 2" xfId="27894"/>
    <cellStyle name="SAPBEXstdItem 2 6 2 3 3 3" xfId="24306"/>
    <cellStyle name="SAPBEXstdItem 2 6 2 3 4" xfId="8294"/>
    <cellStyle name="SAPBEXstdItem 2 6 2 3 4 2" xfId="22290"/>
    <cellStyle name="SAPBEXstdItem 2 6 2 3 5" xfId="15454"/>
    <cellStyle name="SAPBEXstdItem 2 6 2 3 5 2" xfId="25814"/>
    <cellStyle name="SAPBEXstdItem 2 6 2 3 6" xfId="20012"/>
    <cellStyle name="SAPBEXstdItem 2 6 2 4" xfId="5927"/>
    <cellStyle name="SAPBEXstdItem 2 6 2 4 2" xfId="13188"/>
    <cellStyle name="SAPBEXstdItem 2 6 2 4 2 2" xfId="24757"/>
    <cellStyle name="SAPBEXstdItem 2 6 2 4 3" xfId="21008"/>
    <cellStyle name="SAPBEXstdItem 2 6 2 5" xfId="5800"/>
    <cellStyle name="SAPBEXstdItem 2 6 2 5 2" xfId="13073"/>
    <cellStyle name="SAPBEXstdItem 2 6 2 5 2 2" xfId="24695"/>
    <cellStyle name="SAPBEXstdItem 2 6 2 5 3" xfId="20946"/>
    <cellStyle name="SAPBEXstdItem 2 6 2 6" xfId="5578"/>
    <cellStyle name="SAPBEXstdItem 2 6 2 6 2" xfId="12928"/>
    <cellStyle name="SAPBEXstdItem 2 6 2 6 2 2" xfId="24630"/>
    <cellStyle name="SAPBEXstdItem 2 6 2 6 3" xfId="20881"/>
    <cellStyle name="SAPBEXstdItem 2 6 2 7" xfId="4176"/>
    <cellStyle name="SAPBEXstdItem 2 6 2 7 2" xfId="20247"/>
    <cellStyle name="SAPBEXstdItem 2 6 2 8" xfId="19039"/>
    <cellStyle name="SAPBEXstdItem 2 6 3" xfId="2989"/>
    <cellStyle name="SAPBEXstdItem 2 6 3 2" xfId="9755"/>
    <cellStyle name="SAPBEXstdItem 2 6 3 2 2" xfId="16384"/>
    <cellStyle name="SAPBEXstdItem 2 6 3 2 2 2" xfId="26476"/>
    <cellStyle name="SAPBEXstdItem 2 6 3 2 3" xfId="22935"/>
    <cellStyle name="SAPBEXstdItem 2 6 3 3" xfId="11692"/>
    <cellStyle name="SAPBEXstdItem 2 6 3 3 2" xfId="18018"/>
    <cellStyle name="SAPBEXstdItem 2 6 3 3 2 2" xfId="27491"/>
    <cellStyle name="SAPBEXstdItem 2 6 3 3 3" xfId="23910"/>
    <cellStyle name="SAPBEXstdItem 2 6 3 4" xfId="7576"/>
    <cellStyle name="SAPBEXstdItem 2 6 3 4 2" xfId="21677"/>
    <cellStyle name="SAPBEXstdItem 2 6 3 5" xfId="14741"/>
    <cellStyle name="SAPBEXstdItem 2 6 3 5 2" xfId="25411"/>
    <cellStyle name="SAPBEXstdItem 2 6 3 6" xfId="19616"/>
    <cellStyle name="SAPBEXstdItem 2 6 4" xfId="3504"/>
    <cellStyle name="SAPBEXstdItem 2 6 4 2" xfId="10259"/>
    <cellStyle name="SAPBEXstdItem 2 6 4 2 2" xfId="16737"/>
    <cellStyle name="SAPBEXstdItem 2 6 4 2 2 2" xfId="26753"/>
    <cellStyle name="SAPBEXstdItem 2 6 4 2 3" xfId="23205"/>
    <cellStyle name="SAPBEXstdItem 2 6 4 3" xfId="12189"/>
    <cellStyle name="SAPBEXstdItem 2 6 4 3 2" xfId="18512"/>
    <cellStyle name="SAPBEXstdItem 2 6 4 3 2 2" xfId="27763"/>
    <cellStyle name="SAPBEXstdItem 2 6 4 3 3" xfId="24175"/>
    <cellStyle name="SAPBEXstdItem 2 6 4 4" xfId="8080"/>
    <cellStyle name="SAPBEXstdItem 2 6 4 4 2" xfId="22077"/>
    <cellStyle name="SAPBEXstdItem 2 6 4 5" xfId="15236"/>
    <cellStyle name="SAPBEXstdItem 2 6 4 5 2" xfId="25683"/>
    <cellStyle name="SAPBEXstdItem 2 6 4 6" xfId="19881"/>
    <cellStyle name="SAPBEXstdItem 2 6 5" xfId="4053"/>
    <cellStyle name="SAPBEXstdItem 2 6 5 2" xfId="20183"/>
    <cellStyle name="SAPBEXstdItem 2 6 6" xfId="19167"/>
    <cellStyle name="SAPBEXstdItem 2 6 7" xfId="28262"/>
    <cellStyle name="SAPBEXstdItem 2 7" xfId="2075"/>
    <cellStyle name="SAPBEXstdItem 2 7 2" xfId="2798"/>
    <cellStyle name="SAPBEXstdItem 2 7 2 2" xfId="7385"/>
    <cellStyle name="SAPBEXstdItem 2 7 2 2 2" xfId="14552"/>
    <cellStyle name="SAPBEXstdItem 2 7 2 2 2 2" xfId="25273"/>
    <cellStyle name="SAPBEXstdItem 2 7 2 2 3" xfId="21532"/>
    <cellStyle name="SAPBEXstdItem 2 7 2 3" xfId="9565"/>
    <cellStyle name="SAPBEXstdItem 2 7 2 3 2" xfId="16214"/>
    <cellStyle name="SAPBEXstdItem 2 7 2 3 2 2" xfId="26337"/>
    <cellStyle name="SAPBEXstdItem 2 7 2 3 3" xfId="22808"/>
    <cellStyle name="SAPBEXstdItem 2 7 2 4" xfId="11518"/>
    <cellStyle name="SAPBEXstdItem 2 7 2 4 2" xfId="17845"/>
    <cellStyle name="SAPBEXstdItem 2 7 2 4 2 2" xfId="27353"/>
    <cellStyle name="SAPBEXstdItem 2 7 2 4 3" xfId="23784"/>
    <cellStyle name="SAPBEXstdItem 2 7 2 5" xfId="5158"/>
    <cellStyle name="SAPBEXstdItem 2 7 2 5 2" xfId="20690"/>
    <cellStyle name="SAPBEXstdItem 2 7 2 6" xfId="12734"/>
    <cellStyle name="SAPBEXstdItem 2 7 2 6 2" xfId="24506"/>
    <cellStyle name="SAPBEXstdItem 2 7 2 7" xfId="19490"/>
    <cellStyle name="SAPBEXstdItem 2 7 3" xfId="2543"/>
    <cellStyle name="SAPBEXstdItem 2 7 3 2" xfId="9325"/>
    <cellStyle name="SAPBEXstdItem 2 7 3 2 2" xfId="15977"/>
    <cellStyle name="SAPBEXstdItem 2 7 3 2 2 2" xfId="26131"/>
    <cellStyle name="SAPBEXstdItem 2 7 3 2 3" xfId="22613"/>
    <cellStyle name="SAPBEXstdItem 2 7 3 3" xfId="11285"/>
    <cellStyle name="SAPBEXstdItem 2 7 3 3 2" xfId="17614"/>
    <cellStyle name="SAPBEXstdItem 2 7 3 3 2 2" xfId="27151"/>
    <cellStyle name="SAPBEXstdItem 2 7 3 3 3" xfId="23593"/>
    <cellStyle name="SAPBEXstdItem 2 7 3 4" xfId="7143"/>
    <cellStyle name="SAPBEXstdItem 2 7 3 4 2" xfId="21311"/>
    <cellStyle name="SAPBEXstdItem 2 7 3 5" xfId="14317"/>
    <cellStyle name="SAPBEXstdItem 2 7 3 5 2" xfId="25070"/>
    <cellStyle name="SAPBEXstdItem 2 7 3 6" xfId="19297"/>
    <cellStyle name="SAPBEXstdItem 2 7 4" xfId="6675"/>
    <cellStyle name="SAPBEXstdItem 2 7 4 2" xfId="13851"/>
    <cellStyle name="SAPBEXstdItem 2 7 4 2 2" xfId="24956"/>
    <cellStyle name="SAPBEXstdItem 2 7 4 3" xfId="21201"/>
    <cellStyle name="SAPBEXstdItem 2 7 5" xfId="8858"/>
    <cellStyle name="SAPBEXstdItem 2 7 5 2" xfId="15802"/>
    <cellStyle name="SAPBEXstdItem 2 7 5 2 2" xfId="26016"/>
    <cellStyle name="SAPBEXstdItem 2 7 5 3" xfId="22503"/>
    <cellStyle name="SAPBEXstdItem 2 7 6" xfId="10965"/>
    <cellStyle name="SAPBEXstdItem 2 7 6 2" xfId="17295"/>
    <cellStyle name="SAPBEXstdItem 2 7 6 2 2" xfId="27039"/>
    <cellStyle name="SAPBEXstdItem 2 7 6 3" xfId="23486"/>
    <cellStyle name="SAPBEXstdItem 2 7 7" xfId="4331"/>
    <cellStyle name="SAPBEXstdItem 2 7 7 2" xfId="20375"/>
    <cellStyle name="SAPBEXstdItem 2 7 8" xfId="3998"/>
    <cellStyle name="SAPBEXstdItem 2 7 8 2" xfId="20150"/>
    <cellStyle name="SAPBEXstdItem 2 8" xfId="2606"/>
    <cellStyle name="SAPBEXstdItem 2 8 2" xfId="9387"/>
    <cellStyle name="SAPBEXstdItem 2 8 2 2" xfId="16038"/>
    <cellStyle name="SAPBEXstdItem 2 8 2 2 2" xfId="26190"/>
    <cellStyle name="SAPBEXstdItem 2 8 2 3" xfId="22671"/>
    <cellStyle name="SAPBEXstdItem 2 8 3" xfId="11347"/>
    <cellStyle name="SAPBEXstdItem 2 8 3 2" xfId="17675"/>
    <cellStyle name="SAPBEXstdItem 2 8 3 2 2" xfId="27209"/>
    <cellStyle name="SAPBEXstdItem 2 8 3 3" xfId="23650"/>
    <cellStyle name="SAPBEXstdItem 2 8 4" xfId="7206"/>
    <cellStyle name="SAPBEXstdItem 2 8 4 2" xfId="21370"/>
    <cellStyle name="SAPBEXstdItem 2 8 5" xfId="14379"/>
    <cellStyle name="SAPBEXstdItem 2 8 5 2" xfId="25128"/>
    <cellStyle name="SAPBEXstdItem 2 8 6" xfId="19355"/>
    <cellStyle name="SAPBEXstdItem 2 9" xfId="18979"/>
    <cellStyle name="SAPBEXstdItem 3" xfId="285"/>
    <cellStyle name="SAPBEXstdItem 3 10" xfId="28076"/>
    <cellStyle name="SAPBEXstdItem 3 2" xfId="503"/>
    <cellStyle name="SAPBEXstdItem 3 2 2" xfId="1769"/>
    <cellStyle name="SAPBEXstdItem 3 2 2 2" xfId="1946"/>
    <cellStyle name="SAPBEXstdItem 3 2 2 2 2" xfId="3128"/>
    <cellStyle name="SAPBEXstdItem 3 2 2 2 2 2" xfId="9891"/>
    <cellStyle name="SAPBEXstdItem 3 2 2 2 2 2 2" xfId="16485"/>
    <cellStyle name="SAPBEXstdItem 3 2 2 2 2 2 2 2" xfId="26551"/>
    <cellStyle name="SAPBEXstdItem 3 2 2 2 2 2 3" xfId="23009"/>
    <cellStyle name="SAPBEXstdItem 3 2 2 2 2 3" xfId="11828"/>
    <cellStyle name="SAPBEXstdItem 3 2 2 2 2 3 2" xfId="18153"/>
    <cellStyle name="SAPBEXstdItem 3 2 2 2 2 3 2 2" xfId="27565"/>
    <cellStyle name="SAPBEXstdItem 3 2 2 2 2 3 3" xfId="23983"/>
    <cellStyle name="SAPBEXstdItem 3 2 2 2 2 4" xfId="7713"/>
    <cellStyle name="SAPBEXstdItem 3 2 2 2 2 4 2" xfId="21758"/>
    <cellStyle name="SAPBEXstdItem 3 2 2 2 2 5" xfId="14876"/>
    <cellStyle name="SAPBEXstdItem 3 2 2 2 2 5 2" xfId="25485"/>
    <cellStyle name="SAPBEXstdItem 3 2 2 2 2 6" xfId="19689"/>
    <cellStyle name="SAPBEXstdItem 3 2 2 2 3" xfId="3617"/>
    <cellStyle name="SAPBEXstdItem 3 2 2 2 3 2" xfId="10372"/>
    <cellStyle name="SAPBEXstdItem 3 2 2 2 3 2 2" xfId="16815"/>
    <cellStyle name="SAPBEXstdItem 3 2 2 2 3 2 2 2" xfId="26825"/>
    <cellStyle name="SAPBEXstdItem 3 2 2 2 3 2 3" xfId="23277"/>
    <cellStyle name="SAPBEXstdItem 3 2 2 2 3 3" xfId="12302"/>
    <cellStyle name="SAPBEXstdItem 3 2 2 2 3 3 2" xfId="18625"/>
    <cellStyle name="SAPBEXstdItem 3 2 2 2 3 3 2 2" xfId="27835"/>
    <cellStyle name="SAPBEXstdItem 3 2 2 2 3 3 3" xfId="24247"/>
    <cellStyle name="SAPBEXstdItem 3 2 2 2 3 4" xfId="8193"/>
    <cellStyle name="SAPBEXstdItem 3 2 2 2 3 4 2" xfId="22190"/>
    <cellStyle name="SAPBEXstdItem 3 2 2 2 3 5" xfId="15349"/>
    <cellStyle name="SAPBEXstdItem 3 2 2 2 3 5 2" xfId="25755"/>
    <cellStyle name="SAPBEXstdItem 3 2 2 2 3 6" xfId="19953"/>
    <cellStyle name="SAPBEXstdItem 3 2 2 2 4" xfId="6546"/>
    <cellStyle name="SAPBEXstdItem 3 2 2 2 4 2" xfId="13724"/>
    <cellStyle name="SAPBEXstdItem 3 2 2 2 4 2 2" xfId="24897"/>
    <cellStyle name="SAPBEXstdItem 3 2 2 2 4 3" xfId="21147"/>
    <cellStyle name="SAPBEXstdItem 3 2 2 2 5" xfId="8729"/>
    <cellStyle name="SAPBEXstdItem 3 2 2 2 5 2" xfId="15725"/>
    <cellStyle name="SAPBEXstdItem 3 2 2 2 5 2 2" xfId="25955"/>
    <cellStyle name="SAPBEXstdItem 3 2 2 2 5 3" xfId="22447"/>
    <cellStyle name="SAPBEXstdItem 3 2 2 2 6" xfId="10843"/>
    <cellStyle name="SAPBEXstdItem 3 2 2 2 6 2" xfId="17175"/>
    <cellStyle name="SAPBEXstdItem 3 2 2 2 6 2 2" xfId="26981"/>
    <cellStyle name="SAPBEXstdItem 3 2 2 2 6 3" xfId="23433"/>
    <cellStyle name="SAPBEXstdItem 3 2 2 2 7" xfId="12657"/>
    <cellStyle name="SAPBEXstdItem 3 2 2 2 7 2" xfId="24445"/>
    <cellStyle name="SAPBEXstdItem 3 2 2 2 8" xfId="19264"/>
    <cellStyle name="SAPBEXstdItem 3 2 2 3" xfId="3388"/>
    <cellStyle name="SAPBEXstdItem 3 2 2 3 2" xfId="3861"/>
    <cellStyle name="SAPBEXstdItem 3 2 2 3 2 2" xfId="10616"/>
    <cellStyle name="SAPBEXstdItem 3 2 2 3 2 2 2" xfId="16984"/>
    <cellStyle name="SAPBEXstdItem 3 2 2 3 2 2 2 2" xfId="26960"/>
    <cellStyle name="SAPBEXstdItem 3 2 2 3 2 2 3" xfId="23412"/>
    <cellStyle name="SAPBEXstdItem 3 2 2 3 2 3" xfId="12546"/>
    <cellStyle name="SAPBEXstdItem 3 2 2 3 2 3 2" xfId="18869"/>
    <cellStyle name="SAPBEXstdItem 3 2 2 3 2 3 2 2" xfId="27970"/>
    <cellStyle name="SAPBEXstdItem 3 2 2 3 2 3 3" xfId="24382"/>
    <cellStyle name="SAPBEXstdItem 3 2 2 3 2 4" xfId="8382"/>
    <cellStyle name="SAPBEXstdItem 3 2 2 3 2 4 2" xfId="22372"/>
    <cellStyle name="SAPBEXstdItem 3 2 2 3 2 5" xfId="15593"/>
    <cellStyle name="SAPBEXstdItem 3 2 2 3 2 5 2" xfId="25890"/>
    <cellStyle name="SAPBEXstdItem 3 2 2 3 2 6" xfId="20088"/>
    <cellStyle name="SAPBEXstdItem 3 2 2 3 3" xfId="10143"/>
    <cellStyle name="SAPBEXstdItem 3 2 2 3 3 2" xfId="16661"/>
    <cellStyle name="SAPBEXstdItem 3 2 2 3 3 2 2" xfId="26688"/>
    <cellStyle name="SAPBEXstdItem 3 2 2 3 3 3" xfId="23146"/>
    <cellStyle name="SAPBEXstdItem 3 2 2 3 4" xfId="12073"/>
    <cellStyle name="SAPBEXstdItem 3 2 2 3 4 2" xfId="18398"/>
    <cellStyle name="SAPBEXstdItem 3 2 2 3 4 2 2" xfId="27700"/>
    <cellStyle name="SAPBEXstdItem 3 2 2 3 4 3" xfId="24118"/>
    <cellStyle name="SAPBEXstdItem 3 2 2 3 5" xfId="7964"/>
    <cellStyle name="SAPBEXstdItem 3 2 2 3 5 2" xfId="21968"/>
    <cellStyle name="SAPBEXstdItem 3 2 2 3 6" xfId="15122"/>
    <cellStyle name="SAPBEXstdItem 3 2 2 3 6 2" xfId="25620"/>
    <cellStyle name="SAPBEXstdItem 3 2 2 3 7" xfId="19824"/>
    <cellStyle name="SAPBEXstdItem 3 2 2 4" xfId="2774"/>
    <cellStyle name="SAPBEXstdItem 3 2 2 4 2" xfId="9547"/>
    <cellStyle name="SAPBEXstdItem 3 2 2 4 2 2" xfId="16198"/>
    <cellStyle name="SAPBEXstdItem 3 2 2 4 2 2 2" xfId="26324"/>
    <cellStyle name="SAPBEXstdItem 3 2 2 4 2 3" xfId="22799"/>
    <cellStyle name="SAPBEXstdItem 3 2 2 4 3" xfId="11502"/>
    <cellStyle name="SAPBEXstdItem 3 2 2 4 3 2" xfId="17829"/>
    <cellStyle name="SAPBEXstdItem 3 2 2 4 3 2 2" xfId="27340"/>
    <cellStyle name="SAPBEXstdItem 3 2 2 4 3 3" xfId="23775"/>
    <cellStyle name="SAPBEXstdItem 3 2 2 4 4" xfId="7366"/>
    <cellStyle name="SAPBEXstdItem 3 2 2 4 4 2" xfId="21519"/>
    <cellStyle name="SAPBEXstdItem 3 2 2 4 5" xfId="14534"/>
    <cellStyle name="SAPBEXstdItem 3 2 2 4 5 2" xfId="25260"/>
    <cellStyle name="SAPBEXstdItem 3 2 2 4 6" xfId="19481"/>
    <cellStyle name="SAPBEXstdItem 3 2 2 5" xfId="2870"/>
    <cellStyle name="SAPBEXstdItem 3 2 2 5 2" xfId="9637"/>
    <cellStyle name="SAPBEXstdItem 3 2 2 5 2 2" xfId="16285"/>
    <cellStyle name="SAPBEXstdItem 3 2 2 5 2 2 2" xfId="26398"/>
    <cellStyle name="SAPBEXstdItem 3 2 2 5 2 3" xfId="22866"/>
    <cellStyle name="SAPBEXstdItem 3 2 2 5 3" xfId="11589"/>
    <cellStyle name="SAPBEXstdItem 3 2 2 5 3 2" xfId="17916"/>
    <cellStyle name="SAPBEXstdItem 3 2 2 5 3 2 2" xfId="27414"/>
    <cellStyle name="SAPBEXstdItem 3 2 2 5 3 3" xfId="23842"/>
    <cellStyle name="SAPBEXstdItem 3 2 2 5 4" xfId="7457"/>
    <cellStyle name="SAPBEXstdItem 3 2 2 5 4 2" xfId="21594"/>
    <cellStyle name="SAPBEXstdItem 3 2 2 5 5" xfId="14624"/>
    <cellStyle name="SAPBEXstdItem 3 2 2 5 5 2" xfId="25334"/>
    <cellStyle name="SAPBEXstdItem 3 2 2 5 6" xfId="19548"/>
    <cellStyle name="SAPBEXstdItem 3 2 2 6" xfId="4107"/>
    <cellStyle name="SAPBEXstdItem 3 2 2 6 2" xfId="20204"/>
    <cellStyle name="SAPBEXstdItem 3 2 2 7" xfId="19244"/>
    <cellStyle name="SAPBEXstdItem 3 2 2 8" xfId="28366"/>
    <cellStyle name="SAPBEXstdItem 3 2 3" xfId="1623"/>
    <cellStyle name="SAPBEXstdItem 3 2 3 2" xfId="2002"/>
    <cellStyle name="SAPBEXstdItem 3 2 3 2 2" xfId="3285"/>
    <cellStyle name="SAPBEXstdItem 3 2 3 2 2 2" xfId="10040"/>
    <cellStyle name="SAPBEXstdItem 3 2 3 2 2 2 2" xfId="16586"/>
    <cellStyle name="SAPBEXstdItem 3 2 3 2 2 2 2 2" xfId="26626"/>
    <cellStyle name="SAPBEXstdItem 3 2 3 2 2 2 3" xfId="23084"/>
    <cellStyle name="SAPBEXstdItem 3 2 3 2 2 3" xfId="11970"/>
    <cellStyle name="SAPBEXstdItem 3 2 3 2 2 3 2" xfId="18295"/>
    <cellStyle name="SAPBEXstdItem 3 2 3 2 2 3 2 2" xfId="27638"/>
    <cellStyle name="SAPBEXstdItem 3 2 3 2 2 3 3" xfId="24056"/>
    <cellStyle name="SAPBEXstdItem 3 2 3 2 2 4" xfId="7861"/>
    <cellStyle name="SAPBEXstdItem 3 2 3 2 2 4 2" xfId="21865"/>
    <cellStyle name="SAPBEXstdItem 3 2 3 2 2 5" xfId="15019"/>
    <cellStyle name="SAPBEXstdItem 3 2 3 2 2 5 2" xfId="25558"/>
    <cellStyle name="SAPBEXstdItem 3 2 3 2 2 6" xfId="19762"/>
    <cellStyle name="SAPBEXstdItem 3 2 3 2 3" xfId="3758"/>
    <cellStyle name="SAPBEXstdItem 3 2 3 2 3 2" xfId="10513"/>
    <cellStyle name="SAPBEXstdItem 3 2 3 2 3 2 2" xfId="16909"/>
    <cellStyle name="SAPBEXstdItem 3 2 3 2 3 2 2 2" xfId="26898"/>
    <cellStyle name="SAPBEXstdItem 3 2 3 2 3 2 3" xfId="23350"/>
    <cellStyle name="SAPBEXstdItem 3 2 3 2 3 3" xfId="12443"/>
    <cellStyle name="SAPBEXstdItem 3 2 3 2 3 3 2" xfId="18766"/>
    <cellStyle name="SAPBEXstdItem 3 2 3 2 3 3 2 2" xfId="27908"/>
    <cellStyle name="SAPBEXstdItem 3 2 3 2 3 3 3" xfId="24320"/>
    <cellStyle name="SAPBEXstdItem 3 2 3 2 3 4" xfId="8312"/>
    <cellStyle name="SAPBEXstdItem 3 2 3 2 3 4 2" xfId="22306"/>
    <cellStyle name="SAPBEXstdItem 3 2 3 2 3 5" xfId="15490"/>
    <cellStyle name="SAPBEXstdItem 3 2 3 2 3 5 2" xfId="25828"/>
    <cellStyle name="SAPBEXstdItem 3 2 3 2 3 6" xfId="20026"/>
    <cellStyle name="SAPBEXstdItem 3 2 3 2 4" xfId="6602"/>
    <cellStyle name="SAPBEXstdItem 3 2 3 2 4 2" xfId="13780"/>
    <cellStyle name="SAPBEXstdItem 3 2 3 2 4 2 2" xfId="24915"/>
    <cellStyle name="SAPBEXstdItem 3 2 3 2 4 3" xfId="21163"/>
    <cellStyle name="SAPBEXstdItem 3 2 3 2 5" xfId="8785"/>
    <cellStyle name="SAPBEXstdItem 3 2 3 2 5 2" xfId="15749"/>
    <cellStyle name="SAPBEXstdItem 3 2 3 2 5 2 2" xfId="25973"/>
    <cellStyle name="SAPBEXstdItem 3 2 3 2 5 3" xfId="22463"/>
    <cellStyle name="SAPBEXstdItem 3 2 3 2 6" xfId="10899"/>
    <cellStyle name="SAPBEXstdItem 3 2 3 2 6 2" xfId="17231"/>
    <cellStyle name="SAPBEXstdItem 3 2 3 2 6 2 2" xfId="26999"/>
    <cellStyle name="SAPBEXstdItem 3 2 3 2 6 3" xfId="23449"/>
    <cellStyle name="SAPBEXstdItem 3 2 3 2 7" xfId="12681"/>
    <cellStyle name="SAPBEXstdItem 3 2 3 2 7 2" xfId="24463"/>
    <cellStyle name="SAPBEXstdItem 3 2 3 2 8" xfId="19280"/>
    <cellStyle name="SAPBEXstdItem 3 2 3 3" xfId="3022"/>
    <cellStyle name="SAPBEXstdItem 3 2 3 3 2" xfId="9788"/>
    <cellStyle name="SAPBEXstdItem 3 2 3 3 2 2" xfId="16410"/>
    <cellStyle name="SAPBEXstdItem 3 2 3 3 2 2 2" xfId="26489"/>
    <cellStyle name="SAPBEXstdItem 3 2 3 3 2 3" xfId="22947"/>
    <cellStyle name="SAPBEXstdItem 3 2 3 3 3" xfId="11725"/>
    <cellStyle name="SAPBEXstdItem 3 2 3 3 3 2" xfId="18050"/>
    <cellStyle name="SAPBEXstdItem 3 2 3 3 3 2 2" xfId="27503"/>
    <cellStyle name="SAPBEXstdItem 3 2 3 3 3 3" xfId="23921"/>
    <cellStyle name="SAPBEXstdItem 3 2 3 3 4" xfId="7609"/>
    <cellStyle name="SAPBEXstdItem 3 2 3 3 4 2" xfId="21696"/>
    <cellStyle name="SAPBEXstdItem 3 2 3 3 5" xfId="14773"/>
    <cellStyle name="SAPBEXstdItem 3 2 3 3 5 2" xfId="25423"/>
    <cellStyle name="SAPBEXstdItem 3 2 3 3 6" xfId="19627"/>
    <cellStyle name="SAPBEXstdItem 3 2 3 4" xfId="3527"/>
    <cellStyle name="SAPBEXstdItem 3 2 3 4 2" xfId="10282"/>
    <cellStyle name="SAPBEXstdItem 3 2 3 4 2 2" xfId="16753"/>
    <cellStyle name="SAPBEXstdItem 3 2 3 4 2 2 2" xfId="26763"/>
    <cellStyle name="SAPBEXstdItem 3 2 3 4 2 3" xfId="23215"/>
    <cellStyle name="SAPBEXstdItem 3 2 3 4 3" xfId="12212"/>
    <cellStyle name="SAPBEXstdItem 3 2 3 4 3 2" xfId="18535"/>
    <cellStyle name="SAPBEXstdItem 3 2 3 4 3 2 2" xfId="27773"/>
    <cellStyle name="SAPBEXstdItem 3 2 3 4 3 3" xfId="24185"/>
    <cellStyle name="SAPBEXstdItem 3 2 3 4 4" xfId="8103"/>
    <cellStyle name="SAPBEXstdItem 3 2 3 4 4 2" xfId="22100"/>
    <cellStyle name="SAPBEXstdItem 3 2 3 4 5" xfId="15259"/>
    <cellStyle name="SAPBEXstdItem 3 2 3 4 5 2" xfId="25693"/>
    <cellStyle name="SAPBEXstdItem 3 2 3 4 6" xfId="19891"/>
    <cellStyle name="SAPBEXstdItem 3 2 3 5" xfId="4246"/>
    <cellStyle name="SAPBEXstdItem 3 2 3 5 2" xfId="20299"/>
    <cellStyle name="SAPBEXstdItem 3 2 3 6" xfId="19182"/>
    <cellStyle name="SAPBEXstdItem 3 2 3 7" xfId="28291"/>
    <cellStyle name="SAPBEXstdItem 3 2 4" xfId="2216"/>
    <cellStyle name="SAPBEXstdItem 3 2 4 2" xfId="2932"/>
    <cellStyle name="SAPBEXstdItem 3 2 4 2 2" xfId="7519"/>
    <cellStyle name="SAPBEXstdItem 3 2 4 2 2 2" xfId="14686"/>
    <cellStyle name="SAPBEXstdItem 3 2 4 2 2 2 2" xfId="25378"/>
    <cellStyle name="SAPBEXstdItem 3 2 4 2 2 3" xfId="21645"/>
    <cellStyle name="SAPBEXstdItem 3 2 4 2 3" xfId="9699"/>
    <cellStyle name="SAPBEXstdItem 3 2 4 2 3 2" xfId="16344"/>
    <cellStyle name="SAPBEXstdItem 3 2 4 2 3 2 2" xfId="26442"/>
    <cellStyle name="SAPBEXstdItem 3 2 4 2 3 3" xfId="22903"/>
    <cellStyle name="SAPBEXstdItem 3 2 4 2 4" xfId="11648"/>
    <cellStyle name="SAPBEXstdItem 3 2 4 2 4 2" xfId="17975"/>
    <cellStyle name="SAPBEXstdItem 3 2 4 2 4 2 2" xfId="27458"/>
    <cellStyle name="SAPBEXstdItem 3 2 4 2 4 3" xfId="23879"/>
    <cellStyle name="SAPBEXstdItem 3 2 4 2 5" xfId="5272"/>
    <cellStyle name="SAPBEXstdItem 3 2 4 2 5 2" xfId="20772"/>
    <cellStyle name="SAPBEXstdItem 3 2 4 2 6" xfId="12817"/>
    <cellStyle name="SAPBEXstdItem 3 2 4 2 6 2" xfId="24564"/>
    <cellStyle name="SAPBEXstdItem 3 2 4 2 7" xfId="19585"/>
    <cellStyle name="SAPBEXstdItem 3 2 4 3" xfId="3464"/>
    <cellStyle name="SAPBEXstdItem 3 2 4 3 2" xfId="10219"/>
    <cellStyle name="SAPBEXstdItem 3 2 4 3 2 2" xfId="16701"/>
    <cellStyle name="SAPBEXstdItem 3 2 4 3 2 2 2" xfId="26723"/>
    <cellStyle name="SAPBEXstdItem 3 2 4 3 2 3" xfId="23177"/>
    <cellStyle name="SAPBEXstdItem 3 2 4 3 3" xfId="12149"/>
    <cellStyle name="SAPBEXstdItem 3 2 4 3 3 2" xfId="18473"/>
    <cellStyle name="SAPBEXstdItem 3 2 4 3 3 2 2" xfId="27734"/>
    <cellStyle name="SAPBEXstdItem 3 2 4 3 3 3" xfId="24148"/>
    <cellStyle name="SAPBEXstdItem 3 2 4 3 4" xfId="8040"/>
    <cellStyle name="SAPBEXstdItem 3 2 4 3 4 2" xfId="22039"/>
    <cellStyle name="SAPBEXstdItem 3 2 4 3 5" xfId="15197"/>
    <cellStyle name="SAPBEXstdItem 3 2 4 3 5 2" xfId="25654"/>
    <cellStyle name="SAPBEXstdItem 3 2 4 3 6" xfId="19854"/>
    <cellStyle name="SAPBEXstdItem 3 2 4 4" xfId="6816"/>
    <cellStyle name="SAPBEXstdItem 3 2 4 4 2" xfId="13990"/>
    <cellStyle name="SAPBEXstdItem 3 2 4 4 2 2" xfId="25013"/>
    <cellStyle name="SAPBEXstdItem 3 2 4 4 3" xfId="21255"/>
    <cellStyle name="SAPBEXstdItem 3 2 4 5" xfId="8999"/>
    <cellStyle name="SAPBEXstdItem 3 2 4 5 2" xfId="15886"/>
    <cellStyle name="SAPBEXstdItem 3 2 4 5 2 2" xfId="26075"/>
    <cellStyle name="SAPBEXstdItem 3 2 4 5 3" xfId="22559"/>
    <cellStyle name="SAPBEXstdItem 3 2 4 6" xfId="11060"/>
    <cellStyle name="SAPBEXstdItem 3 2 4 6 2" xfId="17389"/>
    <cellStyle name="SAPBEXstdItem 3 2 4 6 2 2" xfId="27095"/>
    <cellStyle name="SAPBEXstdItem 3 2 4 6 3" xfId="23539"/>
    <cellStyle name="SAPBEXstdItem 3 2 4 7" xfId="4470"/>
    <cellStyle name="SAPBEXstdItem 3 2 4 7 2" xfId="20503"/>
    <cellStyle name="SAPBEXstdItem 3 2 4 8" xfId="4269"/>
    <cellStyle name="SAPBEXstdItem 3 2 4 8 2" xfId="20317"/>
    <cellStyle name="SAPBEXstdItem 3 2 5" xfId="2660"/>
    <cellStyle name="SAPBEXstdItem 3 2 5 2" xfId="9441"/>
    <cellStyle name="SAPBEXstdItem 3 2 5 2 2" xfId="16092"/>
    <cellStyle name="SAPBEXstdItem 3 2 5 2 2 2" xfId="26231"/>
    <cellStyle name="SAPBEXstdItem 3 2 5 2 3" xfId="22707"/>
    <cellStyle name="SAPBEXstdItem 3 2 5 3" xfId="11401"/>
    <cellStyle name="SAPBEXstdItem 3 2 5 3 2" xfId="17729"/>
    <cellStyle name="SAPBEXstdItem 3 2 5 3 2 2" xfId="27250"/>
    <cellStyle name="SAPBEXstdItem 3 2 5 3 3" xfId="23686"/>
    <cellStyle name="SAPBEXstdItem 3 2 5 4" xfId="7260"/>
    <cellStyle name="SAPBEXstdItem 3 2 5 4 2" xfId="21419"/>
    <cellStyle name="SAPBEXstdItem 3 2 5 5" xfId="14433"/>
    <cellStyle name="SAPBEXstdItem 3 2 5 5 2" xfId="25169"/>
    <cellStyle name="SAPBEXstdItem 3 2 5 6" xfId="19391"/>
    <cellStyle name="SAPBEXstdItem 3 2 6" xfId="18995"/>
    <cellStyle name="SAPBEXstdItem 3 2 7" xfId="18924"/>
    <cellStyle name="SAPBEXstdItem 3 2 8" xfId="28123"/>
    <cellStyle name="SAPBEXstdItem 3 3" xfId="606"/>
    <cellStyle name="SAPBEXstdItem 3 3 2" xfId="1806"/>
    <cellStyle name="SAPBEXstdItem 3 3 2 2" xfId="1366"/>
    <cellStyle name="SAPBEXstdItem 3 3 2 2 2" xfId="3400"/>
    <cellStyle name="SAPBEXstdItem 3 3 2 2 2 2" xfId="10155"/>
    <cellStyle name="SAPBEXstdItem 3 3 2 2 2 2 2" xfId="16667"/>
    <cellStyle name="SAPBEXstdItem 3 3 2 2 2 2 2 2" xfId="26693"/>
    <cellStyle name="SAPBEXstdItem 3 3 2 2 2 2 3" xfId="23151"/>
    <cellStyle name="SAPBEXstdItem 3 3 2 2 2 3" xfId="12085"/>
    <cellStyle name="SAPBEXstdItem 3 3 2 2 2 3 2" xfId="18409"/>
    <cellStyle name="SAPBEXstdItem 3 3 2 2 2 3 2 2" xfId="27704"/>
    <cellStyle name="SAPBEXstdItem 3 3 2 2 2 3 3" xfId="24122"/>
    <cellStyle name="SAPBEXstdItem 3 3 2 2 2 4" xfId="7976"/>
    <cellStyle name="SAPBEXstdItem 3 3 2 2 2 4 2" xfId="21979"/>
    <cellStyle name="SAPBEXstdItem 3 3 2 2 2 5" xfId="15133"/>
    <cellStyle name="SAPBEXstdItem 3 3 2 2 2 5 2" xfId="25624"/>
    <cellStyle name="SAPBEXstdItem 3 3 2 2 2 6" xfId="19828"/>
    <cellStyle name="SAPBEXstdItem 3 3 2 2 3" xfId="3873"/>
    <cellStyle name="SAPBEXstdItem 3 3 2 2 3 2" xfId="10628"/>
    <cellStyle name="SAPBEXstdItem 3 3 2 2 3 2 2" xfId="16990"/>
    <cellStyle name="SAPBEXstdItem 3 3 2 2 3 2 2 2" xfId="26965"/>
    <cellStyle name="SAPBEXstdItem 3 3 2 2 3 2 3" xfId="23417"/>
    <cellStyle name="SAPBEXstdItem 3 3 2 2 3 3" xfId="12558"/>
    <cellStyle name="SAPBEXstdItem 3 3 2 2 3 3 2" xfId="18880"/>
    <cellStyle name="SAPBEXstdItem 3 3 2 2 3 3 2 2" xfId="27974"/>
    <cellStyle name="SAPBEXstdItem 3 3 2 2 3 3 3" xfId="24386"/>
    <cellStyle name="SAPBEXstdItem 3 3 2 2 3 4" xfId="8388"/>
    <cellStyle name="SAPBEXstdItem 3 3 2 2 3 4 2" xfId="22378"/>
    <cellStyle name="SAPBEXstdItem 3 3 2 2 3 5" xfId="15604"/>
    <cellStyle name="SAPBEXstdItem 3 3 2 2 3 5 2" xfId="25894"/>
    <cellStyle name="SAPBEXstdItem 3 3 2 2 3 6" xfId="20092"/>
    <cellStyle name="SAPBEXstdItem 3 3 2 2 4" xfId="6152"/>
    <cellStyle name="SAPBEXstdItem 3 3 2 2 4 2" xfId="13390"/>
    <cellStyle name="SAPBEXstdItem 3 3 2 2 4 2 2" xfId="24828"/>
    <cellStyle name="SAPBEXstdItem 3 3 2 2 4 3" xfId="21078"/>
    <cellStyle name="SAPBEXstdItem 3 3 2 2 5" xfId="8424"/>
    <cellStyle name="SAPBEXstdItem 3 3 2 2 5 2" xfId="15646"/>
    <cellStyle name="SAPBEXstdItem 3 3 2 2 5 2 2" xfId="25902"/>
    <cellStyle name="SAPBEXstdItem 3 3 2 2 5 3" xfId="22395"/>
    <cellStyle name="SAPBEXstdItem 3 3 2 2 6" xfId="6285"/>
    <cellStyle name="SAPBEXstdItem 3 3 2 2 6 2" xfId="13516"/>
    <cellStyle name="SAPBEXstdItem 3 3 2 2 6 2 2" xfId="24867"/>
    <cellStyle name="SAPBEXstdItem 3 3 2 2 6 3" xfId="21117"/>
    <cellStyle name="SAPBEXstdItem 3 3 2 2 7" xfId="12610"/>
    <cellStyle name="SAPBEXstdItem 3 3 2 2 7 2" xfId="24404"/>
    <cellStyle name="SAPBEXstdItem 3 3 2 2 8" xfId="19087"/>
    <cellStyle name="SAPBEXstdItem 3 3 2 3" xfId="3141"/>
    <cellStyle name="SAPBEXstdItem 3 3 2 3 2" xfId="9902"/>
    <cellStyle name="SAPBEXstdItem 3 3 2 3 2 2" xfId="16490"/>
    <cellStyle name="SAPBEXstdItem 3 3 2 3 2 2 2" xfId="26555"/>
    <cellStyle name="SAPBEXstdItem 3 3 2 3 2 3" xfId="23013"/>
    <cellStyle name="SAPBEXstdItem 3 3 2 3 3" xfId="11839"/>
    <cellStyle name="SAPBEXstdItem 3 3 2 3 3 2" xfId="18164"/>
    <cellStyle name="SAPBEXstdItem 3 3 2 3 3 2 2" xfId="27569"/>
    <cellStyle name="SAPBEXstdItem 3 3 2 3 3 3" xfId="23987"/>
    <cellStyle name="SAPBEXstdItem 3 3 2 3 4" xfId="7726"/>
    <cellStyle name="SAPBEXstdItem 3 3 2 3 4 2" xfId="21762"/>
    <cellStyle name="SAPBEXstdItem 3 3 2 3 5" xfId="14887"/>
    <cellStyle name="SAPBEXstdItem 3 3 2 3 5 2" xfId="25489"/>
    <cellStyle name="SAPBEXstdItem 3 3 2 3 6" xfId="19693"/>
    <cellStyle name="SAPBEXstdItem 3 3 2 4" xfId="3627"/>
    <cellStyle name="SAPBEXstdItem 3 3 2 4 2" xfId="10382"/>
    <cellStyle name="SAPBEXstdItem 3 3 2 4 2 2" xfId="16819"/>
    <cellStyle name="SAPBEXstdItem 3 3 2 4 2 2 2" xfId="26829"/>
    <cellStyle name="SAPBEXstdItem 3 3 2 4 2 3" xfId="23281"/>
    <cellStyle name="SAPBEXstdItem 3 3 2 4 3" xfId="12312"/>
    <cellStyle name="SAPBEXstdItem 3 3 2 4 3 2" xfId="18635"/>
    <cellStyle name="SAPBEXstdItem 3 3 2 4 3 2 2" xfId="27839"/>
    <cellStyle name="SAPBEXstdItem 3 3 2 4 3 3" xfId="24251"/>
    <cellStyle name="SAPBEXstdItem 3 3 2 4 4" xfId="8203"/>
    <cellStyle name="SAPBEXstdItem 3 3 2 4 4 2" xfId="22200"/>
    <cellStyle name="SAPBEXstdItem 3 3 2 4 5" xfId="15359"/>
    <cellStyle name="SAPBEXstdItem 3 3 2 4 5 2" xfId="25759"/>
    <cellStyle name="SAPBEXstdItem 3 3 2 4 6" xfId="19957"/>
    <cellStyle name="SAPBEXstdItem 3 3 2 5" xfId="7735"/>
    <cellStyle name="SAPBEXstdItem 3 3 2 5 2" xfId="21767"/>
    <cellStyle name="SAPBEXstdItem 3 3 2 6" xfId="19248"/>
    <cellStyle name="SAPBEXstdItem 3 3 2 7" xfId="28371"/>
    <cellStyle name="SAPBEXstdItem 3 3 3" xfId="2033"/>
    <cellStyle name="SAPBEXstdItem 3 3 3 2" xfId="2942"/>
    <cellStyle name="SAPBEXstdItem 3 3 3 2 2" xfId="7529"/>
    <cellStyle name="SAPBEXstdItem 3 3 3 2 2 2" xfId="14695"/>
    <cellStyle name="SAPBEXstdItem 3 3 3 2 2 2 2" xfId="25382"/>
    <cellStyle name="SAPBEXstdItem 3 3 3 2 2 3" xfId="21649"/>
    <cellStyle name="SAPBEXstdItem 3 3 3 2 3" xfId="9708"/>
    <cellStyle name="SAPBEXstdItem 3 3 3 2 3 2" xfId="16348"/>
    <cellStyle name="SAPBEXstdItem 3 3 3 2 3 2 2" xfId="26446"/>
    <cellStyle name="SAPBEXstdItem 3 3 3 2 3 3" xfId="22907"/>
    <cellStyle name="SAPBEXstdItem 3 3 3 2 4" xfId="11652"/>
    <cellStyle name="SAPBEXstdItem 3 3 3 2 4 2" xfId="17979"/>
    <cellStyle name="SAPBEXstdItem 3 3 3 2 4 2 2" xfId="27462"/>
    <cellStyle name="SAPBEXstdItem 3 3 3 2 4 3" xfId="23883"/>
    <cellStyle name="SAPBEXstdItem 3 3 3 2 5" xfId="5121"/>
    <cellStyle name="SAPBEXstdItem 3 3 3 2 5 2" xfId="20656"/>
    <cellStyle name="SAPBEXstdItem 3 3 3 2 6" xfId="12698"/>
    <cellStyle name="SAPBEXstdItem 3 3 3 2 6 2" xfId="24472"/>
    <cellStyle name="SAPBEXstdItem 3 3 3 2 7" xfId="19589"/>
    <cellStyle name="SAPBEXstdItem 3 3 3 3" xfId="3468"/>
    <cellStyle name="SAPBEXstdItem 3 3 3 3 2" xfId="10223"/>
    <cellStyle name="SAPBEXstdItem 3 3 3 3 2 2" xfId="16705"/>
    <cellStyle name="SAPBEXstdItem 3 3 3 3 2 2 2" xfId="26727"/>
    <cellStyle name="SAPBEXstdItem 3 3 3 3 2 3" xfId="23181"/>
    <cellStyle name="SAPBEXstdItem 3 3 3 3 3" xfId="12153"/>
    <cellStyle name="SAPBEXstdItem 3 3 3 3 3 2" xfId="18477"/>
    <cellStyle name="SAPBEXstdItem 3 3 3 3 3 2 2" xfId="27738"/>
    <cellStyle name="SAPBEXstdItem 3 3 3 3 3 3" xfId="24152"/>
    <cellStyle name="SAPBEXstdItem 3 3 3 3 4" xfId="8044"/>
    <cellStyle name="SAPBEXstdItem 3 3 3 3 4 2" xfId="22043"/>
    <cellStyle name="SAPBEXstdItem 3 3 3 3 5" xfId="15201"/>
    <cellStyle name="SAPBEXstdItem 3 3 3 3 5 2" xfId="25658"/>
    <cellStyle name="SAPBEXstdItem 3 3 3 3 6" xfId="19858"/>
    <cellStyle name="SAPBEXstdItem 3 3 3 4" xfId="6633"/>
    <cellStyle name="SAPBEXstdItem 3 3 3 4 2" xfId="13810"/>
    <cellStyle name="SAPBEXstdItem 3 3 3 4 2 2" xfId="24923"/>
    <cellStyle name="SAPBEXstdItem 3 3 3 4 3" xfId="21169"/>
    <cellStyle name="SAPBEXstdItem 3 3 3 5" xfId="8816"/>
    <cellStyle name="SAPBEXstdItem 3 3 3 5 2" xfId="15766"/>
    <cellStyle name="SAPBEXstdItem 3 3 3 5 2 2" xfId="25982"/>
    <cellStyle name="SAPBEXstdItem 3 3 3 5 3" xfId="22470"/>
    <cellStyle name="SAPBEXstdItem 3 3 3 6" xfId="10930"/>
    <cellStyle name="SAPBEXstdItem 3 3 3 6 2" xfId="17261"/>
    <cellStyle name="SAPBEXstdItem 3 3 3 6 2 2" xfId="27007"/>
    <cellStyle name="SAPBEXstdItem 3 3 3 6 3" xfId="23455"/>
    <cellStyle name="SAPBEXstdItem 3 3 3 7" xfId="4505"/>
    <cellStyle name="SAPBEXstdItem 3 3 3 7 2" xfId="20517"/>
    <cellStyle name="SAPBEXstdItem 3 3 3 8" xfId="5297"/>
    <cellStyle name="SAPBEXstdItem 3 3 3 8 2" xfId="20789"/>
    <cellStyle name="SAPBEXstdItem 3 3 4" xfId="2668"/>
    <cellStyle name="SAPBEXstdItem 3 3 4 2" xfId="9449"/>
    <cellStyle name="SAPBEXstdItem 3 3 4 2 2" xfId="16100"/>
    <cellStyle name="SAPBEXstdItem 3 3 4 2 2 2" xfId="26238"/>
    <cellStyle name="SAPBEXstdItem 3 3 4 2 3" xfId="22714"/>
    <cellStyle name="SAPBEXstdItem 3 3 4 3" xfId="11409"/>
    <cellStyle name="SAPBEXstdItem 3 3 4 3 2" xfId="17737"/>
    <cellStyle name="SAPBEXstdItem 3 3 4 3 2 2" xfId="27257"/>
    <cellStyle name="SAPBEXstdItem 3 3 4 3 3" xfId="23693"/>
    <cellStyle name="SAPBEXstdItem 3 3 4 4" xfId="7268"/>
    <cellStyle name="SAPBEXstdItem 3 3 4 4 2" xfId="21427"/>
    <cellStyle name="SAPBEXstdItem 3 3 4 5" xfId="14441"/>
    <cellStyle name="SAPBEXstdItem 3 3 4 5 2" xfId="25176"/>
    <cellStyle name="SAPBEXstdItem 3 3 4 6" xfId="19398"/>
    <cellStyle name="SAPBEXstdItem 3 3 5" xfId="28129"/>
    <cellStyle name="SAPBEXstdItem 3 4" xfId="722"/>
    <cellStyle name="SAPBEXstdItem 3 4 2" xfId="1815"/>
    <cellStyle name="SAPBEXstdItem 3 4 2 2" xfId="942"/>
    <cellStyle name="SAPBEXstdItem 3 4 2 2 2" xfId="3405"/>
    <cellStyle name="SAPBEXstdItem 3 4 2 2 2 2" xfId="10160"/>
    <cellStyle name="SAPBEXstdItem 3 4 2 2 2 2 2" xfId="16669"/>
    <cellStyle name="SAPBEXstdItem 3 4 2 2 2 2 2 2" xfId="26695"/>
    <cellStyle name="SAPBEXstdItem 3 4 2 2 2 2 3" xfId="23153"/>
    <cellStyle name="SAPBEXstdItem 3 4 2 2 2 3" xfId="12090"/>
    <cellStyle name="SAPBEXstdItem 3 4 2 2 2 3 2" xfId="18414"/>
    <cellStyle name="SAPBEXstdItem 3 4 2 2 2 3 2 2" xfId="27706"/>
    <cellStyle name="SAPBEXstdItem 3 4 2 2 2 3 3" xfId="24124"/>
    <cellStyle name="SAPBEXstdItem 3 4 2 2 2 4" xfId="7981"/>
    <cellStyle name="SAPBEXstdItem 3 4 2 2 2 4 2" xfId="21984"/>
    <cellStyle name="SAPBEXstdItem 3 4 2 2 2 5" xfId="15138"/>
    <cellStyle name="SAPBEXstdItem 3 4 2 2 2 5 2" xfId="25626"/>
    <cellStyle name="SAPBEXstdItem 3 4 2 2 2 6" xfId="19830"/>
    <cellStyle name="SAPBEXstdItem 3 4 2 2 3" xfId="3878"/>
    <cellStyle name="SAPBEXstdItem 3 4 2 2 3 2" xfId="10633"/>
    <cellStyle name="SAPBEXstdItem 3 4 2 2 3 2 2" xfId="16992"/>
    <cellStyle name="SAPBEXstdItem 3 4 2 2 3 2 2 2" xfId="26967"/>
    <cellStyle name="SAPBEXstdItem 3 4 2 2 3 2 3" xfId="23419"/>
    <cellStyle name="SAPBEXstdItem 3 4 2 2 3 3" xfId="12563"/>
    <cellStyle name="SAPBEXstdItem 3 4 2 2 3 3 2" xfId="18885"/>
    <cellStyle name="SAPBEXstdItem 3 4 2 2 3 3 2 2" xfId="27976"/>
    <cellStyle name="SAPBEXstdItem 3 4 2 2 3 3 3" xfId="24388"/>
    <cellStyle name="SAPBEXstdItem 3 4 2 2 3 4" xfId="8393"/>
    <cellStyle name="SAPBEXstdItem 3 4 2 2 3 4 2" xfId="22382"/>
    <cellStyle name="SAPBEXstdItem 3 4 2 2 3 5" xfId="15609"/>
    <cellStyle name="SAPBEXstdItem 3 4 2 2 3 5 2" xfId="25896"/>
    <cellStyle name="SAPBEXstdItem 3 4 2 2 3 6" xfId="20094"/>
    <cellStyle name="SAPBEXstdItem 3 4 2 2 4" xfId="5984"/>
    <cellStyle name="SAPBEXstdItem 3 4 2 2 4 2" xfId="13245"/>
    <cellStyle name="SAPBEXstdItem 3 4 2 2 4 2 2" xfId="24784"/>
    <cellStyle name="SAPBEXstdItem 3 4 2 2 4 3" xfId="21035"/>
    <cellStyle name="SAPBEXstdItem 3 4 2 2 5" xfId="5779"/>
    <cellStyle name="SAPBEXstdItem 3 4 2 2 5 2" xfId="13061"/>
    <cellStyle name="SAPBEXstdItem 3 4 2 2 5 2 2" xfId="24689"/>
    <cellStyle name="SAPBEXstdItem 3 4 2 2 5 3" xfId="20940"/>
    <cellStyle name="SAPBEXstdItem 3 4 2 2 6" xfId="6316"/>
    <cellStyle name="SAPBEXstdItem 3 4 2 2 6 2" xfId="13537"/>
    <cellStyle name="SAPBEXstdItem 3 4 2 2 6 2 2" xfId="24874"/>
    <cellStyle name="SAPBEXstdItem 3 4 2 2 6 3" xfId="21124"/>
    <cellStyle name="SAPBEXstdItem 3 4 2 2 7" xfId="3920"/>
    <cellStyle name="SAPBEXstdItem 3 4 2 2 7 2" xfId="20101"/>
    <cellStyle name="SAPBEXstdItem 3 4 2 2 8" xfId="19066"/>
    <cellStyle name="SAPBEXstdItem 3 4 2 3" xfId="3146"/>
    <cellStyle name="SAPBEXstdItem 3 4 2 3 2" xfId="9907"/>
    <cellStyle name="SAPBEXstdItem 3 4 2 3 2 2" xfId="16492"/>
    <cellStyle name="SAPBEXstdItem 3 4 2 3 2 2 2" xfId="26557"/>
    <cellStyle name="SAPBEXstdItem 3 4 2 3 2 3" xfId="23015"/>
    <cellStyle name="SAPBEXstdItem 3 4 2 3 3" xfId="11844"/>
    <cellStyle name="SAPBEXstdItem 3 4 2 3 3 2" xfId="18169"/>
    <cellStyle name="SAPBEXstdItem 3 4 2 3 3 2 2" xfId="27571"/>
    <cellStyle name="SAPBEXstdItem 3 4 2 3 3 3" xfId="23989"/>
    <cellStyle name="SAPBEXstdItem 3 4 2 3 4" xfId="7731"/>
    <cellStyle name="SAPBEXstdItem 3 4 2 3 4 2" xfId="21764"/>
    <cellStyle name="SAPBEXstdItem 3 4 2 3 5" xfId="14892"/>
    <cellStyle name="SAPBEXstdItem 3 4 2 3 5 2" xfId="25491"/>
    <cellStyle name="SAPBEXstdItem 3 4 2 3 6" xfId="19695"/>
    <cellStyle name="SAPBEXstdItem 3 4 2 4" xfId="3632"/>
    <cellStyle name="SAPBEXstdItem 3 4 2 4 2" xfId="10387"/>
    <cellStyle name="SAPBEXstdItem 3 4 2 4 2 2" xfId="16821"/>
    <cellStyle name="SAPBEXstdItem 3 4 2 4 2 2 2" xfId="26831"/>
    <cellStyle name="SAPBEXstdItem 3 4 2 4 2 3" xfId="23283"/>
    <cellStyle name="SAPBEXstdItem 3 4 2 4 3" xfId="12317"/>
    <cellStyle name="SAPBEXstdItem 3 4 2 4 3 2" xfId="18640"/>
    <cellStyle name="SAPBEXstdItem 3 4 2 4 3 2 2" xfId="27841"/>
    <cellStyle name="SAPBEXstdItem 3 4 2 4 3 3" xfId="24253"/>
    <cellStyle name="SAPBEXstdItem 3 4 2 4 4" xfId="8208"/>
    <cellStyle name="SAPBEXstdItem 3 4 2 4 4 2" xfId="22205"/>
    <cellStyle name="SAPBEXstdItem 3 4 2 4 5" xfId="15364"/>
    <cellStyle name="SAPBEXstdItem 3 4 2 4 5 2" xfId="25761"/>
    <cellStyle name="SAPBEXstdItem 3 4 2 4 6" xfId="19959"/>
    <cellStyle name="SAPBEXstdItem 3 4 2 5" xfId="4132"/>
    <cellStyle name="SAPBEXstdItem 3 4 2 5 2" xfId="20213"/>
    <cellStyle name="SAPBEXstdItem 3 4 2 6" xfId="19250"/>
    <cellStyle name="SAPBEXstdItem 3 4 2 7" xfId="28373"/>
    <cellStyle name="SAPBEXstdItem 3 4 3" xfId="2116"/>
    <cellStyle name="SAPBEXstdItem 3 4 3 2" xfId="2949"/>
    <cellStyle name="SAPBEXstdItem 3 4 3 2 2" xfId="7536"/>
    <cellStyle name="SAPBEXstdItem 3 4 3 2 2 2" xfId="14701"/>
    <cellStyle name="SAPBEXstdItem 3 4 3 2 2 2 2" xfId="25385"/>
    <cellStyle name="SAPBEXstdItem 3 4 3 2 2 3" xfId="21651"/>
    <cellStyle name="SAPBEXstdItem 3 4 3 2 3" xfId="9715"/>
    <cellStyle name="SAPBEXstdItem 3 4 3 2 3 2" xfId="16352"/>
    <cellStyle name="SAPBEXstdItem 3 4 3 2 3 2 2" xfId="26450"/>
    <cellStyle name="SAPBEXstdItem 3 4 3 2 3 3" xfId="22910"/>
    <cellStyle name="SAPBEXstdItem 3 4 3 2 4" xfId="11656"/>
    <cellStyle name="SAPBEXstdItem 3 4 3 2 4 2" xfId="17982"/>
    <cellStyle name="SAPBEXstdItem 3 4 3 2 4 2 2" xfId="27465"/>
    <cellStyle name="SAPBEXstdItem 3 4 3 2 4 3" xfId="23885"/>
    <cellStyle name="SAPBEXstdItem 3 4 3 2 5" xfId="5194"/>
    <cellStyle name="SAPBEXstdItem 3 4 3 2 5 2" xfId="20719"/>
    <cellStyle name="SAPBEXstdItem 3 4 3 2 6" xfId="12764"/>
    <cellStyle name="SAPBEXstdItem 3 4 3 2 6 2" xfId="24530"/>
    <cellStyle name="SAPBEXstdItem 3 4 3 2 7" xfId="19591"/>
    <cellStyle name="SAPBEXstdItem 3 4 3 3" xfId="3472"/>
    <cellStyle name="SAPBEXstdItem 3 4 3 3 2" xfId="10227"/>
    <cellStyle name="SAPBEXstdItem 3 4 3 3 2 2" xfId="16709"/>
    <cellStyle name="SAPBEXstdItem 3 4 3 3 2 2 2" xfId="26731"/>
    <cellStyle name="SAPBEXstdItem 3 4 3 3 2 3" xfId="23184"/>
    <cellStyle name="SAPBEXstdItem 3 4 3 3 3" xfId="12157"/>
    <cellStyle name="SAPBEXstdItem 3 4 3 3 3 2" xfId="18480"/>
    <cellStyle name="SAPBEXstdItem 3 4 3 3 3 2 2" xfId="27741"/>
    <cellStyle name="SAPBEXstdItem 3 4 3 3 3 3" xfId="24154"/>
    <cellStyle name="SAPBEXstdItem 3 4 3 3 4" xfId="8048"/>
    <cellStyle name="SAPBEXstdItem 3 4 3 3 4 2" xfId="22046"/>
    <cellStyle name="SAPBEXstdItem 3 4 3 3 5" xfId="15204"/>
    <cellStyle name="SAPBEXstdItem 3 4 3 3 5 2" xfId="25661"/>
    <cellStyle name="SAPBEXstdItem 3 4 3 3 6" xfId="19860"/>
    <cellStyle name="SAPBEXstdItem 3 4 3 4" xfId="6716"/>
    <cellStyle name="SAPBEXstdItem 3 4 3 4 2" xfId="13892"/>
    <cellStyle name="SAPBEXstdItem 3 4 3 4 2 2" xfId="24980"/>
    <cellStyle name="SAPBEXstdItem 3 4 3 4 3" xfId="21225"/>
    <cellStyle name="SAPBEXstdItem 3 4 3 5" xfId="8899"/>
    <cellStyle name="SAPBEXstdItem 3 4 3 5 2" xfId="15832"/>
    <cellStyle name="SAPBEXstdItem 3 4 3 5 2 2" xfId="26040"/>
    <cellStyle name="SAPBEXstdItem 3 4 3 5 3" xfId="22527"/>
    <cellStyle name="SAPBEXstdItem 3 4 3 6" xfId="10997"/>
    <cellStyle name="SAPBEXstdItem 3 4 3 6 2" xfId="17327"/>
    <cellStyle name="SAPBEXstdItem 3 4 3 6 2 2" xfId="27063"/>
    <cellStyle name="SAPBEXstdItem 3 4 3 6 3" xfId="23510"/>
    <cellStyle name="SAPBEXstdItem 3 4 3 7" xfId="4514"/>
    <cellStyle name="SAPBEXstdItem 3 4 3 7 2" xfId="20524"/>
    <cellStyle name="SAPBEXstdItem 3 4 3 8" xfId="5444"/>
    <cellStyle name="SAPBEXstdItem 3 4 3 8 2" xfId="20838"/>
    <cellStyle name="SAPBEXstdItem 3 4 4" xfId="2693"/>
    <cellStyle name="SAPBEXstdItem 3 4 4 2" xfId="9474"/>
    <cellStyle name="SAPBEXstdItem 3 4 4 2 2" xfId="16125"/>
    <cellStyle name="SAPBEXstdItem 3 4 4 2 2 2" xfId="26263"/>
    <cellStyle name="SAPBEXstdItem 3 4 4 2 3" xfId="22739"/>
    <cellStyle name="SAPBEXstdItem 3 4 4 3" xfId="11434"/>
    <cellStyle name="SAPBEXstdItem 3 4 4 3 2" xfId="17762"/>
    <cellStyle name="SAPBEXstdItem 3 4 4 3 2 2" xfId="27282"/>
    <cellStyle name="SAPBEXstdItem 3 4 4 3 3" xfId="23718"/>
    <cellStyle name="SAPBEXstdItem 3 4 4 4" xfId="7293"/>
    <cellStyle name="SAPBEXstdItem 3 4 4 4 2" xfId="21452"/>
    <cellStyle name="SAPBEXstdItem 3 4 4 5" xfId="14466"/>
    <cellStyle name="SAPBEXstdItem 3 4 4 5 2" xfId="25201"/>
    <cellStyle name="SAPBEXstdItem 3 4 4 6" xfId="19423"/>
    <cellStyle name="SAPBEXstdItem 3 4 5" xfId="28131"/>
    <cellStyle name="SAPBEXstdItem 3 5" xfId="1741"/>
    <cellStyle name="SAPBEXstdItem 3 5 2" xfId="1999"/>
    <cellStyle name="SAPBEXstdItem 3 5 2 2" xfId="3102"/>
    <cellStyle name="SAPBEXstdItem 3 5 2 2 2" xfId="9868"/>
    <cellStyle name="SAPBEXstdItem 3 5 2 2 2 2" xfId="16467"/>
    <cellStyle name="SAPBEXstdItem 3 5 2 2 2 2 2" xfId="26534"/>
    <cellStyle name="SAPBEXstdItem 3 5 2 2 2 3" xfId="22992"/>
    <cellStyle name="SAPBEXstdItem 3 5 2 2 3" xfId="11805"/>
    <cellStyle name="SAPBEXstdItem 3 5 2 2 3 2" xfId="18130"/>
    <cellStyle name="SAPBEXstdItem 3 5 2 2 3 2 2" xfId="27548"/>
    <cellStyle name="SAPBEXstdItem 3 5 2 2 3 3" xfId="23966"/>
    <cellStyle name="SAPBEXstdItem 3 5 2 2 4" xfId="7689"/>
    <cellStyle name="SAPBEXstdItem 3 5 2 2 4 2" xfId="21741"/>
    <cellStyle name="SAPBEXstdItem 3 5 2 2 5" xfId="14853"/>
    <cellStyle name="SAPBEXstdItem 3 5 2 2 5 2" xfId="25468"/>
    <cellStyle name="SAPBEXstdItem 3 5 2 2 6" xfId="19672"/>
    <cellStyle name="SAPBEXstdItem 3 5 2 3" xfId="3595"/>
    <cellStyle name="SAPBEXstdItem 3 5 2 3 2" xfId="10350"/>
    <cellStyle name="SAPBEXstdItem 3 5 2 3 2 2" xfId="16798"/>
    <cellStyle name="SAPBEXstdItem 3 5 2 3 2 2 2" xfId="26808"/>
    <cellStyle name="SAPBEXstdItem 3 5 2 3 2 3" xfId="23260"/>
    <cellStyle name="SAPBEXstdItem 3 5 2 3 3" xfId="12280"/>
    <cellStyle name="SAPBEXstdItem 3 5 2 3 3 2" xfId="18603"/>
    <cellStyle name="SAPBEXstdItem 3 5 2 3 3 2 2" xfId="27818"/>
    <cellStyle name="SAPBEXstdItem 3 5 2 3 3 3" xfId="24230"/>
    <cellStyle name="SAPBEXstdItem 3 5 2 3 4" xfId="8171"/>
    <cellStyle name="SAPBEXstdItem 3 5 2 3 4 2" xfId="22168"/>
    <cellStyle name="SAPBEXstdItem 3 5 2 3 5" xfId="15327"/>
    <cellStyle name="SAPBEXstdItem 3 5 2 3 5 2" xfId="25738"/>
    <cellStyle name="SAPBEXstdItem 3 5 2 3 6" xfId="19936"/>
    <cellStyle name="SAPBEXstdItem 3 5 2 4" xfId="6599"/>
    <cellStyle name="SAPBEXstdItem 3 5 2 4 2" xfId="13777"/>
    <cellStyle name="SAPBEXstdItem 3 5 2 4 2 2" xfId="24914"/>
    <cellStyle name="SAPBEXstdItem 3 5 2 4 3" xfId="21162"/>
    <cellStyle name="SAPBEXstdItem 3 5 2 5" xfId="8782"/>
    <cellStyle name="SAPBEXstdItem 3 5 2 5 2" xfId="15748"/>
    <cellStyle name="SAPBEXstdItem 3 5 2 5 2 2" xfId="25972"/>
    <cellStyle name="SAPBEXstdItem 3 5 2 5 3" xfId="22462"/>
    <cellStyle name="SAPBEXstdItem 3 5 2 6" xfId="10896"/>
    <cellStyle name="SAPBEXstdItem 3 5 2 6 2" xfId="17228"/>
    <cellStyle name="SAPBEXstdItem 3 5 2 6 2 2" xfId="26998"/>
    <cellStyle name="SAPBEXstdItem 3 5 2 6 3" xfId="23448"/>
    <cellStyle name="SAPBEXstdItem 3 5 2 7" xfId="12680"/>
    <cellStyle name="SAPBEXstdItem 3 5 2 7 2" xfId="24462"/>
    <cellStyle name="SAPBEXstdItem 3 5 2 8" xfId="19279"/>
    <cellStyle name="SAPBEXstdItem 3 5 3" xfId="3365"/>
    <cellStyle name="SAPBEXstdItem 3 5 3 2" xfId="3838"/>
    <cellStyle name="SAPBEXstdItem 3 5 3 2 2" xfId="10593"/>
    <cellStyle name="SAPBEXstdItem 3 5 3 2 2 2" xfId="16966"/>
    <cellStyle name="SAPBEXstdItem 3 5 3 2 2 2 2" xfId="26943"/>
    <cellStyle name="SAPBEXstdItem 3 5 3 2 2 3" xfId="23395"/>
    <cellStyle name="SAPBEXstdItem 3 5 3 2 3" xfId="12523"/>
    <cellStyle name="SAPBEXstdItem 3 5 3 2 3 2" xfId="18846"/>
    <cellStyle name="SAPBEXstdItem 3 5 3 2 3 2 2" xfId="27953"/>
    <cellStyle name="SAPBEXstdItem 3 5 3 2 3 3" xfId="24365"/>
    <cellStyle name="SAPBEXstdItem 3 5 3 2 4" xfId="8364"/>
    <cellStyle name="SAPBEXstdItem 3 5 3 2 4 2" xfId="22355"/>
    <cellStyle name="SAPBEXstdItem 3 5 3 2 5" xfId="15570"/>
    <cellStyle name="SAPBEXstdItem 3 5 3 2 5 2" xfId="25873"/>
    <cellStyle name="SAPBEXstdItem 3 5 3 2 6" xfId="20071"/>
    <cellStyle name="SAPBEXstdItem 3 5 3 3" xfId="10120"/>
    <cellStyle name="SAPBEXstdItem 3 5 3 3 2" xfId="16643"/>
    <cellStyle name="SAPBEXstdItem 3 5 3 3 2 2" xfId="26671"/>
    <cellStyle name="SAPBEXstdItem 3 5 3 3 3" xfId="23129"/>
    <cellStyle name="SAPBEXstdItem 3 5 3 4" xfId="12050"/>
    <cellStyle name="SAPBEXstdItem 3 5 3 4 2" xfId="18375"/>
    <cellStyle name="SAPBEXstdItem 3 5 3 4 2 2" xfId="27683"/>
    <cellStyle name="SAPBEXstdItem 3 5 3 4 3" xfId="24101"/>
    <cellStyle name="SAPBEXstdItem 3 5 3 5" xfId="7941"/>
    <cellStyle name="SAPBEXstdItem 3 5 3 5 2" xfId="21945"/>
    <cellStyle name="SAPBEXstdItem 3 5 3 6" xfId="15099"/>
    <cellStyle name="SAPBEXstdItem 3 5 3 6 2" xfId="25603"/>
    <cellStyle name="SAPBEXstdItem 3 5 3 7" xfId="19807"/>
    <cellStyle name="SAPBEXstdItem 3 5 4" xfId="2773"/>
    <cellStyle name="SAPBEXstdItem 3 5 4 2" xfId="9546"/>
    <cellStyle name="SAPBEXstdItem 3 5 4 2 2" xfId="16197"/>
    <cellStyle name="SAPBEXstdItem 3 5 4 2 2 2" xfId="26323"/>
    <cellStyle name="SAPBEXstdItem 3 5 4 2 3" xfId="22798"/>
    <cellStyle name="SAPBEXstdItem 3 5 4 3" xfId="11501"/>
    <cellStyle name="SAPBEXstdItem 3 5 4 3 2" xfId="17828"/>
    <cellStyle name="SAPBEXstdItem 3 5 4 3 2 2" xfId="27339"/>
    <cellStyle name="SAPBEXstdItem 3 5 4 3 3" xfId="23774"/>
    <cellStyle name="SAPBEXstdItem 3 5 4 4" xfId="7365"/>
    <cellStyle name="SAPBEXstdItem 3 5 4 4 2" xfId="21518"/>
    <cellStyle name="SAPBEXstdItem 3 5 4 5" xfId="14533"/>
    <cellStyle name="SAPBEXstdItem 3 5 4 5 2" xfId="25259"/>
    <cellStyle name="SAPBEXstdItem 3 5 4 6" xfId="19480"/>
    <cellStyle name="SAPBEXstdItem 3 5 5" xfId="2894"/>
    <cellStyle name="SAPBEXstdItem 3 5 5 2" xfId="9661"/>
    <cellStyle name="SAPBEXstdItem 3 5 5 2 2" xfId="16307"/>
    <cellStyle name="SAPBEXstdItem 3 5 5 2 2 2" xfId="26415"/>
    <cellStyle name="SAPBEXstdItem 3 5 5 2 3" xfId="22881"/>
    <cellStyle name="SAPBEXstdItem 3 5 5 3" xfId="11611"/>
    <cellStyle name="SAPBEXstdItem 3 5 5 3 2" xfId="17938"/>
    <cellStyle name="SAPBEXstdItem 3 5 5 3 2 2" xfId="27431"/>
    <cellStyle name="SAPBEXstdItem 3 5 5 3 3" xfId="23857"/>
    <cellStyle name="SAPBEXstdItem 3 5 5 4" xfId="7481"/>
    <cellStyle name="SAPBEXstdItem 3 5 5 4 2" xfId="21613"/>
    <cellStyle name="SAPBEXstdItem 3 5 5 5" xfId="14648"/>
    <cellStyle name="SAPBEXstdItem 3 5 5 5 2" xfId="25351"/>
    <cellStyle name="SAPBEXstdItem 3 5 5 6" xfId="19563"/>
    <cellStyle name="SAPBEXstdItem 3 5 6" xfId="4036"/>
    <cellStyle name="SAPBEXstdItem 3 5 6 2" xfId="20175"/>
    <cellStyle name="SAPBEXstdItem 3 5 7" xfId="19227"/>
    <cellStyle name="SAPBEXstdItem 3 5 8" xfId="28348"/>
    <cellStyle name="SAPBEXstdItem 3 6" xfId="1622"/>
    <cellStyle name="SAPBEXstdItem 3 6 2" xfId="1413"/>
    <cellStyle name="SAPBEXstdItem 3 6 2 2" xfId="3284"/>
    <cellStyle name="SAPBEXstdItem 3 6 2 2 2" xfId="10039"/>
    <cellStyle name="SAPBEXstdItem 3 6 2 2 2 2" xfId="16585"/>
    <cellStyle name="SAPBEXstdItem 3 6 2 2 2 2 2" xfId="26625"/>
    <cellStyle name="SAPBEXstdItem 3 6 2 2 2 3" xfId="23083"/>
    <cellStyle name="SAPBEXstdItem 3 6 2 2 3" xfId="11969"/>
    <cellStyle name="SAPBEXstdItem 3 6 2 2 3 2" xfId="18294"/>
    <cellStyle name="SAPBEXstdItem 3 6 2 2 3 2 2" xfId="27637"/>
    <cellStyle name="SAPBEXstdItem 3 6 2 2 3 3" xfId="24055"/>
    <cellStyle name="SAPBEXstdItem 3 6 2 2 4" xfId="7860"/>
    <cellStyle name="SAPBEXstdItem 3 6 2 2 4 2" xfId="21864"/>
    <cellStyle name="SAPBEXstdItem 3 6 2 2 5" xfId="15018"/>
    <cellStyle name="SAPBEXstdItem 3 6 2 2 5 2" xfId="25557"/>
    <cellStyle name="SAPBEXstdItem 3 6 2 2 6" xfId="19761"/>
    <cellStyle name="SAPBEXstdItem 3 6 2 3" xfId="3757"/>
    <cellStyle name="SAPBEXstdItem 3 6 2 3 2" xfId="10512"/>
    <cellStyle name="SAPBEXstdItem 3 6 2 3 2 2" xfId="16908"/>
    <cellStyle name="SAPBEXstdItem 3 6 2 3 2 2 2" xfId="26897"/>
    <cellStyle name="SAPBEXstdItem 3 6 2 3 2 3" xfId="23349"/>
    <cellStyle name="SAPBEXstdItem 3 6 2 3 3" xfId="12442"/>
    <cellStyle name="SAPBEXstdItem 3 6 2 3 3 2" xfId="18765"/>
    <cellStyle name="SAPBEXstdItem 3 6 2 3 3 2 2" xfId="27907"/>
    <cellStyle name="SAPBEXstdItem 3 6 2 3 3 3" xfId="24319"/>
    <cellStyle name="SAPBEXstdItem 3 6 2 3 4" xfId="8311"/>
    <cellStyle name="SAPBEXstdItem 3 6 2 3 4 2" xfId="22305"/>
    <cellStyle name="SAPBEXstdItem 3 6 2 3 5" xfId="15489"/>
    <cellStyle name="SAPBEXstdItem 3 6 2 3 5 2" xfId="25827"/>
    <cellStyle name="SAPBEXstdItem 3 6 2 3 6" xfId="20025"/>
    <cellStyle name="SAPBEXstdItem 3 6 2 4" xfId="6196"/>
    <cellStyle name="SAPBEXstdItem 3 6 2 4 2" xfId="13432"/>
    <cellStyle name="SAPBEXstdItem 3 6 2 4 2 2" xfId="24846"/>
    <cellStyle name="SAPBEXstdItem 3 6 2 4 3" xfId="21096"/>
    <cellStyle name="SAPBEXstdItem 3 6 2 5" xfId="8465"/>
    <cellStyle name="SAPBEXstdItem 3 6 2 5 2" xfId="15666"/>
    <cellStyle name="SAPBEXstdItem 3 6 2 5 2 2" xfId="25920"/>
    <cellStyle name="SAPBEXstdItem 3 6 2 5 3" xfId="22413"/>
    <cellStyle name="SAPBEXstdItem 3 6 2 6" xfId="8472"/>
    <cellStyle name="SAPBEXstdItem 3 6 2 6 2" xfId="15667"/>
    <cellStyle name="SAPBEXstdItem 3 6 2 6 2 2" xfId="25921"/>
    <cellStyle name="SAPBEXstdItem 3 6 2 6 3" xfId="22414"/>
    <cellStyle name="SAPBEXstdItem 3 6 2 7" xfId="12630"/>
    <cellStyle name="SAPBEXstdItem 3 6 2 7 2" xfId="24422"/>
    <cellStyle name="SAPBEXstdItem 3 6 2 8" xfId="19105"/>
    <cellStyle name="SAPBEXstdItem 3 6 3" xfId="3021"/>
    <cellStyle name="SAPBEXstdItem 3 6 3 2" xfId="9787"/>
    <cellStyle name="SAPBEXstdItem 3 6 3 2 2" xfId="16409"/>
    <cellStyle name="SAPBEXstdItem 3 6 3 2 2 2" xfId="26488"/>
    <cellStyle name="SAPBEXstdItem 3 6 3 2 3" xfId="22946"/>
    <cellStyle name="SAPBEXstdItem 3 6 3 3" xfId="11724"/>
    <cellStyle name="SAPBEXstdItem 3 6 3 3 2" xfId="18049"/>
    <cellStyle name="SAPBEXstdItem 3 6 3 3 2 2" xfId="27502"/>
    <cellStyle name="SAPBEXstdItem 3 6 3 3 3" xfId="23920"/>
    <cellStyle name="SAPBEXstdItem 3 6 3 4" xfId="7608"/>
    <cellStyle name="SAPBEXstdItem 3 6 3 4 2" xfId="21695"/>
    <cellStyle name="SAPBEXstdItem 3 6 3 5" xfId="14772"/>
    <cellStyle name="SAPBEXstdItem 3 6 3 5 2" xfId="25422"/>
    <cellStyle name="SAPBEXstdItem 3 6 3 6" xfId="19626"/>
    <cellStyle name="SAPBEXstdItem 3 6 4" xfId="3526"/>
    <cellStyle name="SAPBEXstdItem 3 6 4 2" xfId="10281"/>
    <cellStyle name="SAPBEXstdItem 3 6 4 2 2" xfId="16752"/>
    <cellStyle name="SAPBEXstdItem 3 6 4 2 2 2" xfId="26762"/>
    <cellStyle name="SAPBEXstdItem 3 6 4 2 3" xfId="23214"/>
    <cellStyle name="SAPBEXstdItem 3 6 4 3" xfId="12211"/>
    <cellStyle name="SAPBEXstdItem 3 6 4 3 2" xfId="18534"/>
    <cellStyle name="SAPBEXstdItem 3 6 4 3 2 2" xfId="27772"/>
    <cellStyle name="SAPBEXstdItem 3 6 4 3 3" xfId="24184"/>
    <cellStyle name="SAPBEXstdItem 3 6 4 4" xfId="8102"/>
    <cellStyle name="SAPBEXstdItem 3 6 4 4 2" xfId="22099"/>
    <cellStyle name="SAPBEXstdItem 3 6 4 5" xfId="15258"/>
    <cellStyle name="SAPBEXstdItem 3 6 4 5 2" xfId="25692"/>
    <cellStyle name="SAPBEXstdItem 3 6 4 6" xfId="19890"/>
    <cellStyle name="SAPBEXstdItem 3 6 5" xfId="3970"/>
    <cellStyle name="SAPBEXstdItem 3 6 5 2" xfId="20130"/>
    <cellStyle name="SAPBEXstdItem 3 6 6" xfId="19181"/>
    <cellStyle name="SAPBEXstdItem 3 6 7" xfId="28290"/>
    <cellStyle name="SAPBEXstdItem 3 7" xfId="2047"/>
    <cellStyle name="SAPBEXstdItem 3 7 2" xfId="2915"/>
    <cellStyle name="SAPBEXstdItem 3 7 2 2" xfId="7502"/>
    <cellStyle name="SAPBEXstdItem 3 7 2 2 2" xfId="14669"/>
    <cellStyle name="SAPBEXstdItem 3 7 2 2 2 2" xfId="25361"/>
    <cellStyle name="SAPBEXstdItem 3 7 2 2 3" xfId="21628"/>
    <cellStyle name="SAPBEXstdItem 3 7 2 3" xfId="9682"/>
    <cellStyle name="SAPBEXstdItem 3 7 2 3 2" xfId="16327"/>
    <cellStyle name="SAPBEXstdItem 3 7 2 3 2 2" xfId="26425"/>
    <cellStyle name="SAPBEXstdItem 3 7 2 3 3" xfId="22886"/>
    <cellStyle name="SAPBEXstdItem 3 7 2 4" xfId="11631"/>
    <cellStyle name="SAPBEXstdItem 3 7 2 4 2" xfId="17958"/>
    <cellStyle name="SAPBEXstdItem 3 7 2 4 2 2" xfId="27441"/>
    <cellStyle name="SAPBEXstdItem 3 7 2 4 3" xfId="23862"/>
    <cellStyle name="SAPBEXstdItem 3 7 2 5" xfId="5134"/>
    <cellStyle name="SAPBEXstdItem 3 7 2 5 2" xfId="20667"/>
    <cellStyle name="SAPBEXstdItem 3 7 2 6" xfId="12708"/>
    <cellStyle name="SAPBEXstdItem 3 7 2 6 2" xfId="24481"/>
    <cellStyle name="SAPBEXstdItem 3 7 2 7" xfId="19568"/>
    <cellStyle name="SAPBEXstdItem 3 7 3" xfId="3447"/>
    <cellStyle name="SAPBEXstdItem 3 7 3 2" xfId="10202"/>
    <cellStyle name="SAPBEXstdItem 3 7 3 2 2" xfId="16684"/>
    <cellStyle name="SAPBEXstdItem 3 7 3 2 2 2" xfId="26706"/>
    <cellStyle name="SAPBEXstdItem 3 7 3 2 3" xfId="23160"/>
    <cellStyle name="SAPBEXstdItem 3 7 3 3" xfId="12132"/>
    <cellStyle name="SAPBEXstdItem 3 7 3 3 2" xfId="18456"/>
    <cellStyle name="SAPBEXstdItem 3 7 3 3 2 2" xfId="27717"/>
    <cellStyle name="SAPBEXstdItem 3 7 3 3 3" xfId="24131"/>
    <cellStyle name="SAPBEXstdItem 3 7 3 4" xfId="8023"/>
    <cellStyle name="SAPBEXstdItem 3 7 3 4 2" xfId="22022"/>
    <cellStyle name="SAPBEXstdItem 3 7 3 5" xfId="15180"/>
    <cellStyle name="SAPBEXstdItem 3 7 3 5 2" xfId="25637"/>
    <cellStyle name="SAPBEXstdItem 3 7 3 6" xfId="19837"/>
    <cellStyle name="SAPBEXstdItem 3 7 4" xfId="6647"/>
    <cellStyle name="SAPBEXstdItem 3 7 4 2" xfId="13824"/>
    <cellStyle name="SAPBEXstdItem 3 7 4 2 2" xfId="24932"/>
    <cellStyle name="SAPBEXstdItem 3 7 4 3" xfId="21178"/>
    <cellStyle name="SAPBEXstdItem 3 7 5" xfId="8830"/>
    <cellStyle name="SAPBEXstdItem 3 7 5 2" xfId="15776"/>
    <cellStyle name="SAPBEXstdItem 3 7 5 2 2" xfId="25991"/>
    <cellStyle name="SAPBEXstdItem 3 7 5 3" xfId="22479"/>
    <cellStyle name="SAPBEXstdItem 3 7 6" xfId="10940"/>
    <cellStyle name="SAPBEXstdItem 3 7 6 2" xfId="17271"/>
    <cellStyle name="SAPBEXstdItem 3 7 6 2 2" xfId="27016"/>
    <cellStyle name="SAPBEXstdItem 3 7 6 3" xfId="23464"/>
    <cellStyle name="SAPBEXstdItem 3 7 7" xfId="4442"/>
    <cellStyle name="SAPBEXstdItem 3 7 7 2" xfId="20478"/>
    <cellStyle name="SAPBEXstdItem 3 7 8" xfId="4164"/>
    <cellStyle name="SAPBEXstdItem 3 7 8 2" xfId="20238"/>
    <cellStyle name="SAPBEXstdItem 3 8" xfId="2608"/>
    <cellStyle name="SAPBEXstdItem 3 8 2" xfId="9389"/>
    <cellStyle name="SAPBEXstdItem 3 8 2 2" xfId="16040"/>
    <cellStyle name="SAPBEXstdItem 3 8 2 2 2" xfId="26192"/>
    <cellStyle name="SAPBEXstdItem 3 8 2 3" xfId="22673"/>
    <cellStyle name="SAPBEXstdItem 3 8 3" xfId="11349"/>
    <cellStyle name="SAPBEXstdItem 3 8 3 2" xfId="17677"/>
    <cellStyle name="SAPBEXstdItem 3 8 3 2 2" xfId="27211"/>
    <cellStyle name="SAPBEXstdItem 3 8 3 3" xfId="23652"/>
    <cellStyle name="SAPBEXstdItem 3 8 4" xfId="7208"/>
    <cellStyle name="SAPBEXstdItem 3 8 4 2" xfId="21372"/>
    <cellStyle name="SAPBEXstdItem 3 8 5" xfId="14381"/>
    <cellStyle name="SAPBEXstdItem 3 8 5 2" xfId="25130"/>
    <cellStyle name="SAPBEXstdItem 3 8 6" xfId="19357"/>
    <cellStyle name="SAPBEXstdItem 3 9" xfId="18981"/>
    <cellStyle name="SAPBEXstdItem 4" xfId="286"/>
    <cellStyle name="SAPBEXstdItem 4 2" xfId="504"/>
    <cellStyle name="SAPBEXstdItem 4 2 2" xfId="1770"/>
    <cellStyle name="SAPBEXstdItem 4 2 2 2" xfId="1936"/>
    <cellStyle name="SAPBEXstdItem 4 2 2 2 2" xfId="3389"/>
    <cellStyle name="SAPBEXstdItem 4 2 2 2 2 2" xfId="10144"/>
    <cellStyle name="SAPBEXstdItem 4 2 2 2 2 2 2" xfId="16662"/>
    <cellStyle name="SAPBEXstdItem 4 2 2 2 2 2 2 2" xfId="26689"/>
    <cellStyle name="SAPBEXstdItem 4 2 2 2 2 2 3" xfId="23147"/>
    <cellStyle name="SAPBEXstdItem 4 2 2 2 2 3" xfId="12074"/>
    <cellStyle name="SAPBEXstdItem 4 2 2 2 2 3 2" xfId="18399"/>
    <cellStyle name="SAPBEXstdItem 4 2 2 2 2 3 2 2" xfId="27701"/>
    <cellStyle name="SAPBEXstdItem 4 2 2 2 2 3 3" xfId="24119"/>
    <cellStyle name="SAPBEXstdItem 4 2 2 2 2 4" xfId="7965"/>
    <cellStyle name="SAPBEXstdItem 4 2 2 2 2 4 2" xfId="21969"/>
    <cellStyle name="SAPBEXstdItem 4 2 2 2 2 5" xfId="15123"/>
    <cellStyle name="SAPBEXstdItem 4 2 2 2 2 5 2" xfId="25621"/>
    <cellStyle name="SAPBEXstdItem 4 2 2 2 2 6" xfId="19825"/>
    <cellStyle name="SAPBEXstdItem 4 2 2 2 3" xfId="3862"/>
    <cellStyle name="SAPBEXstdItem 4 2 2 2 3 2" xfId="10617"/>
    <cellStyle name="SAPBEXstdItem 4 2 2 2 3 2 2" xfId="16985"/>
    <cellStyle name="SAPBEXstdItem 4 2 2 2 3 2 2 2" xfId="26961"/>
    <cellStyle name="SAPBEXstdItem 4 2 2 2 3 2 3" xfId="23413"/>
    <cellStyle name="SAPBEXstdItem 4 2 2 2 3 3" xfId="12547"/>
    <cellStyle name="SAPBEXstdItem 4 2 2 2 3 3 2" xfId="18870"/>
    <cellStyle name="SAPBEXstdItem 4 2 2 2 3 3 2 2" xfId="27971"/>
    <cellStyle name="SAPBEXstdItem 4 2 2 2 3 3 3" xfId="24383"/>
    <cellStyle name="SAPBEXstdItem 4 2 2 2 3 4" xfId="8383"/>
    <cellStyle name="SAPBEXstdItem 4 2 2 2 3 4 2" xfId="22373"/>
    <cellStyle name="SAPBEXstdItem 4 2 2 2 3 5" xfId="15594"/>
    <cellStyle name="SAPBEXstdItem 4 2 2 2 3 5 2" xfId="25891"/>
    <cellStyle name="SAPBEXstdItem 4 2 2 2 3 6" xfId="20089"/>
    <cellStyle name="SAPBEXstdItem 4 2 2 2 4" xfId="6536"/>
    <cellStyle name="SAPBEXstdItem 4 2 2 2 4 2" xfId="13714"/>
    <cellStyle name="SAPBEXstdItem 4 2 2 2 4 2 2" xfId="24892"/>
    <cellStyle name="SAPBEXstdItem 4 2 2 2 4 3" xfId="21142"/>
    <cellStyle name="SAPBEXstdItem 4 2 2 2 5" xfId="8719"/>
    <cellStyle name="SAPBEXstdItem 4 2 2 2 5 2" xfId="15720"/>
    <cellStyle name="SAPBEXstdItem 4 2 2 2 5 2 2" xfId="25950"/>
    <cellStyle name="SAPBEXstdItem 4 2 2 2 5 3" xfId="22442"/>
    <cellStyle name="SAPBEXstdItem 4 2 2 2 6" xfId="10833"/>
    <cellStyle name="SAPBEXstdItem 4 2 2 2 6 2" xfId="17165"/>
    <cellStyle name="SAPBEXstdItem 4 2 2 2 6 2 2" xfId="26976"/>
    <cellStyle name="SAPBEXstdItem 4 2 2 2 6 3" xfId="23428"/>
    <cellStyle name="SAPBEXstdItem 4 2 2 2 7" xfId="12652"/>
    <cellStyle name="SAPBEXstdItem 4 2 2 2 7 2" xfId="24440"/>
    <cellStyle name="SAPBEXstdItem 4 2 2 2 8" xfId="19259"/>
    <cellStyle name="SAPBEXstdItem 4 2 2 3" xfId="3129"/>
    <cellStyle name="SAPBEXstdItem 4 2 2 3 2" xfId="9892"/>
    <cellStyle name="SAPBEXstdItem 4 2 2 3 2 2" xfId="16486"/>
    <cellStyle name="SAPBEXstdItem 4 2 2 3 2 2 2" xfId="26552"/>
    <cellStyle name="SAPBEXstdItem 4 2 2 3 2 3" xfId="23010"/>
    <cellStyle name="SAPBEXstdItem 4 2 2 3 3" xfId="11829"/>
    <cellStyle name="SAPBEXstdItem 4 2 2 3 3 2" xfId="18154"/>
    <cellStyle name="SAPBEXstdItem 4 2 2 3 3 2 2" xfId="27566"/>
    <cellStyle name="SAPBEXstdItem 4 2 2 3 3 3" xfId="23984"/>
    <cellStyle name="SAPBEXstdItem 4 2 2 3 4" xfId="7714"/>
    <cellStyle name="SAPBEXstdItem 4 2 2 3 4 2" xfId="21759"/>
    <cellStyle name="SAPBEXstdItem 4 2 2 3 5" xfId="14877"/>
    <cellStyle name="SAPBEXstdItem 4 2 2 3 5 2" xfId="25486"/>
    <cellStyle name="SAPBEXstdItem 4 2 2 3 6" xfId="19690"/>
    <cellStyle name="SAPBEXstdItem 4 2 2 4" xfId="3618"/>
    <cellStyle name="SAPBEXstdItem 4 2 2 4 2" xfId="10373"/>
    <cellStyle name="SAPBEXstdItem 4 2 2 4 2 2" xfId="16816"/>
    <cellStyle name="SAPBEXstdItem 4 2 2 4 2 2 2" xfId="26826"/>
    <cellStyle name="SAPBEXstdItem 4 2 2 4 2 3" xfId="23278"/>
    <cellStyle name="SAPBEXstdItem 4 2 2 4 3" xfId="12303"/>
    <cellStyle name="SAPBEXstdItem 4 2 2 4 3 2" xfId="18626"/>
    <cellStyle name="SAPBEXstdItem 4 2 2 4 3 2 2" xfId="27836"/>
    <cellStyle name="SAPBEXstdItem 4 2 2 4 3 3" xfId="24248"/>
    <cellStyle name="SAPBEXstdItem 4 2 2 4 4" xfId="8194"/>
    <cellStyle name="SAPBEXstdItem 4 2 2 4 4 2" xfId="22191"/>
    <cellStyle name="SAPBEXstdItem 4 2 2 4 5" xfId="15350"/>
    <cellStyle name="SAPBEXstdItem 4 2 2 4 5 2" xfId="25756"/>
    <cellStyle name="SAPBEXstdItem 4 2 2 4 6" xfId="19954"/>
    <cellStyle name="SAPBEXstdItem 4 2 2 5" xfId="4083"/>
    <cellStyle name="SAPBEXstdItem 4 2 2 5 2" xfId="20196"/>
    <cellStyle name="SAPBEXstdItem 4 2 2 6" xfId="19245"/>
    <cellStyle name="SAPBEXstdItem 4 2 2 7" xfId="28367"/>
    <cellStyle name="SAPBEXstdItem 4 2 3" xfId="2145"/>
    <cellStyle name="SAPBEXstdItem 4 2 3 2" xfId="2933"/>
    <cellStyle name="SAPBEXstdItem 4 2 3 2 2" xfId="7520"/>
    <cellStyle name="SAPBEXstdItem 4 2 3 2 2 2" xfId="14687"/>
    <cellStyle name="SAPBEXstdItem 4 2 3 2 2 2 2" xfId="25379"/>
    <cellStyle name="SAPBEXstdItem 4 2 3 2 2 3" xfId="21646"/>
    <cellStyle name="SAPBEXstdItem 4 2 3 2 3" xfId="9700"/>
    <cellStyle name="SAPBEXstdItem 4 2 3 2 3 2" xfId="16345"/>
    <cellStyle name="SAPBEXstdItem 4 2 3 2 3 2 2" xfId="26443"/>
    <cellStyle name="SAPBEXstdItem 4 2 3 2 3 3" xfId="22904"/>
    <cellStyle name="SAPBEXstdItem 4 2 3 2 4" xfId="11649"/>
    <cellStyle name="SAPBEXstdItem 4 2 3 2 4 2" xfId="17976"/>
    <cellStyle name="SAPBEXstdItem 4 2 3 2 4 2 2" xfId="27459"/>
    <cellStyle name="SAPBEXstdItem 4 2 3 2 4 3" xfId="23880"/>
    <cellStyle name="SAPBEXstdItem 4 2 3 2 5" xfId="5219"/>
    <cellStyle name="SAPBEXstdItem 4 2 3 2 5 2" xfId="20738"/>
    <cellStyle name="SAPBEXstdItem 4 2 3 2 6" xfId="12784"/>
    <cellStyle name="SAPBEXstdItem 4 2 3 2 6 2" xfId="24545"/>
    <cellStyle name="SAPBEXstdItem 4 2 3 2 7" xfId="19586"/>
    <cellStyle name="SAPBEXstdItem 4 2 3 3" xfId="3465"/>
    <cellStyle name="SAPBEXstdItem 4 2 3 3 2" xfId="10220"/>
    <cellStyle name="SAPBEXstdItem 4 2 3 3 2 2" xfId="16702"/>
    <cellStyle name="SAPBEXstdItem 4 2 3 3 2 2 2" xfId="26724"/>
    <cellStyle name="SAPBEXstdItem 4 2 3 3 2 3" xfId="23178"/>
    <cellStyle name="SAPBEXstdItem 4 2 3 3 3" xfId="12150"/>
    <cellStyle name="SAPBEXstdItem 4 2 3 3 3 2" xfId="18474"/>
    <cellStyle name="SAPBEXstdItem 4 2 3 3 3 2 2" xfId="27735"/>
    <cellStyle name="SAPBEXstdItem 4 2 3 3 3 3" xfId="24149"/>
    <cellStyle name="SAPBEXstdItem 4 2 3 3 4" xfId="8041"/>
    <cellStyle name="SAPBEXstdItem 4 2 3 3 4 2" xfId="22040"/>
    <cellStyle name="SAPBEXstdItem 4 2 3 3 5" xfId="15198"/>
    <cellStyle name="SAPBEXstdItem 4 2 3 3 5 2" xfId="25655"/>
    <cellStyle name="SAPBEXstdItem 4 2 3 3 6" xfId="19855"/>
    <cellStyle name="SAPBEXstdItem 4 2 3 4" xfId="6745"/>
    <cellStyle name="SAPBEXstdItem 4 2 3 4 2" xfId="13920"/>
    <cellStyle name="SAPBEXstdItem 4 2 3 4 2 2" xfId="24995"/>
    <cellStyle name="SAPBEXstdItem 4 2 3 4 3" xfId="21239"/>
    <cellStyle name="SAPBEXstdItem 4 2 3 5" xfId="8928"/>
    <cellStyle name="SAPBEXstdItem 4 2 3 5 2" xfId="15853"/>
    <cellStyle name="SAPBEXstdItem 4 2 3 5 2 2" xfId="26056"/>
    <cellStyle name="SAPBEXstdItem 4 2 3 5 3" xfId="22542"/>
    <cellStyle name="SAPBEXstdItem 4 2 3 6" xfId="11019"/>
    <cellStyle name="SAPBEXstdItem 4 2 3 6 2" xfId="17348"/>
    <cellStyle name="SAPBEXstdItem 4 2 3 6 2 2" xfId="27077"/>
    <cellStyle name="SAPBEXstdItem 4 2 3 6 3" xfId="23523"/>
    <cellStyle name="SAPBEXstdItem 4 2 3 7" xfId="4471"/>
    <cellStyle name="SAPBEXstdItem 4 2 3 7 2" xfId="20504"/>
    <cellStyle name="SAPBEXstdItem 4 2 3 8" xfId="5236"/>
    <cellStyle name="SAPBEXstdItem 4 2 3 8 2" xfId="20753"/>
    <cellStyle name="SAPBEXstdItem 4 2 4" xfId="2661"/>
    <cellStyle name="SAPBEXstdItem 4 2 4 2" xfId="9442"/>
    <cellStyle name="SAPBEXstdItem 4 2 4 2 2" xfId="16093"/>
    <cellStyle name="SAPBEXstdItem 4 2 4 2 2 2" xfId="26232"/>
    <cellStyle name="SAPBEXstdItem 4 2 4 2 3" xfId="22708"/>
    <cellStyle name="SAPBEXstdItem 4 2 4 3" xfId="11402"/>
    <cellStyle name="SAPBEXstdItem 4 2 4 3 2" xfId="17730"/>
    <cellStyle name="SAPBEXstdItem 4 2 4 3 2 2" xfId="27251"/>
    <cellStyle name="SAPBEXstdItem 4 2 4 3 3" xfId="23687"/>
    <cellStyle name="SAPBEXstdItem 4 2 4 4" xfId="7261"/>
    <cellStyle name="SAPBEXstdItem 4 2 4 4 2" xfId="21420"/>
    <cellStyle name="SAPBEXstdItem 4 2 4 5" xfId="14434"/>
    <cellStyle name="SAPBEXstdItem 4 2 4 5 2" xfId="25170"/>
    <cellStyle name="SAPBEXstdItem 4 2 4 6" xfId="19392"/>
    <cellStyle name="SAPBEXstdItem 4 2 5" xfId="28124"/>
    <cellStyle name="SAPBEXstdItem 4 3" xfId="1742"/>
    <cellStyle name="SAPBEXstdItem 4 3 2" xfId="2014"/>
    <cellStyle name="SAPBEXstdItem 4 3 2 2" xfId="3366"/>
    <cellStyle name="SAPBEXstdItem 4 3 2 2 2" xfId="10121"/>
    <cellStyle name="SAPBEXstdItem 4 3 2 2 2 2" xfId="16644"/>
    <cellStyle name="SAPBEXstdItem 4 3 2 2 2 2 2" xfId="26672"/>
    <cellStyle name="SAPBEXstdItem 4 3 2 2 2 3" xfId="23130"/>
    <cellStyle name="SAPBEXstdItem 4 3 2 2 3" xfId="12051"/>
    <cellStyle name="SAPBEXstdItem 4 3 2 2 3 2" xfId="18376"/>
    <cellStyle name="SAPBEXstdItem 4 3 2 2 3 2 2" xfId="27684"/>
    <cellStyle name="SAPBEXstdItem 4 3 2 2 3 3" xfId="24102"/>
    <cellStyle name="SAPBEXstdItem 4 3 2 2 4" xfId="7942"/>
    <cellStyle name="SAPBEXstdItem 4 3 2 2 4 2" xfId="21946"/>
    <cellStyle name="SAPBEXstdItem 4 3 2 2 5" xfId="15100"/>
    <cellStyle name="SAPBEXstdItem 4 3 2 2 5 2" xfId="25604"/>
    <cellStyle name="SAPBEXstdItem 4 3 2 2 6" xfId="19808"/>
    <cellStyle name="SAPBEXstdItem 4 3 2 3" xfId="3839"/>
    <cellStyle name="SAPBEXstdItem 4 3 2 3 2" xfId="10594"/>
    <cellStyle name="SAPBEXstdItem 4 3 2 3 2 2" xfId="16967"/>
    <cellStyle name="SAPBEXstdItem 4 3 2 3 2 2 2" xfId="26944"/>
    <cellStyle name="SAPBEXstdItem 4 3 2 3 2 3" xfId="23396"/>
    <cellStyle name="SAPBEXstdItem 4 3 2 3 3" xfId="12524"/>
    <cellStyle name="SAPBEXstdItem 4 3 2 3 3 2" xfId="18847"/>
    <cellStyle name="SAPBEXstdItem 4 3 2 3 3 2 2" xfId="27954"/>
    <cellStyle name="SAPBEXstdItem 4 3 2 3 3 3" xfId="24366"/>
    <cellStyle name="SAPBEXstdItem 4 3 2 3 4" xfId="8365"/>
    <cellStyle name="SAPBEXstdItem 4 3 2 3 4 2" xfId="22356"/>
    <cellStyle name="SAPBEXstdItem 4 3 2 3 5" xfId="15571"/>
    <cellStyle name="SAPBEXstdItem 4 3 2 3 5 2" xfId="25874"/>
    <cellStyle name="SAPBEXstdItem 4 3 2 3 6" xfId="20072"/>
    <cellStyle name="SAPBEXstdItem 4 3 2 4" xfId="6614"/>
    <cellStyle name="SAPBEXstdItem 4 3 2 4 2" xfId="13791"/>
    <cellStyle name="SAPBEXstdItem 4 3 2 4 2 2" xfId="24921"/>
    <cellStyle name="SAPBEXstdItem 4 3 2 4 3" xfId="21167"/>
    <cellStyle name="SAPBEXstdItem 4 3 2 5" xfId="8797"/>
    <cellStyle name="SAPBEXstdItem 4 3 2 5 2" xfId="15757"/>
    <cellStyle name="SAPBEXstdItem 4 3 2 5 2 2" xfId="25980"/>
    <cellStyle name="SAPBEXstdItem 4 3 2 5 3" xfId="22468"/>
    <cellStyle name="SAPBEXstdItem 4 3 2 6" xfId="10911"/>
    <cellStyle name="SAPBEXstdItem 4 3 2 6 2" xfId="17242"/>
    <cellStyle name="SAPBEXstdItem 4 3 2 6 2 2" xfId="27005"/>
    <cellStyle name="SAPBEXstdItem 4 3 2 6 3" xfId="23453"/>
    <cellStyle name="SAPBEXstdItem 4 3 2 7" xfId="12689"/>
    <cellStyle name="SAPBEXstdItem 4 3 2 7 2" xfId="24470"/>
    <cellStyle name="SAPBEXstdItem 4 3 2 8" xfId="19284"/>
    <cellStyle name="SAPBEXstdItem 4 3 3" xfId="3103"/>
    <cellStyle name="SAPBEXstdItem 4 3 3 2" xfId="9869"/>
    <cellStyle name="SAPBEXstdItem 4 3 3 2 2" xfId="16468"/>
    <cellStyle name="SAPBEXstdItem 4 3 3 2 2 2" xfId="26535"/>
    <cellStyle name="SAPBEXstdItem 4 3 3 2 3" xfId="22993"/>
    <cellStyle name="SAPBEXstdItem 4 3 3 3" xfId="11806"/>
    <cellStyle name="SAPBEXstdItem 4 3 3 3 2" xfId="18131"/>
    <cellStyle name="SAPBEXstdItem 4 3 3 3 2 2" xfId="27549"/>
    <cellStyle name="SAPBEXstdItem 4 3 3 3 3" xfId="23967"/>
    <cellStyle name="SAPBEXstdItem 4 3 3 4" xfId="7690"/>
    <cellStyle name="SAPBEXstdItem 4 3 3 4 2" xfId="21742"/>
    <cellStyle name="SAPBEXstdItem 4 3 3 5" xfId="14854"/>
    <cellStyle name="SAPBEXstdItem 4 3 3 5 2" xfId="25469"/>
    <cellStyle name="SAPBEXstdItem 4 3 3 6" xfId="19673"/>
    <cellStyle name="SAPBEXstdItem 4 3 4" xfId="3596"/>
    <cellStyle name="SAPBEXstdItem 4 3 4 2" xfId="10351"/>
    <cellStyle name="SAPBEXstdItem 4 3 4 2 2" xfId="16799"/>
    <cellStyle name="SAPBEXstdItem 4 3 4 2 2 2" xfId="26809"/>
    <cellStyle name="SAPBEXstdItem 4 3 4 2 3" xfId="23261"/>
    <cellStyle name="SAPBEXstdItem 4 3 4 3" xfId="12281"/>
    <cellStyle name="SAPBEXstdItem 4 3 4 3 2" xfId="18604"/>
    <cellStyle name="SAPBEXstdItem 4 3 4 3 2 2" xfId="27819"/>
    <cellStyle name="SAPBEXstdItem 4 3 4 3 3" xfId="24231"/>
    <cellStyle name="SAPBEXstdItem 4 3 4 4" xfId="8172"/>
    <cellStyle name="SAPBEXstdItem 4 3 4 4 2" xfId="22169"/>
    <cellStyle name="SAPBEXstdItem 4 3 4 5" xfId="15328"/>
    <cellStyle name="SAPBEXstdItem 4 3 4 5 2" xfId="25739"/>
    <cellStyle name="SAPBEXstdItem 4 3 4 6" xfId="19937"/>
    <cellStyle name="SAPBEXstdItem 4 3 5" xfId="3936"/>
    <cellStyle name="SAPBEXstdItem 4 3 5 2" xfId="20108"/>
    <cellStyle name="SAPBEXstdItem 4 3 6" xfId="19228"/>
    <cellStyle name="SAPBEXstdItem 4 3 7" xfId="28349"/>
    <cellStyle name="SAPBEXstdItem 4 4" xfId="1619"/>
    <cellStyle name="SAPBEXstdItem 4 4 2" xfId="2003"/>
    <cellStyle name="SAPBEXstdItem 4 4 2 2" xfId="3281"/>
    <cellStyle name="SAPBEXstdItem 4 4 2 2 2" xfId="10036"/>
    <cellStyle name="SAPBEXstdItem 4 4 2 2 2 2" xfId="16582"/>
    <cellStyle name="SAPBEXstdItem 4 4 2 2 2 2 2" xfId="26622"/>
    <cellStyle name="SAPBEXstdItem 4 4 2 2 2 3" xfId="23080"/>
    <cellStyle name="SAPBEXstdItem 4 4 2 2 3" xfId="11966"/>
    <cellStyle name="SAPBEXstdItem 4 4 2 2 3 2" xfId="18291"/>
    <cellStyle name="SAPBEXstdItem 4 4 2 2 3 2 2" xfId="27634"/>
    <cellStyle name="SAPBEXstdItem 4 4 2 2 3 3" xfId="24052"/>
    <cellStyle name="SAPBEXstdItem 4 4 2 2 4" xfId="7857"/>
    <cellStyle name="SAPBEXstdItem 4 4 2 2 4 2" xfId="21861"/>
    <cellStyle name="SAPBEXstdItem 4 4 2 2 5" xfId="15015"/>
    <cellStyle name="SAPBEXstdItem 4 4 2 2 5 2" xfId="25554"/>
    <cellStyle name="SAPBEXstdItem 4 4 2 2 6" xfId="19758"/>
    <cellStyle name="SAPBEXstdItem 4 4 2 3" xfId="3754"/>
    <cellStyle name="SAPBEXstdItem 4 4 2 3 2" xfId="10509"/>
    <cellStyle name="SAPBEXstdItem 4 4 2 3 2 2" xfId="16905"/>
    <cellStyle name="SAPBEXstdItem 4 4 2 3 2 2 2" xfId="26894"/>
    <cellStyle name="SAPBEXstdItem 4 4 2 3 2 3" xfId="23346"/>
    <cellStyle name="SAPBEXstdItem 4 4 2 3 3" xfId="12439"/>
    <cellStyle name="SAPBEXstdItem 4 4 2 3 3 2" xfId="18762"/>
    <cellStyle name="SAPBEXstdItem 4 4 2 3 3 2 2" xfId="27904"/>
    <cellStyle name="SAPBEXstdItem 4 4 2 3 3 3" xfId="24316"/>
    <cellStyle name="SAPBEXstdItem 4 4 2 3 4" xfId="8308"/>
    <cellStyle name="SAPBEXstdItem 4 4 2 3 4 2" xfId="22302"/>
    <cellStyle name="SAPBEXstdItem 4 4 2 3 5" xfId="15486"/>
    <cellStyle name="SAPBEXstdItem 4 4 2 3 5 2" xfId="25824"/>
    <cellStyle name="SAPBEXstdItem 4 4 2 3 6" xfId="20022"/>
    <cellStyle name="SAPBEXstdItem 4 4 2 4" xfId="6603"/>
    <cellStyle name="SAPBEXstdItem 4 4 2 4 2" xfId="13781"/>
    <cellStyle name="SAPBEXstdItem 4 4 2 4 2 2" xfId="24916"/>
    <cellStyle name="SAPBEXstdItem 4 4 2 4 3" xfId="21164"/>
    <cellStyle name="SAPBEXstdItem 4 4 2 5" xfId="8786"/>
    <cellStyle name="SAPBEXstdItem 4 4 2 5 2" xfId="15750"/>
    <cellStyle name="SAPBEXstdItem 4 4 2 5 2 2" xfId="25974"/>
    <cellStyle name="SAPBEXstdItem 4 4 2 5 3" xfId="22464"/>
    <cellStyle name="SAPBEXstdItem 4 4 2 6" xfId="10900"/>
    <cellStyle name="SAPBEXstdItem 4 4 2 6 2" xfId="17232"/>
    <cellStyle name="SAPBEXstdItem 4 4 2 6 2 2" xfId="27000"/>
    <cellStyle name="SAPBEXstdItem 4 4 2 6 3" xfId="23450"/>
    <cellStyle name="SAPBEXstdItem 4 4 2 7" xfId="12682"/>
    <cellStyle name="SAPBEXstdItem 4 4 2 7 2" xfId="24464"/>
    <cellStyle name="SAPBEXstdItem 4 4 2 8" xfId="19281"/>
    <cellStyle name="SAPBEXstdItem 4 4 3" xfId="3018"/>
    <cellStyle name="SAPBEXstdItem 4 4 3 2" xfId="9784"/>
    <cellStyle name="SAPBEXstdItem 4 4 3 2 2" xfId="16406"/>
    <cellStyle name="SAPBEXstdItem 4 4 3 2 2 2" xfId="26485"/>
    <cellStyle name="SAPBEXstdItem 4 4 3 2 3" xfId="22943"/>
    <cellStyle name="SAPBEXstdItem 4 4 3 3" xfId="11721"/>
    <cellStyle name="SAPBEXstdItem 4 4 3 3 2" xfId="18046"/>
    <cellStyle name="SAPBEXstdItem 4 4 3 3 2 2" xfId="27499"/>
    <cellStyle name="SAPBEXstdItem 4 4 3 3 3" xfId="23917"/>
    <cellStyle name="SAPBEXstdItem 4 4 3 4" xfId="7605"/>
    <cellStyle name="SAPBEXstdItem 4 4 3 4 2" xfId="21692"/>
    <cellStyle name="SAPBEXstdItem 4 4 3 5" xfId="14769"/>
    <cellStyle name="SAPBEXstdItem 4 4 3 5 2" xfId="25419"/>
    <cellStyle name="SAPBEXstdItem 4 4 3 6" xfId="19623"/>
    <cellStyle name="SAPBEXstdItem 4 4 4" xfId="3523"/>
    <cellStyle name="SAPBEXstdItem 4 4 4 2" xfId="10278"/>
    <cellStyle name="SAPBEXstdItem 4 4 4 2 2" xfId="16749"/>
    <cellStyle name="SAPBEXstdItem 4 4 4 2 2 2" xfId="26759"/>
    <cellStyle name="SAPBEXstdItem 4 4 4 2 3" xfId="23211"/>
    <cellStyle name="SAPBEXstdItem 4 4 4 3" xfId="12208"/>
    <cellStyle name="SAPBEXstdItem 4 4 4 3 2" xfId="18531"/>
    <cellStyle name="SAPBEXstdItem 4 4 4 3 2 2" xfId="27769"/>
    <cellStyle name="SAPBEXstdItem 4 4 4 3 3" xfId="24181"/>
    <cellStyle name="SAPBEXstdItem 4 4 4 4" xfId="8099"/>
    <cellStyle name="SAPBEXstdItem 4 4 4 4 2" xfId="22096"/>
    <cellStyle name="SAPBEXstdItem 4 4 4 5" xfId="15255"/>
    <cellStyle name="SAPBEXstdItem 4 4 4 5 2" xfId="25689"/>
    <cellStyle name="SAPBEXstdItem 4 4 4 6" xfId="19887"/>
    <cellStyle name="SAPBEXstdItem 4 4 5" xfId="4047"/>
    <cellStyle name="SAPBEXstdItem 4 4 5 2" xfId="20180"/>
    <cellStyle name="SAPBEXstdItem 4 4 6" xfId="19178"/>
    <cellStyle name="SAPBEXstdItem 4 4 7" xfId="28287"/>
    <cellStyle name="SAPBEXstdItem 4 5" xfId="2301"/>
    <cellStyle name="SAPBEXstdItem 4 5 2" xfId="2916"/>
    <cellStyle name="SAPBEXstdItem 4 5 2 2" xfId="7503"/>
    <cellStyle name="SAPBEXstdItem 4 5 2 2 2" xfId="14670"/>
    <cellStyle name="SAPBEXstdItem 4 5 2 2 2 2" xfId="25362"/>
    <cellStyle name="SAPBEXstdItem 4 5 2 2 3" xfId="21629"/>
    <cellStyle name="SAPBEXstdItem 4 5 2 3" xfId="9683"/>
    <cellStyle name="SAPBEXstdItem 4 5 2 3 2" xfId="16328"/>
    <cellStyle name="SAPBEXstdItem 4 5 2 3 2 2" xfId="26426"/>
    <cellStyle name="SAPBEXstdItem 4 5 2 3 3" xfId="22887"/>
    <cellStyle name="SAPBEXstdItem 4 5 2 4" xfId="11632"/>
    <cellStyle name="SAPBEXstdItem 4 5 2 4 2" xfId="17959"/>
    <cellStyle name="SAPBEXstdItem 4 5 2 4 2 2" xfId="27442"/>
    <cellStyle name="SAPBEXstdItem 4 5 2 4 3" xfId="23863"/>
    <cellStyle name="SAPBEXstdItem 4 5 2 5" xfId="5337"/>
    <cellStyle name="SAPBEXstdItem 4 5 2 5 2" xfId="20811"/>
    <cellStyle name="SAPBEXstdItem 4 5 2 6" xfId="12853"/>
    <cellStyle name="SAPBEXstdItem 4 5 2 6 2" xfId="24593"/>
    <cellStyle name="SAPBEXstdItem 4 5 2 7" xfId="19569"/>
    <cellStyle name="SAPBEXstdItem 4 5 3" xfId="3448"/>
    <cellStyle name="SAPBEXstdItem 4 5 3 2" xfId="10203"/>
    <cellStyle name="SAPBEXstdItem 4 5 3 2 2" xfId="16685"/>
    <cellStyle name="SAPBEXstdItem 4 5 3 2 2 2" xfId="26707"/>
    <cellStyle name="SAPBEXstdItem 4 5 3 2 3" xfId="23161"/>
    <cellStyle name="SAPBEXstdItem 4 5 3 3" xfId="12133"/>
    <cellStyle name="SAPBEXstdItem 4 5 3 3 2" xfId="18457"/>
    <cellStyle name="SAPBEXstdItem 4 5 3 3 2 2" xfId="27718"/>
    <cellStyle name="SAPBEXstdItem 4 5 3 3 3" xfId="24132"/>
    <cellStyle name="SAPBEXstdItem 4 5 3 4" xfId="8024"/>
    <cellStyle name="SAPBEXstdItem 4 5 3 4 2" xfId="22023"/>
    <cellStyle name="SAPBEXstdItem 4 5 3 5" xfId="15181"/>
    <cellStyle name="SAPBEXstdItem 4 5 3 5 2" xfId="25638"/>
    <cellStyle name="SAPBEXstdItem 4 5 3 6" xfId="19838"/>
    <cellStyle name="SAPBEXstdItem 4 5 4" xfId="6901"/>
    <cellStyle name="SAPBEXstdItem 4 5 4 2" xfId="14075"/>
    <cellStyle name="SAPBEXstdItem 4 5 4 2 2" xfId="25042"/>
    <cellStyle name="SAPBEXstdItem 4 5 4 3" xfId="21284"/>
    <cellStyle name="SAPBEXstdItem 4 5 5" xfId="9084"/>
    <cellStyle name="SAPBEXstdItem 4 5 5 2" xfId="15922"/>
    <cellStyle name="SAPBEXstdItem 4 5 5 2 2" xfId="26104"/>
    <cellStyle name="SAPBEXstdItem 4 5 5 3" xfId="22588"/>
    <cellStyle name="SAPBEXstdItem 4 5 6" xfId="11108"/>
    <cellStyle name="SAPBEXstdItem 4 5 6 2" xfId="17437"/>
    <cellStyle name="SAPBEXstdItem 4 5 6 2 2" xfId="27124"/>
    <cellStyle name="SAPBEXstdItem 4 5 6 3" xfId="23568"/>
    <cellStyle name="SAPBEXstdItem 4 5 7" xfId="4443"/>
    <cellStyle name="SAPBEXstdItem 4 5 7 2" xfId="20479"/>
    <cellStyle name="SAPBEXstdItem 4 5 8" xfId="5225"/>
    <cellStyle name="SAPBEXstdItem 4 5 8 2" xfId="20744"/>
    <cellStyle name="SAPBEXstdItem 4 6" xfId="2609"/>
    <cellStyle name="SAPBEXstdItem 4 6 2" xfId="9390"/>
    <cellStyle name="SAPBEXstdItem 4 6 2 2" xfId="16041"/>
    <cellStyle name="SAPBEXstdItem 4 6 2 2 2" xfId="26193"/>
    <cellStyle name="SAPBEXstdItem 4 6 2 3" xfId="22674"/>
    <cellStyle name="SAPBEXstdItem 4 6 3" xfId="11350"/>
    <cellStyle name="SAPBEXstdItem 4 6 3 2" xfId="17678"/>
    <cellStyle name="SAPBEXstdItem 4 6 3 2 2" xfId="27212"/>
    <cellStyle name="SAPBEXstdItem 4 6 3 3" xfId="23653"/>
    <cellStyle name="SAPBEXstdItem 4 6 4" xfId="7209"/>
    <cellStyle name="SAPBEXstdItem 4 6 4 2" xfId="21373"/>
    <cellStyle name="SAPBEXstdItem 4 6 5" xfId="14382"/>
    <cellStyle name="SAPBEXstdItem 4 6 5 2" xfId="25131"/>
    <cellStyle name="SAPBEXstdItem 4 6 6" xfId="19358"/>
    <cellStyle name="SAPBEXstdItem 4 7" xfId="28077"/>
    <cellStyle name="SAPBEXstdItem 5" xfId="466"/>
    <cellStyle name="SAPBEXstdItem 5 2" xfId="1756"/>
    <cellStyle name="SAPBEXstdItem 5 2 2" xfId="1383"/>
    <cellStyle name="SAPBEXstdItem 5 2 2 2" xfId="3375"/>
    <cellStyle name="SAPBEXstdItem 5 2 2 2 2" xfId="10130"/>
    <cellStyle name="SAPBEXstdItem 5 2 2 2 2 2" xfId="16649"/>
    <cellStyle name="SAPBEXstdItem 5 2 2 2 2 2 2" xfId="26676"/>
    <cellStyle name="SAPBEXstdItem 5 2 2 2 2 3" xfId="23134"/>
    <cellStyle name="SAPBEXstdItem 5 2 2 2 3" xfId="12060"/>
    <cellStyle name="SAPBEXstdItem 5 2 2 2 3 2" xfId="18385"/>
    <cellStyle name="SAPBEXstdItem 5 2 2 2 3 2 2" xfId="27688"/>
    <cellStyle name="SAPBEXstdItem 5 2 2 2 3 3" xfId="24106"/>
    <cellStyle name="SAPBEXstdItem 5 2 2 2 4" xfId="7951"/>
    <cellStyle name="SAPBEXstdItem 5 2 2 2 4 2" xfId="21955"/>
    <cellStyle name="SAPBEXstdItem 5 2 2 2 5" xfId="15109"/>
    <cellStyle name="SAPBEXstdItem 5 2 2 2 5 2" xfId="25608"/>
    <cellStyle name="SAPBEXstdItem 5 2 2 2 6" xfId="19812"/>
    <cellStyle name="SAPBEXstdItem 5 2 2 3" xfId="3848"/>
    <cellStyle name="SAPBEXstdItem 5 2 2 3 2" xfId="10603"/>
    <cellStyle name="SAPBEXstdItem 5 2 2 3 2 2" xfId="16972"/>
    <cellStyle name="SAPBEXstdItem 5 2 2 3 2 2 2" xfId="26948"/>
    <cellStyle name="SAPBEXstdItem 5 2 2 3 2 3" xfId="23400"/>
    <cellStyle name="SAPBEXstdItem 5 2 2 3 3" xfId="12533"/>
    <cellStyle name="SAPBEXstdItem 5 2 2 3 3 2" xfId="18856"/>
    <cellStyle name="SAPBEXstdItem 5 2 2 3 3 2 2" xfId="27958"/>
    <cellStyle name="SAPBEXstdItem 5 2 2 3 3 3" xfId="24370"/>
    <cellStyle name="SAPBEXstdItem 5 2 2 3 4" xfId="8369"/>
    <cellStyle name="SAPBEXstdItem 5 2 2 3 4 2" xfId="22360"/>
    <cellStyle name="SAPBEXstdItem 5 2 2 3 5" xfId="15580"/>
    <cellStyle name="SAPBEXstdItem 5 2 2 3 5 2" xfId="25878"/>
    <cellStyle name="SAPBEXstdItem 5 2 2 3 6" xfId="20076"/>
    <cellStyle name="SAPBEXstdItem 5 2 2 4" xfId="6166"/>
    <cellStyle name="SAPBEXstdItem 5 2 2 4 2" xfId="13402"/>
    <cellStyle name="SAPBEXstdItem 5 2 2 4 2 2" xfId="24834"/>
    <cellStyle name="SAPBEXstdItem 5 2 2 4 3" xfId="21084"/>
    <cellStyle name="SAPBEXstdItem 5 2 2 5" xfId="8435"/>
    <cellStyle name="SAPBEXstdItem 5 2 2 5 2" xfId="15652"/>
    <cellStyle name="SAPBEXstdItem 5 2 2 5 2 2" xfId="25908"/>
    <cellStyle name="SAPBEXstdItem 5 2 2 5 3" xfId="22401"/>
    <cellStyle name="SAPBEXstdItem 5 2 2 6" xfId="5683"/>
    <cellStyle name="SAPBEXstdItem 5 2 2 6 2" xfId="13004"/>
    <cellStyle name="SAPBEXstdItem 5 2 2 6 2 2" xfId="24664"/>
    <cellStyle name="SAPBEXstdItem 5 2 2 6 3" xfId="20915"/>
    <cellStyle name="SAPBEXstdItem 5 2 2 7" xfId="12616"/>
    <cellStyle name="SAPBEXstdItem 5 2 2 7 2" xfId="24410"/>
    <cellStyle name="SAPBEXstdItem 5 2 2 8" xfId="19093"/>
    <cellStyle name="SAPBEXstdItem 5 2 3" xfId="3115"/>
    <cellStyle name="SAPBEXstdItem 5 2 3 2" xfId="9878"/>
    <cellStyle name="SAPBEXstdItem 5 2 3 2 2" xfId="16473"/>
    <cellStyle name="SAPBEXstdItem 5 2 3 2 2 2" xfId="26539"/>
    <cellStyle name="SAPBEXstdItem 5 2 3 2 3" xfId="22997"/>
    <cellStyle name="SAPBEXstdItem 5 2 3 3" xfId="11815"/>
    <cellStyle name="SAPBEXstdItem 5 2 3 3 2" xfId="18140"/>
    <cellStyle name="SAPBEXstdItem 5 2 3 3 2 2" xfId="27553"/>
    <cellStyle name="SAPBEXstdItem 5 2 3 3 3" xfId="23971"/>
    <cellStyle name="SAPBEXstdItem 5 2 3 4" xfId="7700"/>
    <cellStyle name="SAPBEXstdItem 5 2 3 4 2" xfId="21746"/>
    <cellStyle name="SAPBEXstdItem 5 2 3 5" xfId="14863"/>
    <cellStyle name="SAPBEXstdItem 5 2 3 5 2" xfId="25473"/>
    <cellStyle name="SAPBEXstdItem 5 2 3 6" xfId="19677"/>
    <cellStyle name="SAPBEXstdItem 5 2 4" xfId="3604"/>
    <cellStyle name="SAPBEXstdItem 5 2 4 2" xfId="10359"/>
    <cellStyle name="SAPBEXstdItem 5 2 4 2 2" xfId="16803"/>
    <cellStyle name="SAPBEXstdItem 5 2 4 2 2 2" xfId="26813"/>
    <cellStyle name="SAPBEXstdItem 5 2 4 2 3" xfId="23265"/>
    <cellStyle name="SAPBEXstdItem 5 2 4 3" xfId="12289"/>
    <cellStyle name="SAPBEXstdItem 5 2 4 3 2" xfId="18612"/>
    <cellStyle name="SAPBEXstdItem 5 2 4 3 2 2" xfId="27823"/>
    <cellStyle name="SAPBEXstdItem 5 2 4 3 3" xfId="24235"/>
    <cellStyle name="SAPBEXstdItem 5 2 4 4" xfId="8180"/>
    <cellStyle name="SAPBEXstdItem 5 2 4 4 2" xfId="22177"/>
    <cellStyle name="SAPBEXstdItem 5 2 4 5" xfId="15336"/>
    <cellStyle name="SAPBEXstdItem 5 2 4 5 2" xfId="25743"/>
    <cellStyle name="SAPBEXstdItem 5 2 4 6" xfId="19941"/>
    <cellStyle name="SAPBEXstdItem 5 2 5" xfId="4104"/>
    <cellStyle name="SAPBEXstdItem 5 2 5 2" xfId="20201"/>
    <cellStyle name="SAPBEXstdItem 5 2 6" xfId="19232"/>
    <cellStyle name="SAPBEXstdItem 5 2 7" xfId="28354"/>
    <cellStyle name="SAPBEXstdItem 5 3" xfId="2219"/>
    <cellStyle name="SAPBEXstdItem 5 3 2" xfId="2920"/>
    <cellStyle name="SAPBEXstdItem 5 3 2 2" xfId="7507"/>
    <cellStyle name="SAPBEXstdItem 5 3 2 2 2" xfId="14674"/>
    <cellStyle name="SAPBEXstdItem 5 3 2 2 2 2" xfId="25366"/>
    <cellStyle name="SAPBEXstdItem 5 3 2 2 3" xfId="21633"/>
    <cellStyle name="SAPBEXstdItem 5 3 2 3" xfId="9687"/>
    <cellStyle name="SAPBEXstdItem 5 3 2 3 2" xfId="16332"/>
    <cellStyle name="SAPBEXstdItem 5 3 2 3 2 2" xfId="26430"/>
    <cellStyle name="SAPBEXstdItem 5 3 2 3 3" xfId="22891"/>
    <cellStyle name="SAPBEXstdItem 5 3 2 4" xfId="11636"/>
    <cellStyle name="SAPBEXstdItem 5 3 2 4 2" xfId="17963"/>
    <cellStyle name="SAPBEXstdItem 5 3 2 4 2 2" xfId="27446"/>
    <cellStyle name="SAPBEXstdItem 5 3 2 4 3" xfId="23867"/>
    <cellStyle name="SAPBEXstdItem 5 3 2 5" xfId="5275"/>
    <cellStyle name="SAPBEXstdItem 5 3 2 5 2" xfId="20775"/>
    <cellStyle name="SAPBEXstdItem 5 3 2 6" xfId="12820"/>
    <cellStyle name="SAPBEXstdItem 5 3 2 6 2" xfId="24567"/>
    <cellStyle name="SAPBEXstdItem 5 3 2 7" xfId="19573"/>
    <cellStyle name="SAPBEXstdItem 5 3 3" xfId="3452"/>
    <cellStyle name="SAPBEXstdItem 5 3 3 2" xfId="10207"/>
    <cellStyle name="SAPBEXstdItem 5 3 3 2 2" xfId="16689"/>
    <cellStyle name="SAPBEXstdItem 5 3 3 2 2 2" xfId="26711"/>
    <cellStyle name="SAPBEXstdItem 5 3 3 2 3" xfId="23165"/>
    <cellStyle name="SAPBEXstdItem 5 3 3 3" xfId="12137"/>
    <cellStyle name="SAPBEXstdItem 5 3 3 3 2" xfId="18461"/>
    <cellStyle name="SAPBEXstdItem 5 3 3 3 2 2" xfId="27722"/>
    <cellStyle name="SAPBEXstdItem 5 3 3 3 3" xfId="24136"/>
    <cellStyle name="SAPBEXstdItem 5 3 3 4" xfId="8028"/>
    <cellStyle name="SAPBEXstdItem 5 3 3 4 2" xfId="22027"/>
    <cellStyle name="SAPBEXstdItem 5 3 3 5" xfId="15185"/>
    <cellStyle name="SAPBEXstdItem 5 3 3 5 2" xfId="25642"/>
    <cellStyle name="SAPBEXstdItem 5 3 3 6" xfId="19842"/>
    <cellStyle name="SAPBEXstdItem 5 3 4" xfId="6819"/>
    <cellStyle name="SAPBEXstdItem 5 3 4 2" xfId="13993"/>
    <cellStyle name="SAPBEXstdItem 5 3 4 2 2" xfId="25016"/>
    <cellStyle name="SAPBEXstdItem 5 3 4 3" xfId="21258"/>
    <cellStyle name="SAPBEXstdItem 5 3 5" xfId="9002"/>
    <cellStyle name="SAPBEXstdItem 5 3 5 2" xfId="15889"/>
    <cellStyle name="SAPBEXstdItem 5 3 5 2 2" xfId="26078"/>
    <cellStyle name="SAPBEXstdItem 5 3 5 3" xfId="22562"/>
    <cellStyle name="SAPBEXstdItem 5 3 6" xfId="11063"/>
    <cellStyle name="SAPBEXstdItem 5 3 6 2" xfId="17392"/>
    <cellStyle name="SAPBEXstdItem 5 3 6 2 2" xfId="27098"/>
    <cellStyle name="SAPBEXstdItem 5 3 6 3" xfId="23542"/>
    <cellStyle name="SAPBEXstdItem 5 3 7" xfId="4456"/>
    <cellStyle name="SAPBEXstdItem 5 3 7 2" xfId="20489"/>
    <cellStyle name="SAPBEXstdItem 5 3 8" xfId="8330"/>
    <cellStyle name="SAPBEXstdItem 5 3 8 2" xfId="22324"/>
    <cellStyle name="SAPBEXstdItem 5 4" xfId="2638"/>
    <cellStyle name="SAPBEXstdItem 5 4 2" xfId="9419"/>
    <cellStyle name="SAPBEXstdItem 5 4 2 2" xfId="16070"/>
    <cellStyle name="SAPBEXstdItem 5 4 2 2 2" xfId="26209"/>
    <cellStyle name="SAPBEXstdItem 5 4 2 3" xfId="22685"/>
    <cellStyle name="SAPBEXstdItem 5 4 3" xfId="11379"/>
    <cellStyle name="SAPBEXstdItem 5 4 3 2" xfId="17707"/>
    <cellStyle name="SAPBEXstdItem 5 4 3 2 2" xfId="27228"/>
    <cellStyle name="SAPBEXstdItem 5 4 3 3" xfId="23664"/>
    <cellStyle name="SAPBEXstdItem 5 4 4" xfId="7238"/>
    <cellStyle name="SAPBEXstdItem 5 4 4 2" xfId="21397"/>
    <cellStyle name="SAPBEXstdItem 5 4 5" xfId="14411"/>
    <cellStyle name="SAPBEXstdItem 5 4 5 2" xfId="25147"/>
    <cellStyle name="SAPBEXstdItem 5 4 6" xfId="19369"/>
    <cellStyle name="SAPBEXstdItem 5 5" xfId="28101"/>
    <cellStyle name="SAPBEXstdItem 6" xfId="1283"/>
    <cellStyle name="SAPBEXstdItem 6 2" xfId="1727"/>
    <cellStyle name="SAPBEXstdItem 6 2 2" xfId="900"/>
    <cellStyle name="SAPBEXstdItem 6 2 2 2" xfId="3353"/>
    <cellStyle name="SAPBEXstdItem 6 2 2 2 2" xfId="10108"/>
    <cellStyle name="SAPBEXstdItem 6 2 2 2 2 2" xfId="16641"/>
    <cellStyle name="SAPBEXstdItem 6 2 2 2 2 2 2" xfId="26669"/>
    <cellStyle name="SAPBEXstdItem 6 2 2 2 2 3" xfId="23127"/>
    <cellStyle name="SAPBEXstdItem 6 2 2 2 3" xfId="12038"/>
    <cellStyle name="SAPBEXstdItem 6 2 2 2 3 2" xfId="18363"/>
    <cellStyle name="SAPBEXstdItem 6 2 2 2 3 2 2" xfId="27681"/>
    <cellStyle name="SAPBEXstdItem 6 2 2 2 3 3" xfId="24099"/>
    <cellStyle name="SAPBEXstdItem 6 2 2 2 4" xfId="7929"/>
    <cellStyle name="SAPBEXstdItem 6 2 2 2 4 2" xfId="21933"/>
    <cellStyle name="SAPBEXstdItem 6 2 2 2 5" xfId="15087"/>
    <cellStyle name="SAPBEXstdItem 6 2 2 2 5 2" xfId="25601"/>
    <cellStyle name="SAPBEXstdItem 6 2 2 2 6" xfId="19805"/>
    <cellStyle name="SAPBEXstdItem 6 2 2 3" xfId="3826"/>
    <cellStyle name="SAPBEXstdItem 6 2 2 3 2" xfId="10581"/>
    <cellStyle name="SAPBEXstdItem 6 2 2 3 2 2" xfId="16964"/>
    <cellStyle name="SAPBEXstdItem 6 2 2 3 2 2 2" xfId="26941"/>
    <cellStyle name="SAPBEXstdItem 6 2 2 3 2 3" xfId="23393"/>
    <cellStyle name="SAPBEXstdItem 6 2 2 3 3" xfId="12511"/>
    <cellStyle name="SAPBEXstdItem 6 2 2 3 3 2" xfId="18834"/>
    <cellStyle name="SAPBEXstdItem 6 2 2 3 3 2 2" xfId="27951"/>
    <cellStyle name="SAPBEXstdItem 6 2 2 3 3 3" xfId="24363"/>
    <cellStyle name="SAPBEXstdItem 6 2 2 3 4" xfId="8357"/>
    <cellStyle name="SAPBEXstdItem 6 2 2 3 4 2" xfId="22351"/>
    <cellStyle name="SAPBEXstdItem 6 2 2 3 5" xfId="15558"/>
    <cellStyle name="SAPBEXstdItem 6 2 2 3 5 2" xfId="25871"/>
    <cellStyle name="SAPBEXstdItem 6 2 2 3 6" xfId="20069"/>
    <cellStyle name="SAPBEXstdItem 6 2 2 4" xfId="5945"/>
    <cellStyle name="SAPBEXstdItem 6 2 2 4 2" xfId="13206"/>
    <cellStyle name="SAPBEXstdItem 6 2 2 4 2 2" xfId="24767"/>
    <cellStyle name="SAPBEXstdItem 6 2 2 4 3" xfId="21018"/>
    <cellStyle name="SAPBEXstdItem 6 2 2 5" xfId="5662"/>
    <cellStyle name="SAPBEXstdItem 6 2 2 5 2" xfId="12997"/>
    <cellStyle name="SAPBEXstdItem 6 2 2 5 2 2" xfId="24659"/>
    <cellStyle name="SAPBEXstdItem 6 2 2 5 3" xfId="20911"/>
    <cellStyle name="SAPBEXstdItem 6 2 2 6" xfId="6344"/>
    <cellStyle name="SAPBEXstdItem 6 2 2 6 2" xfId="13558"/>
    <cellStyle name="SAPBEXstdItem 6 2 2 6 2 2" xfId="24879"/>
    <cellStyle name="SAPBEXstdItem 6 2 2 6 3" xfId="21129"/>
    <cellStyle name="SAPBEXstdItem 6 2 2 7" xfId="4020"/>
    <cellStyle name="SAPBEXstdItem 6 2 2 7 2" xfId="20167"/>
    <cellStyle name="SAPBEXstdItem 6 2 2 8" xfId="19049"/>
    <cellStyle name="SAPBEXstdItem 6 2 3" xfId="3090"/>
    <cellStyle name="SAPBEXstdItem 6 2 3 2" xfId="9856"/>
    <cellStyle name="SAPBEXstdItem 6 2 3 2 2" xfId="16465"/>
    <cellStyle name="SAPBEXstdItem 6 2 3 2 2 2" xfId="26532"/>
    <cellStyle name="SAPBEXstdItem 6 2 3 2 3" xfId="22990"/>
    <cellStyle name="SAPBEXstdItem 6 2 3 3" xfId="11793"/>
    <cellStyle name="SAPBEXstdItem 6 2 3 3 2" xfId="18118"/>
    <cellStyle name="SAPBEXstdItem 6 2 3 3 2 2" xfId="27546"/>
    <cellStyle name="SAPBEXstdItem 6 2 3 3 3" xfId="23964"/>
    <cellStyle name="SAPBEXstdItem 6 2 3 4" xfId="7677"/>
    <cellStyle name="SAPBEXstdItem 6 2 3 4 2" xfId="21739"/>
    <cellStyle name="SAPBEXstdItem 6 2 3 5" xfId="14841"/>
    <cellStyle name="SAPBEXstdItem 6 2 3 5 2" xfId="25466"/>
    <cellStyle name="SAPBEXstdItem 6 2 3 6" xfId="19670"/>
    <cellStyle name="SAPBEXstdItem 6 2 4" xfId="3583"/>
    <cellStyle name="SAPBEXstdItem 6 2 4 2" xfId="10338"/>
    <cellStyle name="SAPBEXstdItem 6 2 4 2 2" xfId="16796"/>
    <cellStyle name="SAPBEXstdItem 6 2 4 2 2 2" xfId="26806"/>
    <cellStyle name="SAPBEXstdItem 6 2 4 2 3" xfId="23258"/>
    <cellStyle name="SAPBEXstdItem 6 2 4 3" xfId="12268"/>
    <cellStyle name="SAPBEXstdItem 6 2 4 3 2" xfId="18591"/>
    <cellStyle name="SAPBEXstdItem 6 2 4 3 2 2" xfId="27816"/>
    <cellStyle name="SAPBEXstdItem 6 2 4 3 3" xfId="24228"/>
    <cellStyle name="SAPBEXstdItem 6 2 4 4" xfId="8159"/>
    <cellStyle name="SAPBEXstdItem 6 2 4 4 2" xfId="22156"/>
    <cellStyle name="SAPBEXstdItem 6 2 4 5" xfId="15315"/>
    <cellStyle name="SAPBEXstdItem 6 2 4 5 2" xfId="25736"/>
    <cellStyle name="SAPBEXstdItem 6 2 4 6" xfId="19934"/>
    <cellStyle name="SAPBEXstdItem 6 2 5" xfId="4073"/>
    <cellStyle name="SAPBEXstdItem 6 2 5 2" xfId="20191"/>
    <cellStyle name="SAPBEXstdItem 6 2 6" xfId="19225"/>
    <cellStyle name="SAPBEXstdItem 6 2 7" xfId="28346"/>
    <cellStyle name="SAPBEXstdItem 6 3" xfId="2051"/>
    <cellStyle name="SAPBEXstdItem 6 3 2" xfId="5137"/>
    <cellStyle name="SAPBEXstdItem 6 3 2 2" xfId="12712"/>
    <cellStyle name="SAPBEXstdItem 6 3 2 2 2" xfId="24485"/>
    <cellStyle name="SAPBEXstdItem 6 3 2 3" xfId="20670"/>
    <cellStyle name="SAPBEXstdItem 6 3 3" xfId="6651"/>
    <cellStyle name="SAPBEXstdItem 6 3 3 2" xfId="13827"/>
    <cellStyle name="SAPBEXstdItem 6 3 3 2 2" xfId="24935"/>
    <cellStyle name="SAPBEXstdItem 6 3 3 3" xfId="21181"/>
    <cellStyle name="SAPBEXstdItem 6 3 4" xfId="8834"/>
    <cellStyle name="SAPBEXstdItem 6 3 4 2" xfId="15780"/>
    <cellStyle name="SAPBEXstdItem 6 3 4 2 2" xfId="25995"/>
    <cellStyle name="SAPBEXstdItem 6 3 4 3" xfId="22483"/>
    <cellStyle name="SAPBEXstdItem 6 3 5" xfId="10943"/>
    <cellStyle name="SAPBEXstdItem 6 3 5 2" xfId="17273"/>
    <cellStyle name="SAPBEXstdItem 6 3 5 2 2" xfId="27018"/>
    <cellStyle name="SAPBEXstdItem 6 3 5 3" xfId="23466"/>
    <cellStyle name="SAPBEXstdItem 6 3 6" xfId="4420"/>
    <cellStyle name="SAPBEXstdItem 6 3 6 2" xfId="20462"/>
    <cellStyle name="SAPBEXstdItem 6 3 7" xfId="4610"/>
    <cellStyle name="SAPBEXstdItem 6 3 7 2" xfId="20592"/>
    <cellStyle name="SAPBEXstdItem 6 4" xfId="2770"/>
    <cellStyle name="SAPBEXstdItem 6 4 2" xfId="9543"/>
    <cellStyle name="SAPBEXstdItem 6 4 2 2" xfId="16194"/>
    <cellStyle name="SAPBEXstdItem 6 4 2 2 2" xfId="26320"/>
    <cellStyle name="SAPBEXstdItem 6 4 2 3" xfId="22795"/>
    <cellStyle name="SAPBEXstdItem 6 4 3" xfId="11498"/>
    <cellStyle name="SAPBEXstdItem 6 4 3 2" xfId="17825"/>
    <cellStyle name="SAPBEXstdItem 6 4 3 2 2" xfId="27336"/>
    <cellStyle name="SAPBEXstdItem 6 4 3 3" xfId="23771"/>
    <cellStyle name="SAPBEXstdItem 6 4 4" xfId="7362"/>
    <cellStyle name="SAPBEXstdItem 6 4 4 2" xfId="21515"/>
    <cellStyle name="SAPBEXstdItem 6 4 5" xfId="14530"/>
    <cellStyle name="SAPBEXstdItem 6 4 5 2" xfId="25256"/>
    <cellStyle name="SAPBEXstdItem 6 4 6" xfId="19477"/>
    <cellStyle name="SAPBEXstdItem 6 5" xfId="2869"/>
    <cellStyle name="SAPBEXstdItem 6 5 2" xfId="9636"/>
    <cellStyle name="SAPBEXstdItem 6 5 2 2" xfId="16284"/>
    <cellStyle name="SAPBEXstdItem 6 5 2 2 2" xfId="26397"/>
    <cellStyle name="SAPBEXstdItem 6 5 2 3" xfId="22865"/>
    <cellStyle name="SAPBEXstdItem 6 5 3" xfId="11588"/>
    <cellStyle name="SAPBEXstdItem 6 5 3 2" xfId="17915"/>
    <cellStyle name="SAPBEXstdItem 6 5 3 2 2" xfId="27413"/>
    <cellStyle name="SAPBEXstdItem 6 5 3 3" xfId="23841"/>
    <cellStyle name="SAPBEXstdItem 6 5 4" xfId="7456"/>
    <cellStyle name="SAPBEXstdItem 6 5 4 2" xfId="21593"/>
    <cellStyle name="SAPBEXstdItem 6 5 5" xfId="14623"/>
    <cellStyle name="SAPBEXstdItem 6 5 5 2" xfId="25333"/>
    <cellStyle name="SAPBEXstdItem 6 5 6" xfId="19547"/>
    <cellStyle name="SAPBEXstdItem 6 6" xfId="28201"/>
    <cellStyle name="SAPBEXstdItem 7" xfId="1562"/>
    <cellStyle name="SAPBEXstdItem 7 2" xfId="1307"/>
    <cellStyle name="SAPBEXstdItem 7 2 2" xfId="3248"/>
    <cellStyle name="SAPBEXstdItem 7 2 2 2" xfId="10003"/>
    <cellStyle name="SAPBEXstdItem 7 2 2 2 2" xfId="16556"/>
    <cellStyle name="SAPBEXstdItem 7 2 2 2 2 2" xfId="26611"/>
    <cellStyle name="SAPBEXstdItem 7 2 2 2 3" xfId="23069"/>
    <cellStyle name="SAPBEXstdItem 7 2 2 3" xfId="11933"/>
    <cellStyle name="SAPBEXstdItem 7 2 2 3 2" xfId="18258"/>
    <cellStyle name="SAPBEXstdItem 7 2 2 3 2 2" xfId="27623"/>
    <cellStyle name="SAPBEXstdItem 7 2 2 3 3" xfId="24041"/>
    <cellStyle name="SAPBEXstdItem 7 2 2 4" xfId="7824"/>
    <cellStyle name="SAPBEXstdItem 7 2 2 4 2" xfId="21828"/>
    <cellStyle name="SAPBEXstdItem 7 2 2 5" xfId="14982"/>
    <cellStyle name="SAPBEXstdItem 7 2 2 5 2" xfId="25543"/>
    <cellStyle name="SAPBEXstdItem 7 2 2 6" xfId="19747"/>
    <cellStyle name="SAPBEXstdItem 7 2 3" xfId="3721"/>
    <cellStyle name="SAPBEXstdItem 7 2 3 2" xfId="10476"/>
    <cellStyle name="SAPBEXstdItem 7 2 3 2 2" xfId="16879"/>
    <cellStyle name="SAPBEXstdItem 7 2 3 2 2 2" xfId="26883"/>
    <cellStyle name="SAPBEXstdItem 7 2 3 2 3" xfId="23335"/>
    <cellStyle name="SAPBEXstdItem 7 2 3 3" xfId="12406"/>
    <cellStyle name="SAPBEXstdItem 7 2 3 3 2" xfId="18729"/>
    <cellStyle name="SAPBEXstdItem 7 2 3 3 2 2" xfId="27893"/>
    <cellStyle name="SAPBEXstdItem 7 2 3 3 3" xfId="24305"/>
    <cellStyle name="SAPBEXstdItem 7 2 3 4" xfId="8293"/>
    <cellStyle name="SAPBEXstdItem 7 2 3 4 2" xfId="22289"/>
    <cellStyle name="SAPBEXstdItem 7 2 3 5" xfId="15453"/>
    <cellStyle name="SAPBEXstdItem 7 2 3 5 2" xfId="25813"/>
    <cellStyle name="SAPBEXstdItem 7 2 3 6" xfId="20011"/>
    <cellStyle name="SAPBEXstdItem 7 2 4" xfId="6104"/>
    <cellStyle name="SAPBEXstdItem 7 2 4 2" xfId="13344"/>
    <cellStyle name="SAPBEXstdItem 7 2 4 2 2" xfId="24815"/>
    <cellStyle name="SAPBEXstdItem 7 2 4 3" xfId="21066"/>
    <cellStyle name="SAPBEXstdItem 7 2 5" xfId="5759"/>
    <cellStyle name="SAPBEXstdItem 7 2 5 2" xfId="13047"/>
    <cellStyle name="SAPBEXstdItem 7 2 5 2 2" xfId="24681"/>
    <cellStyle name="SAPBEXstdItem 7 2 5 3" xfId="20932"/>
    <cellStyle name="SAPBEXstdItem 7 2 6" xfId="8618"/>
    <cellStyle name="SAPBEXstdItem 7 2 6 2" xfId="15710"/>
    <cellStyle name="SAPBEXstdItem 7 2 6 2 2" xfId="25944"/>
    <cellStyle name="SAPBEXstdItem 7 2 6 3" xfId="22436"/>
    <cellStyle name="SAPBEXstdItem 7 2 7" xfId="12600"/>
    <cellStyle name="SAPBEXstdItem 7 2 7 2" xfId="24394"/>
    <cellStyle name="SAPBEXstdItem 7 2 8" xfId="19077"/>
    <cellStyle name="SAPBEXstdItem 7 3" xfId="2988"/>
    <cellStyle name="SAPBEXstdItem 7 3 2" xfId="9754"/>
    <cellStyle name="SAPBEXstdItem 7 3 2 2" xfId="16383"/>
    <cellStyle name="SAPBEXstdItem 7 3 2 2 2" xfId="26475"/>
    <cellStyle name="SAPBEXstdItem 7 3 2 3" xfId="22934"/>
    <cellStyle name="SAPBEXstdItem 7 3 3" xfId="11691"/>
    <cellStyle name="SAPBEXstdItem 7 3 3 2" xfId="18017"/>
    <cellStyle name="SAPBEXstdItem 7 3 3 2 2" xfId="27490"/>
    <cellStyle name="SAPBEXstdItem 7 3 3 3" xfId="23909"/>
    <cellStyle name="SAPBEXstdItem 7 3 4" xfId="7575"/>
    <cellStyle name="SAPBEXstdItem 7 3 4 2" xfId="21676"/>
    <cellStyle name="SAPBEXstdItem 7 3 5" xfId="14740"/>
    <cellStyle name="SAPBEXstdItem 7 3 5 2" xfId="25410"/>
    <cellStyle name="SAPBEXstdItem 7 3 6" xfId="19615"/>
    <cellStyle name="SAPBEXstdItem 7 4" xfId="3503"/>
    <cellStyle name="SAPBEXstdItem 7 4 2" xfId="10258"/>
    <cellStyle name="SAPBEXstdItem 7 4 2 2" xfId="16736"/>
    <cellStyle name="SAPBEXstdItem 7 4 2 2 2" xfId="26752"/>
    <cellStyle name="SAPBEXstdItem 7 4 2 3" xfId="23204"/>
    <cellStyle name="SAPBEXstdItem 7 4 3" xfId="12188"/>
    <cellStyle name="SAPBEXstdItem 7 4 3 2" xfId="18511"/>
    <cellStyle name="SAPBEXstdItem 7 4 3 2 2" xfId="27762"/>
    <cellStyle name="SAPBEXstdItem 7 4 3 3" xfId="24174"/>
    <cellStyle name="SAPBEXstdItem 7 4 4" xfId="8079"/>
    <cellStyle name="SAPBEXstdItem 7 4 4 2" xfId="22076"/>
    <cellStyle name="SAPBEXstdItem 7 4 5" xfId="15235"/>
    <cellStyle name="SAPBEXstdItem 7 4 5 2" xfId="25682"/>
    <cellStyle name="SAPBEXstdItem 7 4 6" xfId="19880"/>
    <cellStyle name="SAPBEXstdItem 7 5" xfId="4249"/>
    <cellStyle name="SAPBEXstdItem 7 5 2" xfId="20301"/>
    <cellStyle name="SAPBEXstdItem 7 6" xfId="19166"/>
    <cellStyle name="SAPBEXstdItem 7 7" xfId="28261"/>
    <cellStyle name="SAPBEXstdItem 8" xfId="2076"/>
    <cellStyle name="SAPBEXstdItem 8 2" xfId="5159"/>
    <cellStyle name="SAPBEXstdItem 8 2 2" xfId="12735"/>
    <cellStyle name="SAPBEXstdItem 8 2 2 2" xfId="24507"/>
    <cellStyle name="SAPBEXstdItem 8 2 3" xfId="20691"/>
    <cellStyle name="SAPBEXstdItem 8 3" xfId="6676"/>
    <cellStyle name="SAPBEXstdItem 8 3 2" xfId="13852"/>
    <cellStyle name="SAPBEXstdItem 8 3 2 2" xfId="24957"/>
    <cellStyle name="SAPBEXstdItem 8 3 3" xfId="21202"/>
    <cellStyle name="SAPBEXstdItem 8 4" xfId="8859"/>
    <cellStyle name="SAPBEXstdItem 8 4 2" xfId="15803"/>
    <cellStyle name="SAPBEXstdItem 8 4 2 2" xfId="26017"/>
    <cellStyle name="SAPBEXstdItem 8 4 3" xfId="22504"/>
    <cellStyle name="SAPBEXstdItem 8 5" xfId="10966"/>
    <cellStyle name="SAPBEXstdItem 8 5 2" xfId="17296"/>
    <cellStyle name="SAPBEXstdItem 8 5 2 2" xfId="27040"/>
    <cellStyle name="SAPBEXstdItem 8 5 3" xfId="23487"/>
    <cellStyle name="SAPBEXstdItem 8 6" xfId="4330"/>
    <cellStyle name="SAPBEXstdItem 8 6 2" xfId="20374"/>
    <cellStyle name="SAPBEXstdItem 8 7" xfId="3999"/>
    <cellStyle name="SAPBEXstdItem 8 7 2" xfId="20151"/>
    <cellStyle name="SAPBEXstdItem 9" xfId="2536"/>
    <cellStyle name="SAPBEXstdItem 9 2" xfId="9318"/>
    <cellStyle name="SAPBEXstdItem 9 2 2" xfId="15970"/>
    <cellStyle name="SAPBEXstdItem 9 2 2 2" xfId="26125"/>
    <cellStyle name="SAPBEXstdItem 9 2 3" xfId="22608"/>
    <cellStyle name="SAPBEXstdItem 9 3" xfId="11278"/>
    <cellStyle name="SAPBEXstdItem 9 3 2" xfId="17607"/>
    <cellStyle name="SAPBEXstdItem 9 3 2 2" xfId="27145"/>
    <cellStyle name="SAPBEXstdItem 9 3 3" xfId="23588"/>
    <cellStyle name="SAPBEXstdItem 9 4" xfId="7136"/>
    <cellStyle name="SAPBEXstdItem 9 4 2" xfId="21305"/>
    <cellStyle name="SAPBEXstdItem 9 5" xfId="14310"/>
    <cellStyle name="SAPBEXstdItem 9 5 2" xfId="25064"/>
    <cellStyle name="SAPBEXstdItem 9 6" xfId="19292"/>
    <cellStyle name="SAPBEXstdItemX" xfId="287"/>
    <cellStyle name="SAPBEXstdItemX 2" xfId="288"/>
    <cellStyle name="SAPBEXstdItemX 2 2" xfId="506"/>
    <cellStyle name="SAPBEXstdItemX 2 2 2" xfId="1697"/>
    <cellStyle name="SAPBEXstdItemX 2 2 2 2" xfId="895"/>
    <cellStyle name="SAPBEXstdItemX 2 2 2 2 2" xfId="3332"/>
    <cellStyle name="SAPBEXstdItemX 2 2 2 2 2 2" xfId="10087"/>
    <cellStyle name="SAPBEXstdItemX 2 2 2 2 2 2 2" xfId="16626"/>
    <cellStyle name="SAPBEXstdItemX 2 2 2 2 2 2 2 2" xfId="26666"/>
    <cellStyle name="SAPBEXstdItemX 2 2 2 2 2 2 3" xfId="23124"/>
    <cellStyle name="SAPBEXstdItemX 2 2 2 2 2 3" xfId="12017"/>
    <cellStyle name="SAPBEXstdItemX 2 2 2 2 2 3 2" xfId="18342"/>
    <cellStyle name="SAPBEXstdItemX 2 2 2 2 2 3 2 2" xfId="27678"/>
    <cellStyle name="SAPBEXstdItemX 2 2 2 2 2 3 3" xfId="24096"/>
    <cellStyle name="SAPBEXstdItemX 2 2 2 2 2 4" xfId="7908"/>
    <cellStyle name="SAPBEXstdItemX 2 2 2 2 2 4 2" xfId="21912"/>
    <cellStyle name="SAPBEXstdItemX 2 2 2 2 2 5" xfId="15066"/>
    <cellStyle name="SAPBEXstdItemX 2 2 2 2 2 5 2" xfId="25598"/>
    <cellStyle name="SAPBEXstdItemX 2 2 2 2 2 6" xfId="19802"/>
    <cellStyle name="SAPBEXstdItemX 2 2 2 2 3" xfId="3805"/>
    <cellStyle name="SAPBEXstdItemX 2 2 2 2 3 2" xfId="10560"/>
    <cellStyle name="SAPBEXstdItemX 2 2 2 2 3 2 2" xfId="16949"/>
    <cellStyle name="SAPBEXstdItemX 2 2 2 2 3 2 2 2" xfId="26938"/>
    <cellStyle name="SAPBEXstdItemX 2 2 2 2 3 2 3" xfId="23390"/>
    <cellStyle name="SAPBEXstdItemX 2 2 2 2 3 3" xfId="12490"/>
    <cellStyle name="SAPBEXstdItemX 2 2 2 2 3 3 2" xfId="18813"/>
    <cellStyle name="SAPBEXstdItemX 2 2 2 2 3 3 2 2" xfId="27948"/>
    <cellStyle name="SAPBEXstdItemX 2 2 2 2 3 3 3" xfId="24360"/>
    <cellStyle name="SAPBEXstdItemX 2 2 2 2 3 4" xfId="8354"/>
    <cellStyle name="SAPBEXstdItemX 2 2 2 2 3 4 2" xfId="22348"/>
    <cellStyle name="SAPBEXstdItemX 2 2 2 2 3 5" xfId="15537"/>
    <cellStyle name="SAPBEXstdItemX 2 2 2 2 3 5 2" xfId="25868"/>
    <cellStyle name="SAPBEXstdItemX 2 2 2 2 3 6" xfId="20066"/>
    <cellStyle name="SAPBEXstdItemX 2 2 2 2 4" xfId="5940"/>
    <cellStyle name="SAPBEXstdItemX 2 2 2 2 4 2" xfId="13201"/>
    <cellStyle name="SAPBEXstdItemX 2 2 2 2 4 2 2" xfId="24766"/>
    <cellStyle name="SAPBEXstdItemX 2 2 2 2 4 3" xfId="21017"/>
    <cellStyle name="SAPBEXstdItemX 2 2 2 2 5" xfId="5709"/>
    <cellStyle name="SAPBEXstdItemX 2 2 2 2 5 2" xfId="13025"/>
    <cellStyle name="SAPBEXstdItemX 2 2 2 2 5 2 2" xfId="24672"/>
    <cellStyle name="SAPBEXstdItemX 2 2 2 2 5 3" xfId="20923"/>
    <cellStyle name="SAPBEXstdItemX 2 2 2 2 6" xfId="6322"/>
    <cellStyle name="SAPBEXstdItemX 2 2 2 2 6 2" xfId="13541"/>
    <cellStyle name="SAPBEXstdItemX 2 2 2 2 6 2 2" xfId="24876"/>
    <cellStyle name="SAPBEXstdItemX 2 2 2 2 6 3" xfId="21126"/>
    <cellStyle name="SAPBEXstdItemX 2 2 2 2 7" xfId="4125"/>
    <cellStyle name="SAPBEXstdItemX 2 2 2 2 7 2" xfId="20209"/>
    <cellStyle name="SAPBEXstdItemX 2 2 2 2 8" xfId="19048"/>
    <cellStyle name="SAPBEXstdItemX 2 2 2 3" xfId="3069"/>
    <cellStyle name="SAPBEXstdItemX 2 2 2 3 2" xfId="9835"/>
    <cellStyle name="SAPBEXstdItemX 2 2 2 3 2 2" xfId="16450"/>
    <cellStyle name="SAPBEXstdItemX 2 2 2 3 2 2 2" xfId="26529"/>
    <cellStyle name="SAPBEXstdItemX 2 2 2 3 2 3" xfId="22987"/>
    <cellStyle name="SAPBEXstdItemX 2 2 2 3 3" xfId="11772"/>
    <cellStyle name="SAPBEXstdItemX 2 2 2 3 3 2" xfId="18097"/>
    <cellStyle name="SAPBEXstdItemX 2 2 2 3 3 2 2" xfId="27543"/>
    <cellStyle name="SAPBEXstdItemX 2 2 2 3 3 3" xfId="23961"/>
    <cellStyle name="SAPBEXstdItemX 2 2 2 3 4" xfId="7656"/>
    <cellStyle name="SAPBEXstdItemX 2 2 2 3 4 2" xfId="21736"/>
    <cellStyle name="SAPBEXstdItemX 2 2 2 3 5" xfId="14820"/>
    <cellStyle name="SAPBEXstdItemX 2 2 2 3 5 2" xfId="25463"/>
    <cellStyle name="SAPBEXstdItemX 2 2 2 3 6" xfId="19667"/>
    <cellStyle name="SAPBEXstdItemX 2 2 2 4" xfId="3574"/>
    <cellStyle name="SAPBEXstdItemX 2 2 2 4 2" xfId="10329"/>
    <cellStyle name="SAPBEXstdItemX 2 2 2 4 2 2" xfId="16793"/>
    <cellStyle name="SAPBEXstdItemX 2 2 2 4 2 2 2" xfId="26803"/>
    <cellStyle name="SAPBEXstdItemX 2 2 2 4 2 3" xfId="23255"/>
    <cellStyle name="SAPBEXstdItemX 2 2 2 4 3" xfId="12259"/>
    <cellStyle name="SAPBEXstdItemX 2 2 2 4 3 2" xfId="18582"/>
    <cellStyle name="SAPBEXstdItemX 2 2 2 4 3 2 2" xfId="27813"/>
    <cellStyle name="SAPBEXstdItemX 2 2 2 4 3 3" xfId="24225"/>
    <cellStyle name="SAPBEXstdItemX 2 2 2 4 4" xfId="8150"/>
    <cellStyle name="SAPBEXstdItemX 2 2 2 4 4 2" xfId="22147"/>
    <cellStyle name="SAPBEXstdItemX 2 2 2 4 5" xfId="15306"/>
    <cellStyle name="SAPBEXstdItemX 2 2 2 4 5 2" xfId="25733"/>
    <cellStyle name="SAPBEXstdItemX 2 2 2 4 6" xfId="19931"/>
    <cellStyle name="SAPBEXstdItemX 2 2 2 5" xfId="4096"/>
    <cellStyle name="SAPBEXstdItemX 2 2 2 5 2" xfId="20200"/>
    <cellStyle name="SAPBEXstdItemX 2 2 2 6" xfId="19222"/>
    <cellStyle name="SAPBEXstdItemX 2 2 2 7" xfId="28331"/>
    <cellStyle name="SAPBEXstdItemX 2 2 3" xfId="2055"/>
    <cellStyle name="SAPBEXstdItemX 2 2 3 2" xfId="2855"/>
    <cellStyle name="SAPBEXstdItemX 2 2 3 2 2" xfId="7442"/>
    <cellStyle name="SAPBEXstdItemX 2 2 3 2 2 2" xfId="14609"/>
    <cellStyle name="SAPBEXstdItemX 2 2 3 2 2 2 2" xfId="25320"/>
    <cellStyle name="SAPBEXstdItemX 2 2 3 2 2 3" xfId="21579"/>
    <cellStyle name="SAPBEXstdItemX 2 2 3 2 3" xfId="9622"/>
    <cellStyle name="SAPBEXstdItemX 2 2 3 2 3 2" xfId="16270"/>
    <cellStyle name="SAPBEXstdItemX 2 2 3 2 3 2 2" xfId="26384"/>
    <cellStyle name="SAPBEXstdItemX 2 2 3 2 3 3" xfId="22852"/>
    <cellStyle name="SAPBEXstdItemX 2 2 3 2 4" xfId="11574"/>
    <cellStyle name="SAPBEXstdItemX 2 2 3 2 4 2" xfId="17901"/>
    <cellStyle name="SAPBEXstdItemX 2 2 3 2 4 2 2" xfId="27400"/>
    <cellStyle name="SAPBEXstdItemX 2 2 3 2 4 3" xfId="23828"/>
    <cellStyle name="SAPBEXstdItemX 2 2 3 2 5" xfId="5141"/>
    <cellStyle name="SAPBEXstdItemX 2 2 3 2 5 2" xfId="20673"/>
    <cellStyle name="SAPBEXstdItemX 2 2 3 2 6" xfId="12716"/>
    <cellStyle name="SAPBEXstdItemX 2 2 3 2 6 2" xfId="24488"/>
    <cellStyle name="SAPBEXstdItemX 2 2 3 2 7" xfId="19534"/>
    <cellStyle name="SAPBEXstdItemX 2 2 3 3" xfId="2666"/>
    <cellStyle name="SAPBEXstdItemX 2 2 3 3 2" xfId="9447"/>
    <cellStyle name="SAPBEXstdItemX 2 2 3 3 2 2" xfId="16098"/>
    <cellStyle name="SAPBEXstdItemX 2 2 3 3 2 2 2" xfId="26236"/>
    <cellStyle name="SAPBEXstdItemX 2 2 3 3 2 3" xfId="22712"/>
    <cellStyle name="SAPBEXstdItemX 2 2 3 3 3" xfId="11407"/>
    <cellStyle name="SAPBEXstdItemX 2 2 3 3 3 2" xfId="17735"/>
    <cellStyle name="SAPBEXstdItemX 2 2 3 3 3 2 2" xfId="27255"/>
    <cellStyle name="SAPBEXstdItemX 2 2 3 3 3 3" xfId="23691"/>
    <cellStyle name="SAPBEXstdItemX 2 2 3 3 4" xfId="7266"/>
    <cellStyle name="SAPBEXstdItemX 2 2 3 3 4 2" xfId="21425"/>
    <cellStyle name="SAPBEXstdItemX 2 2 3 3 5" xfId="14439"/>
    <cellStyle name="SAPBEXstdItemX 2 2 3 3 5 2" xfId="25174"/>
    <cellStyle name="SAPBEXstdItemX 2 2 3 3 6" xfId="19396"/>
    <cellStyle name="SAPBEXstdItemX 2 2 3 4" xfId="6655"/>
    <cellStyle name="SAPBEXstdItemX 2 2 3 4 2" xfId="13831"/>
    <cellStyle name="SAPBEXstdItemX 2 2 3 4 2 2" xfId="24938"/>
    <cellStyle name="SAPBEXstdItemX 2 2 3 4 3" xfId="21184"/>
    <cellStyle name="SAPBEXstdItemX 2 2 3 5" xfId="8838"/>
    <cellStyle name="SAPBEXstdItemX 2 2 3 5 2" xfId="15784"/>
    <cellStyle name="SAPBEXstdItemX 2 2 3 5 2 2" xfId="25998"/>
    <cellStyle name="SAPBEXstdItemX 2 2 3 5 3" xfId="22486"/>
    <cellStyle name="SAPBEXstdItemX 2 2 3 6" xfId="10947"/>
    <cellStyle name="SAPBEXstdItemX 2 2 3 6 2" xfId="17277"/>
    <cellStyle name="SAPBEXstdItemX 2 2 3 6 2 2" xfId="27021"/>
    <cellStyle name="SAPBEXstdItemX 2 2 3 6 3" xfId="23469"/>
    <cellStyle name="SAPBEXstdItemX 2 2 3 7" xfId="4397"/>
    <cellStyle name="SAPBEXstdItemX 2 2 3 7 2" xfId="20441"/>
    <cellStyle name="SAPBEXstdItemX 2 2 3 8" xfId="4272"/>
    <cellStyle name="SAPBEXstdItemX 2 2 3 8 2" xfId="20319"/>
    <cellStyle name="SAPBEXstdItemX 2 2 4" xfId="2663"/>
    <cellStyle name="SAPBEXstdItemX 2 2 4 2" xfId="9444"/>
    <cellStyle name="SAPBEXstdItemX 2 2 4 2 2" xfId="16095"/>
    <cellStyle name="SAPBEXstdItemX 2 2 4 2 2 2" xfId="26234"/>
    <cellStyle name="SAPBEXstdItemX 2 2 4 2 3" xfId="22710"/>
    <cellStyle name="SAPBEXstdItemX 2 2 4 3" xfId="11404"/>
    <cellStyle name="SAPBEXstdItemX 2 2 4 3 2" xfId="17732"/>
    <cellStyle name="SAPBEXstdItemX 2 2 4 3 2 2" xfId="27253"/>
    <cellStyle name="SAPBEXstdItemX 2 2 4 3 3" xfId="23689"/>
    <cellStyle name="SAPBEXstdItemX 2 2 4 4" xfId="7263"/>
    <cellStyle name="SAPBEXstdItemX 2 2 4 4 2" xfId="21422"/>
    <cellStyle name="SAPBEXstdItemX 2 2 4 5" xfId="14436"/>
    <cellStyle name="SAPBEXstdItemX 2 2 4 5 2" xfId="25172"/>
    <cellStyle name="SAPBEXstdItemX 2 2 4 6" xfId="19394"/>
    <cellStyle name="SAPBEXstdItemX 2 2 5" xfId="28126"/>
    <cellStyle name="SAPBEXstdItemX 2 3" xfId="1012"/>
    <cellStyle name="SAPBEXstdItemX 2 3 2" xfId="1654"/>
    <cellStyle name="SAPBEXstdItemX 2 3 2 2" xfId="865"/>
    <cellStyle name="SAPBEXstdItemX 2 3 2 2 2" xfId="3290"/>
    <cellStyle name="SAPBEXstdItemX 2 3 2 2 2 2" xfId="10045"/>
    <cellStyle name="SAPBEXstdItemX 2 3 2 2 2 2 2" xfId="16587"/>
    <cellStyle name="SAPBEXstdItemX 2 3 2 2 2 2 2 2" xfId="26627"/>
    <cellStyle name="SAPBEXstdItemX 2 3 2 2 2 2 3" xfId="23085"/>
    <cellStyle name="SAPBEXstdItemX 2 3 2 2 2 3" xfId="11975"/>
    <cellStyle name="SAPBEXstdItemX 2 3 2 2 2 3 2" xfId="18300"/>
    <cellStyle name="SAPBEXstdItemX 2 3 2 2 2 3 2 2" xfId="27639"/>
    <cellStyle name="SAPBEXstdItemX 2 3 2 2 2 3 3" xfId="24057"/>
    <cellStyle name="SAPBEXstdItemX 2 3 2 2 2 4" xfId="7866"/>
    <cellStyle name="SAPBEXstdItemX 2 3 2 2 2 4 2" xfId="21870"/>
    <cellStyle name="SAPBEXstdItemX 2 3 2 2 2 5" xfId="15024"/>
    <cellStyle name="SAPBEXstdItemX 2 3 2 2 2 5 2" xfId="25559"/>
    <cellStyle name="SAPBEXstdItemX 2 3 2 2 2 6" xfId="19763"/>
    <cellStyle name="SAPBEXstdItemX 2 3 2 2 3" xfId="3763"/>
    <cellStyle name="SAPBEXstdItemX 2 3 2 2 3 2" xfId="10518"/>
    <cellStyle name="SAPBEXstdItemX 2 3 2 2 3 2 2" xfId="16910"/>
    <cellStyle name="SAPBEXstdItemX 2 3 2 2 3 2 2 2" xfId="26899"/>
    <cellStyle name="SAPBEXstdItemX 2 3 2 2 3 2 3" xfId="23351"/>
    <cellStyle name="SAPBEXstdItemX 2 3 2 2 3 3" xfId="12448"/>
    <cellStyle name="SAPBEXstdItemX 2 3 2 2 3 3 2" xfId="18771"/>
    <cellStyle name="SAPBEXstdItemX 2 3 2 2 3 3 2 2" xfId="27909"/>
    <cellStyle name="SAPBEXstdItemX 2 3 2 2 3 3 3" xfId="24321"/>
    <cellStyle name="SAPBEXstdItemX 2 3 2 2 3 4" xfId="8313"/>
    <cellStyle name="SAPBEXstdItemX 2 3 2 2 3 4 2" xfId="22307"/>
    <cellStyle name="SAPBEXstdItemX 2 3 2 2 3 5" xfId="15495"/>
    <cellStyle name="SAPBEXstdItemX 2 3 2 2 3 5 2" xfId="25829"/>
    <cellStyle name="SAPBEXstdItemX 2 3 2 2 3 6" xfId="20027"/>
    <cellStyle name="SAPBEXstdItemX 2 3 2 2 4" xfId="5910"/>
    <cellStyle name="SAPBEXstdItemX 2 3 2 2 4 2" xfId="13171"/>
    <cellStyle name="SAPBEXstdItemX 2 3 2 2 4 2 2" xfId="24749"/>
    <cellStyle name="SAPBEXstdItemX 2 3 2 2 4 3" xfId="21000"/>
    <cellStyle name="SAPBEXstdItemX 2 3 2 2 5" xfId="6008"/>
    <cellStyle name="SAPBEXstdItemX 2 3 2 2 5 2" xfId="13264"/>
    <cellStyle name="SAPBEXstdItemX 2 3 2 2 5 2 2" xfId="24788"/>
    <cellStyle name="SAPBEXstdItemX 2 3 2 2 5 3" xfId="21039"/>
    <cellStyle name="SAPBEXstdItemX 2 3 2 2 6" xfId="8623"/>
    <cellStyle name="SAPBEXstdItemX 2 3 2 2 6 2" xfId="15715"/>
    <cellStyle name="SAPBEXstdItemX 2 3 2 2 6 2 2" xfId="25946"/>
    <cellStyle name="SAPBEXstdItemX 2 3 2 2 6 3" xfId="22438"/>
    <cellStyle name="SAPBEXstdItemX 2 3 2 2 7" xfId="4193"/>
    <cellStyle name="SAPBEXstdItemX 2 3 2 2 7 2" xfId="20260"/>
    <cellStyle name="SAPBEXstdItemX 2 3 2 2 8" xfId="19031"/>
    <cellStyle name="SAPBEXstdItemX 2 3 2 3" xfId="3027"/>
    <cellStyle name="SAPBEXstdItemX 2 3 2 3 2" xfId="9793"/>
    <cellStyle name="SAPBEXstdItemX 2 3 2 3 2 2" xfId="16411"/>
    <cellStyle name="SAPBEXstdItemX 2 3 2 3 2 2 2" xfId="26490"/>
    <cellStyle name="SAPBEXstdItemX 2 3 2 3 2 3" xfId="22948"/>
    <cellStyle name="SAPBEXstdItemX 2 3 2 3 3" xfId="11730"/>
    <cellStyle name="SAPBEXstdItemX 2 3 2 3 3 2" xfId="18055"/>
    <cellStyle name="SAPBEXstdItemX 2 3 2 3 3 2 2" xfId="27504"/>
    <cellStyle name="SAPBEXstdItemX 2 3 2 3 3 3" xfId="23922"/>
    <cellStyle name="SAPBEXstdItemX 2 3 2 3 4" xfId="7614"/>
    <cellStyle name="SAPBEXstdItemX 2 3 2 3 4 2" xfId="21697"/>
    <cellStyle name="SAPBEXstdItemX 2 3 2 3 5" xfId="14778"/>
    <cellStyle name="SAPBEXstdItemX 2 3 2 3 5 2" xfId="25424"/>
    <cellStyle name="SAPBEXstdItemX 2 3 2 3 6" xfId="19628"/>
    <cellStyle name="SAPBEXstdItemX 2 3 2 4" xfId="3532"/>
    <cellStyle name="SAPBEXstdItemX 2 3 2 4 2" xfId="10287"/>
    <cellStyle name="SAPBEXstdItemX 2 3 2 4 2 2" xfId="16754"/>
    <cellStyle name="SAPBEXstdItemX 2 3 2 4 2 2 2" xfId="26764"/>
    <cellStyle name="SAPBEXstdItemX 2 3 2 4 2 3" xfId="23216"/>
    <cellStyle name="SAPBEXstdItemX 2 3 2 4 3" xfId="12217"/>
    <cellStyle name="SAPBEXstdItemX 2 3 2 4 3 2" xfId="18540"/>
    <cellStyle name="SAPBEXstdItemX 2 3 2 4 3 2 2" xfId="27774"/>
    <cellStyle name="SAPBEXstdItemX 2 3 2 4 3 3" xfId="24186"/>
    <cellStyle name="SAPBEXstdItemX 2 3 2 4 4" xfId="8108"/>
    <cellStyle name="SAPBEXstdItemX 2 3 2 4 4 2" xfId="22105"/>
    <cellStyle name="SAPBEXstdItemX 2 3 2 4 5" xfId="15264"/>
    <cellStyle name="SAPBEXstdItemX 2 3 2 4 5 2" xfId="25694"/>
    <cellStyle name="SAPBEXstdItemX 2 3 2 4 6" xfId="19892"/>
    <cellStyle name="SAPBEXstdItemX 2 3 2 5" xfId="4244"/>
    <cellStyle name="SAPBEXstdItemX 2 3 2 5 2" xfId="20298"/>
    <cellStyle name="SAPBEXstdItemX 2 3 2 6" xfId="19183"/>
    <cellStyle name="SAPBEXstdItemX 2 3 2 7" xfId="28292"/>
    <cellStyle name="SAPBEXstdItemX 2 3 3" xfId="2068"/>
    <cellStyle name="SAPBEXstdItemX 2 3 3 2" xfId="5154"/>
    <cellStyle name="SAPBEXstdItemX 2 3 3 2 2" xfId="12729"/>
    <cellStyle name="SAPBEXstdItemX 2 3 3 2 2 2" xfId="24501"/>
    <cellStyle name="SAPBEXstdItemX 2 3 3 2 3" xfId="20686"/>
    <cellStyle name="SAPBEXstdItemX 2 3 3 3" xfId="6668"/>
    <cellStyle name="SAPBEXstdItemX 2 3 3 3 2" xfId="13844"/>
    <cellStyle name="SAPBEXstdItemX 2 3 3 3 2 2" xfId="24951"/>
    <cellStyle name="SAPBEXstdItemX 2 3 3 3 3" xfId="21197"/>
    <cellStyle name="SAPBEXstdItemX 2 3 3 4" xfId="8851"/>
    <cellStyle name="SAPBEXstdItemX 2 3 3 4 2" xfId="15797"/>
    <cellStyle name="SAPBEXstdItemX 2 3 3 4 2 2" xfId="26011"/>
    <cellStyle name="SAPBEXstdItemX 2 3 3 4 3" xfId="22499"/>
    <cellStyle name="SAPBEXstdItemX 2 3 3 5" xfId="10960"/>
    <cellStyle name="SAPBEXstdItemX 2 3 3 5 2" xfId="17290"/>
    <cellStyle name="SAPBEXstdItemX 2 3 3 5 2 2" xfId="27034"/>
    <cellStyle name="SAPBEXstdItemX 2 3 3 5 3" xfId="23482"/>
    <cellStyle name="SAPBEXstdItemX 2 3 3 6" xfId="4355"/>
    <cellStyle name="SAPBEXstdItemX 2 3 3 6 2" xfId="20399"/>
    <cellStyle name="SAPBEXstdItemX 2 3 3 7" xfId="5451"/>
    <cellStyle name="SAPBEXstdItemX 2 3 3 7 2" xfId="20843"/>
    <cellStyle name="SAPBEXstdItemX 2 3 4" xfId="2776"/>
    <cellStyle name="SAPBEXstdItemX 2 3 4 2" xfId="9549"/>
    <cellStyle name="SAPBEXstdItemX 2 3 4 2 2" xfId="16200"/>
    <cellStyle name="SAPBEXstdItemX 2 3 4 2 2 2" xfId="26326"/>
    <cellStyle name="SAPBEXstdItemX 2 3 4 2 3" xfId="22801"/>
    <cellStyle name="SAPBEXstdItemX 2 3 4 3" xfId="11504"/>
    <cellStyle name="SAPBEXstdItemX 2 3 4 3 2" xfId="17831"/>
    <cellStyle name="SAPBEXstdItemX 2 3 4 3 2 2" xfId="27342"/>
    <cellStyle name="SAPBEXstdItemX 2 3 4 3 3" xfId="23777"/>
    <cellStyle name="SAPBEXstdItemX 2 3 4 4" xfId="7368"/>
    <cellStyle name="SAPBEXstdItemX 2 3 4 4 2" xfId="21521"/>
    <cellStyle name="SAPBEXstdItemX 2 3 4 5" xfId="14536"/>
    <cellStyle name="SAPBEXstdItemX 2 3 4 5 2" xfId="25262"/>
    <cellStyle name="SAPBEXstdItemX 2 3 4 6" xfId="19483"/>
    <cellStyle name="SAPBEXstdItemX 2 3 5" xfId="2546"/>
    <cellStyle name="SAPBEXstdItemX 2 3 5 2" xfId="9328"/>
    <cellStyle name="SAPBEXstdItemX 2 3 5 2 2" xfId="15980"/>
    <cellStyle name="SAPBEXstdItemX 2 3 5 2 2 2" xfId="26134"/>
    <cellStyle name="SAPBEXstdItemX 2 3 5 2 3" xfId="22615"/>
    <cellStyle name="SAPBEXstdItemX 2 3 5 3" xfId="11288"/>
    <cellStyle name="SAPBEXstdItemX 2 3 5 3 2" xfId="17617"/>
    <cellStyle name="SAPBEXstdItemX 2 3 5 3 2 2" xfId="27154"/>
    <cellStyle name="SAPBEXstdItemX 2 3 5 3 3" xfId="23595"/>
    <cellStyle name="SAPBEXstdItemX 2 3 5 4" xfId="7146"/>
    <cellStyle name="SAPBEXstdItemX 2 3 5 4 2" xfId="21313"/>
    <cellStyle name="SAPBEXstdItemX 2 3 5 5" xfId="14320"/>
    <cellStyle name="SAPBEXstdItemX 2 3 5 5 2" xfId="25073"/>
    <cellStyle name="SAPBEXstdItemX 2 3 5 6" xfId="19299"/>
    <cellStyle name="SAPBEXstdItemX 2 3 6" xfId="28157"/>
    <cellStyle name="SAPBEXstdItemX 2 4" xfId="1083"/>
    <cellStyle name="SAPBEXstdItemX 2 4 2" xfId="1699"/>
    <cellStyle name="SAPBEXstdItemX 2 4 2 2" xfId="1427"/>
    <cellStyle name="SAPBEXstdItemX 2 4 2 2 2" xfId="3334"/>
    <cellStyle name="SAPBEXstdItemX 2 4 2 2 2 2" xfId="10089"/>
    <cellStyle name="SAPBEXstdItemX 2 4 2 2 2 2 2" xfId="16628"/>
    <cellStyle name="SAPBEXstdItemX 2 4 2 2 2 2 2 2" xfId="26668"/>
    <cellStyle name="SAPBEXstdItemX 2 4 2 2 2 2 3" xfId="23126"/>
    <cellStyle name="SAPBEXstdItemX 2 4 2 2 2 3" xfId="12019"/>
    <cellStyle name="SAPBEXstdItemX 2 4 2 2 2 3 2" xfId="18344"/>
    <cellStyle name="SAPBEXstdItemX 2 4 2 2 2 3 2 2" xfId="27680"/>
    <cellStyle name="SAPBEXstdItemX 2 4 2 2 2 3 3" xfId="24098"/>
    <cellStyle name="SAPBEXstdItemX 2 4 2 2 2 4" xfId="7910"/>
    <cellStyle name="SAPBEXstdItemX 2 4 2 2 2 4 2" xfId="21914"/>
    <cellStyle name="SAPBEXstdItemX 2 4 2 2 2 5" xfId="15068"/>
    <cellStyle name="SAPBEXstdItemX 2 4 2 2 2 5 2" xfId="25600"/>
    <cellStyle name="SAPBEXstdItemX 2 4 2 2 2 6" xfId="19804"/>
    <cellStyle name="SAPBEXstdItemX 2 4 2 2 3" xfId="3807"/>
    <cellStyle name="SAPBEXstdItemX 2 4 2 2 3 2" xfId="10562"/>
    <cellStyle name="SAPBEXstdItemX 2 4 2 2 3 2 2" xfId="16951"/>
    <cellStyle name="SAPBEXstdItemX 2 4 2 2 3 2 2 2" xfId="26940"/>
    <cellStyle name="SAPBEXstdItemX 2 4 2 2 3 2 3" xfId="23392"/>
    <cellStyle name="SAPBEXstdItemX 2 4 2 2 3 3" xfId="12492"/>
    <cellStyle name="SAPBEXstdItemX 2 4 2 2 3 3 2" xfId="18815"/>
    <cellStyle name="SAPBEXstdItemX 2 4 2 2 3 3 2 2" xfId="27950"/>
    <cellStyle name="SAPBEXstdItemX 2 4 2 2 3 3 3" xfId="24362"/>
    <cellStyle name="SAPBEXstdItemX 2 4 2 2 3 4" xfId="8356"/>
    <cellStyle name="SAPBEXstdItemX 2 4 2 2 3 4 2" xfId="22350"/>
    <cellStyle name="SAPBEXstdItemX 2 4 2 2 3 5" xfId="15539"/>
    <cellStyle name="SAPBEXstdItemX 2 4 2 2 3 5 2" xfId="25870"/>
    <cellStyle name="SAPBEXstdItemX 2 4 2 2 3 6" xfId="20068"/>
    <cellStyle name="SAPBEXstdItemX 2 4 2 2 4" xfId="6205"/>
    <cellStyle name="SAPBEXstdItemX 2 4 2 2 4 2" xfId="13440"/>
    <cellStyle name="SAPBEXstdItemX 2 4 2 2 4 2 2" xfId="24847"/>
    <cellStyle name="SAPBEXstdItemX 2 4 2 2 4 3" xfId="21097"/>
    <cellStyle name="SAPBEXstdItemX 2 4 2 2 5" xfId="8478"/>
    <cellStyle name="SAPBEXstdItemX 2 4 2 2 5 2" xfId="15673"/>
    <cellStyle name="SAPBEXstdItemX 2 4 2 2 5 2 2" xfId="25925"/>
    <cellStyle name="SAPBEXstdItemX 2 4 2 2 5 3" xfId="22418"/>
    <cellStyle name="SAPBEXstdItemX 2 4 2 2 6" xfId="6340"/>
    <cellStyle name="SAPBEXstdItemX 2 4 2 2 6 2" xfId="13554"/>
    <cellStyle name="SAPBEXstdItemX 2 4 2 2 6 2 2" xfId="24878"/>
    <cellStyle name="SAPBEXstdItemX 2 4 2 2 6 3" xfId="21128"/>
    <cellStyle name="SAPBEXstdItemX 2 4 2 2 7" xfId="12632"/>
    <cellStyle name="SAPBEXstdItemX 2 4 2 2 7 2" xfId="24423"/>
    <cellStyle name="SAPBEXstdItemX 2 4 2 2 8" xfId="19106"/>
    <cellStyle name="SAPBEXstdItemX 2 4 2 3" xfId="3071"/>
    <cellStyle name="SAPBEXstdItemX 2 4 2 3 2" xfId="9837"/>
    <cellStyle name="SAPBEXstdItemX 2 4 2 3 2 2" xfId="16452"/>
    <cellStyle name="SAPBEXstdItemX 2 4 2 3 2 2 2" xfId="26531"/>
    <cellStyle name="SAPBEXstdItemX 2 4 2 3 2 3" xfId="22989"/>
    <cellStyle name="SAPBEXstdItemX 2 4 2 3 3" xfId="11774"/>
    <cellStyle name="SAPBEXstdItemX 2 4 2 3 3 2" xfId="18099"/>
    <cellStyle name="SAPBEXstdItemX 2 4 2 3 3 2 2" xfId="27545"/>
    <cellStyle name="SAPBEXstdItemX 2 4 2 3 3 3" xfId="23963"/>
    <cellStyle name="SAPBEXstdItemX 2 4 2 3 4" xfId="7658"/>
    <cellStyle name="SAPBEXstdItemX 2 4 2 3 4 2" xfId="21738"/>
    <cellStyle name="SAPBEXstdItemX 2 4 2 3 5" xfId="14822"/>
    <cellStyle name="SAPBEXstdItemX 2 4 2 3 5 2" xfId="25465"/>
    <cellStyle name="SAPBEXstdItemX 2 4 2 3 6" xfId="19669"/>
    <cellStyle name="SAPBEXstdItemX 2 4 2 4" xfId="3576"/>
    <cellStyle name="SAPBEXstdItemX 2 4 2 4 2" xfId="10331"/>
    <cellStyle name="SAPBEXstdItemX 2 4 2 4 2 2" xfId="16795"/>
    <cellStyle name="SAPBEXstdItemX 2 4 2 4 2 2 2" xfId="26805"/>
    <cellStyle name="SAPBEXstdItemX 2 4 2 4 2 3" xfId="23257"/>
    <cellStyle name="SAPBEXstdItemX 2 4 2 4 3" xfId="12261"/>
    <cellStyle name="SAPBEXstdItemX 2 4 2 4 3 2" xfId="18584"/>
    <cellStyle name="SAPBEXstdItemX 2 4 2 4 3 2 2" xfId="27815"/>
    <cellStyle name="SAPBEXstdItemX 2 4 2 4 3 3" xfId="24227"/>
    <cellStyle name="SAPBEXstdItemX 2 4 2 4 4" xfId="8152"/>
    <cellStyle name="SAPBEXstdItemX 2 4 2 4 4 2" xfId="22149"/>
    <cellStyle name="SAPBEXstdItemX 2 4 2 4 5" xfId="15308"/>
    <cellStyle name="SAPBEXstdItemX 2 4 2 4 5 2" xfId="25735"/>
    <cellStyle name="SAPBEXstdItemX 2 4 2 4 6" xfId="19933"/>
    <cellStyle name="SAPBEXstdItemX 2 4 2 5" xfId="4043"/>
    <cellStyle name="SAPBEXstdItemX 2 4 2 5 2" xfId="20176"/>
    <cellStyle name="SAPBEXstdItemX 2 4 2 6" xfId="19224"/>
    <cellStyle name="SAPBEXstdItemX 2 4 2 7" xfId="28333"/>
    <cellStyle name="SAPBEXstdItemX 2 4 3" xfId="2053"/>
    <cellStyle name="SAPBEXstdItemX 2 4 3 2" xfId="5139"/>
    <cellStyle name="SAPBEXstdItemX 2 4 3 2 2" xfId="12714"/>
    <cellStyle name="SAPBEXstdItemX 2 4 3 2 2 2" xfId="24486"/>
    <cellStyle name="SAPBEXstdItemX 2 4 3 2 3" xfId="20671"/>
    <cellStyle name="SAPBEXstdItemX 2 4 3 3" xfId="6653"/>
    <cellStyle name="SAPBEXstdItemX 2 4 3 3 2" xfId="13829"/>
    <cellStyle name="SAPBEXstdItemX 2 4 3 3 2 2" xfId="24936"/>
    <cellStyle name="SAPBEXstdItemX 2 4 3 3 3" xfId="21182"/>
    <cellStyle name="SAPBEXstdItemX 2 4 3 4" xfId="8836"/>
    <cellStyle name="SAPBEXstdItemX 2 4 3 4 2" xfId="15782"/>
    <cellStyle name="SAPBEXstdItemX 2 4 3 4 2 2" xfId="25996"/>
    <cellStyle name="SAPBEXstdItemX 2 4 3 4 3" xfId="22484"/>
    <cellStyle name="SAPBEXstdItemX 2 4 3 5" xfId="10945"/>
    <cellStyle name="SAPBEXstdItemX 2 4 3 5 2" xfId="17275"/>
    <cellStyle name="SAPBEXstdItemX 2 4 3 5 2 2" xfId="27019"/>
    <cellStyle name="SAPBEXstdItemX 2 4 3 5 3" xfId="23467"/>
    <cellStyle name="SAPBEXstdItemX 2 4 3 6" xfId="4399"/>
    <cellStyle name="SAPBEXstdItemX 2 4 3 6 2" xfId="20443"/>
    <cellStyle name="SAPBEXstdItemX 2 4 3 7" xfId="5251"/>
    <cellStyle name="SAPBEXstdItemX 2 4 3 7 2" xfId="20762"/>
    <cellStyle name="SAPBEXstdItemX 2 4 4" xfId="2857"/>
    <cellStyle name="SAPBEXstdItemX 2 4 4 2" xfId="9624"/>
    <cellStyle name="SAPBEXstdItemX 2 4 4 2 2" xfId="16272"/>
    <cellStyle name="SAPBEXstdItemX 2 4 4 2 2 2" xfId="26386"/>
    <cellStyle name="SAPBEXstdItemX 2 4 4 2 3" xfId="22854"/>
    <cellStyle name="SAPBEXstdItemX 2 4 4 3" xfId="11576"/>
    <cellStyle name="SAPBEXstdItemX 2 4 4 3 2" xfId="17903"/>
    <cellStyle name="SAPBEXstdItemX 2 4 4 3 2 2" xfId="27402"/>
    <cellStyle name="SAPBEXstdItemX 2 4 4 3 3" xfId="23830"/>
    <cellStyle name="SAPBEXstdItemX 2 4 4 4" xfId="7444"/>
    <cellStyle name="SAPBEXstdItemX 2 4 4 4 2" xfId="21581"/>
    <cellStyle name="SAPBEXstdItemX 2 4 4 5" xfId="14611"/>
    <cellStyle name="SAPBEXstdItemX 2 4 4 5 2" xfId="25322"/>
    <cellStyle name="SAPBEXstdItemX 2 4 4 6" xfId="19536"/>
    <cellStyle name="SAPBEXstdItemX 2 4 5" xfId="2676"/>
    <cellStyle name="SAPBEXstdItemX 2 4 5 2" xfId="9457"/>
    <cellStyle name="SAPBEXstdItemX 2 4 5 2 2" xfId="16108"/>
    <cellStyle name="SAPBEXstdItemX 2 4 5 2 2 2" xfId="26246"/>
    <cellStyle name="SAPBEXstdItemX 2 4 5 2 3" xfId="22722"/>
    <cellStyle name="SAPBEXstdItemX 2 4 5 3" xfId="11417"/>
    <cellStyle name="SAPBEXstdItemX 2 4 5 3 2" xfId="17745"/>
    <cellStyle name="SAPBEXstdItemX 2 4 5 3 2 2" xfId="27265"/>
    <cellStyle name="SAPBEXstdItemX 2 4 5 3 3" xfId="23701"/>
    <cellStyle name="SAPBEXstdItemX 2 4 5 4" xfId="7276"/>
    <cellStyle name="SAPBEXstdItemX 2 4 5 4 2" xfId="21435"/>
    <cellStyle name="SAPBEXstdItemX 2 4 5 5" xfId="14449"/>
    <cellStyle name="SAPBEXstdItemX 2 4 5 5 2" xfId="25184"/>
    <cellStyle name="SAPBEXstdItemX 2 4 5 6" xfId="19406"/>
    <cellStyle name="SAPBEXstdItemX 2 4 6" xfId="28186"/>
    <cellStyle name="SAPBEXstdItemX 2 5" xfId="1565"/>
    <cellStyle name="SAPBEXstdItemX 2 5 2" xfId="845"/>
    <cellStyle name="SAPBEXstdItemX 2 5 2 2" xfId="3251"/>
    <cellStyle name="SAPBEXstdItemX 2 5 2 2 2" xfId="10006"/>
    <cellStyle name="SAPBEXstdItemX 2 5 2 2 2 2" xfId="16559"/>
    <cellStyle name="SAPBEXstdItemX 2 5 2 2 2 2 2" xfId="26614"/>
    <cellStyle name="SAPBEXstdItemX 2 5 2 2 2 3" xfId="23072"/>
    <cellStyle name="SAPBEXstdItemX 2 5 2 2 3" xfId="11936"/>
    <cellStyle name="SAPBEXstdItemX 2 5 2 2 3 2" xfId="18261"/>
    <cellStyle name="SAPBEXstdItemX 2 5 2 2 3 2 2" xfId="27626"/>
    <cellStyle name="SAPBEXstdItemX 2 5 2 2 3 3" xfId="24044"/>
    <cellStyle name="SAPBEXstdItemX 2 5 2 2 4" xfId="7827"/>
    <cellStyle name="SAPBEXstdItemX 2 5 2 2 4 2" xfId="21831"/>
    <cellStyle name="SAPBEXstdItemX 2 5 2 2 5" xfId="14985"/>
    <cellStyle name="SAPBEXstdItemX 2 5 2 2 5 2" xfId="25546"/>
    <cellStyle name="SAPBEXstdItemX 2 5 2 2 6" xfId="19750"/>
    <cellStyle name="SAPBEXstdItemX 2 5 2 3" xfId="3724"/>
    <cellStyle name="SAPBEXstdItemX 2 5 2 3 2" xfId="10479"/>
    <cellStyle name="SAPBEXstdItemX 2 5 2 3 2 2" xfId="16882"/>
    <cellStyle name="SAPBEXstdItemX 2 5 2 3 2 2 2" xfId="26886"/>
    <cellStyle name="SAPBEXstdItemX 2 5 2 3 2 3" xfId="23338"/>
    <cellStyle name="SAPBEXstdItemX 2 5 2 3 3" xfId="12409"/>
    <cellStyle name="SAPBEXstdItemX 2 5 2 3 3 2" xfId="18732"/>
    <cellStyle name="SAPBEXstdItemX 2 5 2 3 3 2 2" xfId="27896"/>
    <cellStyle name="SAPBEXstdItemX 2 5 2 3 3 3" xfId="24308"/>
    <cellStyle name="SAPBEXstdItemX 2 5 2 3 4" xfId="8296"/>
    <cellStyle name="SAPBEXstdItemX 2 5 2 3 4 2" xfId="22292"/>
    <cellStyle name="SAPBEXstdItemX 2 5 2 3 5" xfId="15456"/>
    <cellStyle name="SAPBEXstdItemX 2 5 2 3 5 2" xfId="25816"/>
    <cellStyle name="SAPBEXstdItemX 2 5 2 3 6" xfId="20014"/>
    <cellStyle name="SAPBEXstdItemX 2 5 2 4" xfId="5890"/>
    <cellStyle name="SAPBEXstdItemX 2 5 2 4 2" xfId="13151"/>
    <cellStyle name="SAPBEXstdItemX 2 5 2 4 2 2" xfId="24731"/>
    <cellStyle name="SAPBEXstdItemX 2 5 2 4 3" xfId="20982"/>
    <cellStyle name="SAPBEXstdItemX 2 5 2 5" xfId="5778"/>
    <cellStyle name="SAPBEXstdItemX 2 5 2 5 2" xfId="13060"/>
    <cellStyle name="SAPBEXstdItemX 2 5 2 5 2 2" xfId="24688"/>
    <cellStyle name="SAPBEXstdItemX 2 5 2 5 3" xfId="20939"/>
    <cellStyle name="SAPBEXstdItemX 2 5 2 6" xfId="5573"/>
    <cellStyle name="SAPBEXstdItemX 2 5 2 6 2" xfId="12925"/>
    <cellStyle name="SAPBEXstdItemX 2 5 2 6 2 2" xfId="24628"/>
    <cellStyle name="SAPBEXstdItemX 2 5 2 6 3" xfId="20879"/>
    <cellStyle name="SAPBEXstdItemX 2 5 2 7" xfId="7734"/>
    <cellStyle name="SAPBEXstdItemX 2 5 2 7 2" xfId="21766"/>
    <cellStyle name="SAPBEXstdItemX 2 5 2 8" xfId="19013"/>
    <cellStyle name="SAPBEXstdItemX 2 5 3" xfId="2990"/>
    <cellStyle name="SAPBEXstdItemX 2 5 3 2" xfId="9756"/>
    <cellStyle name="SAPBEXstdItemX 2 5 3 2 2" xfId="16385"/>
    <cellStyle name="SAPBEXstdItemX 2 5 3 2 2 2" xfId="26477"/>
    <cellStyle name="SAPBEXstdItemX 2 5 3 2 3" xfId="22936"/>
    <cellStyle name="SAPBEXstdItemX 2 5 3 3" xfId="11693"/>
    <cellStyle name="SAPBEXstdItemX 2 5 3 3 2" xfId="18019"/>
    <cellStyle name="SAPBEXstdItemX 2 5 3 3 2 2" xfId="27492"/>
    <cellStyle name="SAPBEXstdItemX 2 5 3 3 3" xfId="23911"/>
    <cellStyle name="SAPBEXstdItemX 2 5 3 4" xfId="7577"/>
    <cellStyle name="SAPBEXstdItemX 2 5 3 4 2" xfId="21678"/>
    <cellStyle name="SAPBEXstdItemX 2 5 3 5" xfId="14742"/>
    <cellStyle name="SAPBEXstdItemX 2 5 3 5 2" xfId="25412"/>
    <cellStyle name="SAPBEXstdItemX 2 5 3 6" xfId="19617"/>
    <cellStyle name="SAPBEXstdItemX 2 5 4" xfId="3505"/>
    <cellStyle name="SAPBEXstdItemX 2 5 4 2" xfId="10260"/>
    <cellStyle name="SAPBEXstdItemX 2 5 4 2 2" xfId="16738"/>
    <cellStyle name="SAPBEXstdItemX 2 5 4 2 2 2" xfId="26754"/>
    <cellStyle name="SAPBEXstdItemX 2 5 4 2 3" xfId="23206"/>
    <cellStyle name="SAPBEXstdItemX 2 5 4 3" xfId="12190"/>
    <cellStyle name="SAPBEXstdItemX 2 5 4 3 2" xfId="18513"/>
    <cellStyle name="SAPBEXstdItemX 2 5 4 3 2 2" xfId="27764"/>
    <cellStyle name="SAPBEXstdItemX 2 5 4 3 3" xfId="24176"/>
    <cellStyle name="SAPBEXstdItemX 2 5 4 4" xfId="8081"/>
    <cellStyle name="SAPBEXstdItemX 2 5 4 4 2" xfId="22078"/>
    <cellStyle name="SAPBEXstdItemX 2 5 4 5" xfId="15237"/>
    <cellStyle name="SAPBEXstdItemX 2 5 4 5 2" xfId="25684"/>
    <cellStyle name="SAPBEXstdItemX 2 5 4 6" xfId="19882"/>
    <cellStyle name="SAPBEXstdItemX 2 5 5" xfId="3984"/>
    <cellStyle name="SAPBEXstdItemX 2 5 5 2" xfId="20137"/>
    <cellStyle name="SAPBEXstdItemX 2 5 6" xfId="19169"/>
    <cellStyle name="SAPBEXstdItemX 2 5 7" xfId="28264"/>
    <cellStyle name="SAPBEXstdItemX 2 6" xfId="2073"/>
    <cellStyle name="SAPBEXstdItemX 2 6 2" xfId="5156"/>
    <cellStyle name="SAPBEXstdItemX 2 6 2 2" xfId="12732"/>
    <cellStyle name="SAPBEXstdItemX 2 6 2 2 2" xfId="24504"/>
    <cellStyle name="SAPBEXstdItemX 2 6 2 3" xfId="20688"/>
    <cellStyle name="SAPBEXstdItemX 2 6 3" xfId="6673"/>
    <cellStyle name="SAPBEXstdItemX 2 6 3 2" xfId="13849"/>
    <cellStyle name="SAPBEXstdItemX 2 6 3 2 2" xfId="24954"/>
    <cellStyle name="SAPBEXstdItemX 2 6 3 3" xfId="21199"/>
    <cellStyle name="SAPBEXstdItemX 2 6 4" xfId="8856"/>
    <cellStyle name="SAPBEXstdItemX 2 6 4 2" xfId="15800"/>
    <cellStyle name="SAPBEXstdItemX 2 6 4 2 2" xfId="26014"/>
    <cellStyle name="SAPBEXstdItemX 2 6 4 3" xfId="22501"/>
    <cellStyle name="SAPBEXstdItemX 2 6 5" xfId="10963"/>
    <cellStyle name="SAPBEXstdItemX 2 6 5 2" xfId="17293"/>
    <cellStyle name="SAPBEXstdItemX 2 6 5 2 2" xfId="27037"/>
    <cellStyle name="SAPBEXstdItemX 2 6 5 3" xfId="23484"/>
    <cellStyle name="SAPBEXstdItemX 2 6 6" xfId="4333"/>
    <cellStyle name="SAPBEXstdItemX 2 6 6 2" xfId="20377"/>
    <cellStyle name="SAPBEXstdItemX 2 6 7" xfId="3996"/>
    <cellStyle name="SAPBEXstdItemX 2 6 7 2" xfId="20148"/>
    <cellStyle name="SAPBEXstdItemX 2 7" xfId="2611"/>
    <cellStyle name="SAPBEXstdItemX 2 7 2" xfId="9392"/>
    <cellStyle name="SAPBEXstdItemX 2 7 2 2" xfId="16043"/>
    <cellStyle name="SAPBEXstdItemX 2 7 2 2 2" xfId="26195"/>
    <cellStyle name="SAPBEXstdItemX 2 7 2 3" xfId="22676"/>
    <cellStyle name="SAPBEXstdItemX 2 7 3" xfId="11352"/>
    <cellStyle name="SAPBEXstdItemX 2 7 3 2" xfId="17680"/>
    <cellStyle name="SAPBEXstdItemX 2 7 3 2 2" xfId="27214"/>
    <cellStyle name="SAPBEXstdItemX 2 7 3 3" xfId="23655"/>
    <cellStyle name="SAPBEXstdItemX 2 7 4" xfId="7211"/>
    <cellStyle name="SAPBEXstdItemX 2 7 4 2" xfId="21375"/>
    <cellStyle name="SAPBEXstdItemX 2 7 5" xfId="14384"/>
    <cellStyle name="SAPBEXstdItemX 2 7 5 2" xfId="25133"/>
    <cellStyle name="SAPBEXstdItemX 2 7 6" xfId="19360"/>
    <cellStyle name="SAPBEXstdItemX 2 8" xfId="18983"/>
    <cellStyle name="SAPBEXstdItemX 2 9" xfId="28079"/>
    <cellStyle name="SAPBEXstdItemX 3" xfId="505"/>
    <cellStyle name="SAPBEXstdItemX 3 2" xfId="1771"/>
    <cellStyle name="SAPBEXstdItemX 3 2 2" xfId="1937"/>
    <cellStyle name="SAPBEXstdItemX 3 2 2 2" xfId="3390"/>
    <cellStyle name="SAPBEXstdItemX 3 2 2 2 2" xfId="10145"/>
    <cellStyle name="SAPBEXstdItemX 3 2 2 2 2 2" xfId="16663"/>
    <cellStyle name="SAPBEXstdItemX 3 2 2 2 2 2 2" xfId="26690"/>
    <cellStyle name="SAPBEXstdItemX 3 2 2 2 2 3" xfId="23148"/>
    <cellStyle name="SAPBEXstdItemX 3 2 2 2 3" xfId="12075"/>
    <cellStyle name="SAPBEXstdItemX 3 2 2 2 3 2" xfId="18400"/>
    <cellStyle name="SAPBEXstdItemX 3 2 2 2 3 2 2" xfId="27702"/>
    <cellStyle name="SAPBEXstdItemX 3 2 2 2 3 3" xfId="24120"/>
    <cellStyle name="SAPBEXstdItemX 3 2 2 2 4" xfId="7966"/>
    <cellStyle name="SAPBEXstdItemX 3 2 2 2 4 2" xfId="21970"/>
    <cellStyle name="SAPBEXstdItemX 3 2 2 2 5" xfId="15124"/>
    <cellStyle name="SAPBEXstdItemX 3 2 2 2 5 2" xfId="25622"/>
    <cellStyle name="SAPBEXstdItemX 3 2 2 2 6" xfId="19826"/>
    <cellStyle name="SAPBEXstdItemX 3 2 2 3" xfId="3863"/>
    <cellStyle name="SAPBEXstdItemX 3 2 2 3 2" xfId="10618"/>
    <cellStyle name="SAPBEXstdItemX 3 2 2 3 2 2" xfId="16986"/>
    <cellStyle name="SAPBEXstdItemX 3 2 2 3 2 2 2" xfId="26962"/>
    <cellStyle name="SAPBEXstdItemX 3 2 2 3 2 3" xfId="23414"/>
    <cellStyle name="SAPBEXstdItemX 3 2 2 3 3" xfId="12548"/>
    <cellStyle name="SAPBEXstdItemX 3 2 2 3 3 2" xfId="18871"/>
    <cellStyle name="SAPBEXstdItemX 3 2 2 3 3 2 2" xfId="27972"/>
    <cellStyle name="SAPBEXstdItemX 3 2 2 3 3 3" xfId="24384"/>
    <cellStyle name="SAPBEXstdItemX 3 2 2 3 4" xfId="8384"/>
    <cellStyle name="SAPBEXstdItemX 3 2 2 3 4 2" xfId="22374"/>
    <cellStyle name="SAPBEXstdItemX 3 2 2 3 5" xfId="15595"/>
    <cellStyle name="SAPBEXstdItemX 3 2 2 3 5 2" xfId="25892"/>
    <cellStyle name="SAPBEXstdItemX 3 2 2 3 6" xfId="20090"/>
    <cellStyle name="SAPBEXstdItemX 3 2 2 4" xfId="6537"/>
    <cellStyle name="SAPBEXstdItemX 3 2 2 4 2" xfId="13715"/>
    <cellStyle name="SAPBEXstdItemX 3 2 2 4 2 2" xfId="24893"/>
    <cellStyle name="SAPBEXstdItemX 3 2 2 4 3" xfId="21143"/>
    <cellStyle name="SAPBEXstdItemX 3 2 2 5" xfId="8720"/>
    <cellStyle name="SAPBEXstdItemX 3 2 2 5 2" xfId="15721"/>
    <cellStyle name="SAPBEXstdItemX 3 2 2 5 2 2" xfId="25951"/>
    <cellStyle name="SAPBEXstdItemX 3 2 2 5 3" xfId="22443"/>
    <cellStyle name="SAPBEXstdItemX 3 2 2 6" xfId="10834"/>
    <cellStyle name="SAPBEXstdItemX 3 2 2 6 2" xfId="17166"/>
    <cellStyle name="SAPBEXstdItemX 3 2 2 6 2 2" xfId="26977"/>
    <cellStyle name="SAPBEXstdItemX 3 2 2 6 3" xfId="23429"/>
    <cellStyle name="SAPBEXstdItemX 3 2 2 7" xfId="12653"/>
    <cellStyle name="SAPBEXstdItemX 3 2 2 7 2" xfId="24441"/>
    <cellStyle name="SAPBEXstdItemX 3 2 2 8" xfId="19260"/>
    <cellStyle name="SAPBEXstdItemX 3 2 3" xfId="3130"/>
    <cellStyle name="SAPBEXstdItemX 3 2 3 2" xfId="9893"/>
    <cellStyle name="SAPBEXstdItemX 3 2 3 2 2" xfId="16487"/>
    <cellStyle name="SAPBEXstdItemX 3 2 3 2 2 2" xfId="26553"/>
    <cellStyle name="SAPBEXstdItemX 3 2 3 2 3" xfId="23011"/>
    <cellStyle name="SAPBEXstdItemX 3 2 3 3" xfId="11830"/>
    <cellStyle name="SAPBEXstdItemX 3 2 3 3 2" xfId="18155"/>
    <cellStyle name="SAPBEXstdItemX 3 2 3 3 2 2" xfId="27567"/>
    <cellStyle name="SAPBEXstdItemX 3 2 3 3 3" xfId="23985"/>
    <cellStyle name="SAPBEXstdItemX 3 2 3 4" xfId="7715"/>
    <cellStyle name="SAPBEXstdItemX 3 2 3 4 2" xfId="21760"/>
    <cellStyle name="SAPBEXstdItemX 3 2 3 5" xfId="14878"/>
    <cellStyle name="SAPBEXstdItemX 3 2 3 5 2" xfId="25487"/>
    <cellStyle name="SAPBEXstdItemX 3 2 3 6" xfId="19691"/>
    <cellStyle name="SAPBEXstdItemX 3 2 4" xfId="3619"/>
    <cellStyle name="SAPBEXstdItemX 3 2 4 2" xfId="10374"/>
    <cellStyle name="SAPBEXstdItemX 3 2 4 2 2" xfId="16817"/>
    <cellStyle name="SAPBEXstdItemX 3 2 4 2 2 2" xfId="26827"/>
    <cellStyle name="SAPBEXstdItemX 3 2 4 2 3" xfId="23279"/>
    <cellStyle name="SAPBEXstdItemX 3 2 4 3" xfId="12304"/>
    <cellStyle name="SAPBEXstdItemX 3 2 4 3 2" xfId="18627"/>
    <cellStyle name="SAPBEXstdItemX 3 2 4 3 2 2" xfId="27837"/>
    <cellStyle name="SAPBEXstdItemX 3 2 4 3 3" xfId="24249"/>
    <cellStyle name="SAPBEXstdItemX 3 2 4 4" xfId="8195"/>
    <cellStyle name="SAPBEXstdItemX 3 2 4 4 2" xfId="22192"/>
    <cellStyle name="SAPBEXstdItemX 3 2 4 5" xfId="15351"/>
    <cellStyle name="SAPBEXstdItemX 3 2 4 5 2" xfId="25757"/>
    <cellStyle name="SAPBEXstdItemX 3 2 4 6" xfId="19955"/>
    <cellStyle name="SAPBEXstdItemX 3 2 5" xfId="4030"/>
    <cellStyle name="SAPBEXstdItemX 3 2 5 2" xfId="20170"/>
    <cellStyle name="SAPBEXstdItemX 3 2 6" xfId="19246"/>
    <cellStyle name="SAPBEXstdItemX 3 2 7" xfId="28368"/>
    <cellStyle name="SAPBEXstdItemX 3 3" xfId="2093"/>
    <cellStyle name="SAPBEXstdItemX 3 3 2" xfId="2934"/>
    <cellStyle name="SAPBEXstdItemX 3 3 2 2" xfId="7521"/>
    <cellStyle name="SAPBEXstdItemX 3 3 2 2 2" xfId="14688"/>
    <cellStyle name="SAPBEXstdItemX 3 3 2 2 2 2" xfId="25380"/>
    <cellStyle name="SAPBEXstdItemX 3 3 2 2 3" xfId="21647"/>
    <cellStyle name="SAPBEXstdItemX 3 3 2 3" xfId="9701"/>
    <cellStyle name="SAPBEXstdItemX 3 3 2 3 2" xfId="16346"/>
    <cellStyle name="SAPBEXstdItemX 3 3 2 3 2 2" xfId="26444"/>
    <cellStyle name="SAPBEXstdItemX 3 3 2 3 3" xfId="22905"/>
    <cellStyle name="SAPBEXstdItemX 3 3 2 4" xfId="11650"/>
    <cellStyle name="SAPBEXstdItemX 3 3 2 4 2" xfId="17977"/>
    <cellStyle name="SAPBEXstdItemX 3 3 2 4 2 2" xfId="27460"/>
    <cellStyle name="SAPBEXstdItemX 3 3 2 4 3" xfId="23881"/>
    <cellStyle name="SAPBEXstdItemX 3 3 2 5" xfId="5173"/>
    <cellStyle name="SAPBEXstdItemX 3 3 2 5 2" xfId="20704"/>
    <cellStyle name="SAPBEXstdItemX 3 3 2 6" xfId="12748"/>
    <cellStyle name="SAPBEXstdItemX 3 3 2 6 2" xfId="24517"/>
    <cellStyle name="SAPBEXstdItemX 3 3 2 7" xfId="19587"/>
    <cellStyle name="SAPBEXstdItemX 3 3 3" xfId="3466"/>
    <cellStyle name="SAPBEXstdItemX 3 3 3 2" xfId="10221"/>
    <cellStyle name="SAPBEXstdItemX 3 3 3 2 2" xfId="16703"/>
    <cellStyle name="SAPBEXstdItemX 3 3 3 2 2 2" xfId="26725"/>
    <cellStyle name="SAPBEXstdItemX 3 3 3 2 3" xfId="23179"/>
    <cellStyle name="SAPBEXstdItemX 3 3 3 3" xfId="12151"/>
    <cellStyle name="SAPBEXstdItemX 3 3 3 3 2" xfId="18475"/>
    <cellStyle name="SAPBEXstdItemX 3 3 3 3 2 2" xfId="27736"/>
    <cellStyle name="SAPBEXstdItemX 3 3 3 3 3" xfId="24150"/>
    <cellStyle name="SAPBEXstdItemX 3 3 3 4" xfId="8042"/>
    <cellStyle name="SAPBEXstdItemX 3 3 3 4 2" xfId="22041"/>
    <cellStyle name="SAPBEXstdItemX 3 3 3 5" xfId="15199"/>
    <cellStyle name="SAPBEXstdItemX 3 3 3 5 2" xfId="25656"/>
    <cellStyle name="SAPBEXstdItemX 3 3 3 6" xfId="19856"/>
    <cellStyle name="SAPBEXstdItemX 3 3 4" xfId="6693"/>
    <cellStyle name="SAPBEXstdItemX 3 3 4 2" xfId="13869"/>
    <cellStyle name="SAPBEXstdItemX 3 3 4 2 2" xfId="24967"/>
    <cellStyle name="SAPBEXstdItemX 3 3 4 3" xfId="21212"/>
    <cellStyle name="SAPBEXstdItemX 3 3 5" xfId="8876"/>
    <cellStyle name="SAPBEXstdItemX 3 3 5 2" xfId="15816"/>
    <cellStyle name="SAPBEXstdItemX 3 3 5 2 2" xfId="26027"/>
    <cellStyle name="SAPBEXstdItemX 3 3 5 3" xfId="22514"/>
    <cellStyle name="SAPBEXstdItemX 3 3 6" xfId="10980"/>
    <cellStyle name="SAPBEXstdItemX 3 3 6 2" xfId="17310"/>
    <cellStyle name="SAPBEXstdItemX 3 3 6 2 2" xfId="27050"/>
    <cellStyle name="SAPBEXstdItemX 3 3 6 3" xfId="23497"/>
    <cellStyle name="SAPBEXstdItemX 3 3 7" xfId="4472"/>
    <cellStyle name="SAPBEXstdItemX 3 3 7 2" xfId="20505"/>
    <cellStyle name="SAPBEXstdItemX 3 3 8" xfId="5437"/>
    <cellStyle name="SAPBEXstdItemX 3 3 8 2" xfId="20835"/>
    <cellStyle name="SAPBEXstdItemX 3 4" xfId="2662"/>
    <cellStyle name="SAPBEXstdItemX 3 4 2" xfId="9443"/>
    <cellStyle name="SAPBEXstdItemX 3 4 2 2" xfId="16094"/>
    <cellStyle name="SAPBEXstdItemX 3 4 2 2 2" xfId="26233"/>
    <cellStyle name="SAPBEXstdItemX 3 4 2 3" xfId="22709"/>
    <cellStyle name="SAPBEXstdItemX 3 4 3" xfId="11403"/>
    <cellStyle name="SAPBEXstdItemX 3 4 3 2" xfId="17731"/>
    <cellStyle name="SAPBEXstdItemX 3 4 3 2 2" xfId="27252"/>
    <cellStyle name="SAPBEXstdItemX 3 4 3 3" xfId="23688"/>
    <cellStyle name="SAPBEXstdItemX 3 4 4" xfId="7262"/>
    <cellStyle name="SAPBEXstdItemX 3 4 4 2" xfId="21421"/>
    <cellStyle name="SAPBEXstdItemX 3 4 5" xfId="14435"/>
    <cellStyle name="SAPBEXstdItemX 3 4 5 2" xfId="25171"/>
    <cellStyle name="SAPBEXstdItemX 3 4 6" xfId="19393"/>
    <cellStyle name="SAPBEXstdItemX 3 5" xfId="28125"/>
    <cellStyle name="SAPBEXstdItemX 4" xfId="1564"/>
    <cellStyle name="SAPBEXstdItemX 4 2" xfId="931"/>
    <cellStyle name="SAPBEXstdItemX 4 2 2" xfId="3250"/>
    <cellStyle name="SAPBEXstdItemX 4 2 2 2" xfId="10005"/>
    <cellStyle name="SAPBEXstdItemX 4 2 2 2 2" xfId="16558"/>
    <cellStyle name="SAPBEXstdItemX 4 2 2 2 2 2" xfId="26613"/>
    <cellStyle name="SAPBEXstdItemX 4 2 2 2 3" xfId="23071"/>
    <cellStyle name="SAPBEXstdItemX 4 2 2 3" xfId="11935"/>
    <cellStyle name="SAPBEXstdItemX 4 2 2 3 2" xfId="18260"/>
    <cellStyle name="SAPBEXstdItemX 4 2 2 3 2 2" xfId="27625"/>
    <cellStyle name="SAPBEXstdItemX 4 2 2 3 3" xfId="24043"/>
    <cellStyle name="SAPBEXstdItemX 4 2 2 4" xfId="7826"/>
    <cellStyle name="SAPBEXstdItemX 4 2 2 4 2" xfId="21830"/>
    <cellStyle name="SAPBEXstdItemX 4 2 2 5" xfId="14984"/>
    <cellStyle name="SAPBEXstdItemX 4 2 2 5 2" xfId="25545"/>
    <cellStyle name="SAPBEXstdItemX 4 2 2 6" xfId="19749"/>
    <cellStyle name="SAPBEXstdItemX 4 2 3" xfId="3723"/>
    <cellStyle name="SAPBEXstdItemX 4 2 3 2" xfId="10478"/>
    <cellStyle name="SAPBEXstdItemX 4 2 3 2 2" xfId="16881"/>
    <cellStyle name="SAPBEXstdItemX 4 2 3 2 2 2" xfId="26885"/>
    <cellStyle name="SAPBEXstdItemX 4 2 3 2 3" xfId="23337"/>
    <cellStyle name="SAPBEXstdItemX 4 2 3 3" xfId="12408"/>
    <cellStyle name="SAPBEXstdItemX 4 2 3 3 2" xfId="18731"/>
    <cellStyle name="SAPBEXstdItemX 4 2 3 3 2 2" xfId="27895"/>
    <cellStyle name="SAPBEXstdItemX 4 2 3 3 3" xfId="24307"/>
    <cellStyle name="SAPBEXstdItemX 4 2 3 4" xfId="8295"/>
    <cellStyle name="SAPBEXstdItemX 4 2 3 4 2" xfId="22291"/>
    <cellStyle name="SAPBEXstdItemX 4 2 3 5" xfId="15455"/>
    <cellStyle name="SAPBEXstdItemX 4 2 3 5 2" xfId="25815"/>
    <cellStyle name="SAPBEXstdItemX 4 2 3 6" xfId="20013"/>
    <cellStyle name="SAPBEXstdItemX 4 2 4" xfId="5974"/>
    <cellStyle name="SAPBEXstdItemX 4 2 4 2" xfId="13235"/>
    <cellStyle name="SAPBEXstdItemX 4 2 4 2 2" xfId="24777"/>
    <cellStyle name="SAPBEXstdItemX 4 2 4 3" xfId="21028"/>
    <cellStyle name="SAPBEXstdItemX 4 2 5" xfId="5798"/>
    <cellStyle name="SAPBEXstdItemX 4 2 5 2" xfId="13072"/>
    <cellStyle name="SAPBEXstdItemX 4 2 5 2 2" xfId="24694"/>
    <cellStyle name="SAPBEXstdItemX 4 2 5 3" xfId="20945"/>
    <cellStyle name="SAPBEXstdItemX 4 2 6" xfId="5996"/>
    <cellStyle name="SAPBEXstdItemX 4 2 6 2" xfId="13255"/>
    <cellStyle name="SAPBEXstdItemX 4 2 6 2 2" xfId="24785"/>
    <cellStyle name="SAPBEXstdItemX 4 2 6 3" xfId="21036"/>
    <cellStyle name="SAPBEXstdItemX 4 2 7" xfId="4018"/>
    <cellStyle name="SAPBEXstdItemX 4 2 7 2" xfId="20166"/>
    <cellStyle name="SAPBEXstdItemX 4 2 8" xfId="19059"/>
    <cellStyle name="SAPBEXstdItemX 4 3" xfId="2775"/>
    <cellStyle name="SAPBEXstdItemX 4 3 2" xfId="9548"/>
    <cellStyle name="SAPBEXstdItemX 4 3 2 2" xfId="16199"/>
    <cellStyle name="SAPBEXstdItemX 4 3 2 2 2" xfId="26325"/>
    <cellStyle name="SAPBEXstdItemX 4 3 2 3" xfId="22800"/>
    <cellStyle name="SAPBEXstdItemX 4 3 3" xfId="11503"/>
    <cellStyle name="SAPBEXstdItemX 4 3 3 2" xfId="17830"/>
    <cellStyle name="SAPBEXstdItemX 4 3 3 2 2" xfId="27341"/>
    <cellStyle name="SAPBEXstdItemX 4 3 3 3" xfId="23776"/>
    <cellStyle name="SAPBEXstdItemX 4 3 4" xfId="7367"/>
    <cellStyle name="SAPBEXstdItemX 4 3 4 2" xfId="21520"/>
    <cellStyle name="SAPBEXstdItemX 4 3 5" xfId="14535"/>
    <cellStyle name="SAPBEXstdItemX 4 3 5 2" xfId="25261"/>
    <cellStyle name="SAPBEXstdItemX 4 3 6" xfId="19482"/>
    <cellStyle name="SAPBEXstdItemX 4 4" xfId="2816"/>
    <cellStyle name="SAPBEXstdItemX 4 4 2" xfId="9583"/>
    <cellStyle name="SAPBEXstdItemX 4 4 2 2" xfId="16232"/>
    <cellStyle name="SAPBEXstdItemX 4 4 2 2 2" xfId="26347"/>
    <cellStyle name="SAPBEXstdItemX 4 4 2 3" xfId="22815"/>
    <cellStyle name="SAPBEXstdItemX 4 4 3" xfId="11536"/>
    <cellStyle name="SAPBEXstdItemX 4 4 3 2" xfId="17863"/>
    <cellStyle name="SAPBEXstdItemX 4 4 3 2 2" xfId="27363"/>
    <cellStyle name="SAPBEXstdItemX 4 4 3 3" xfId="23791"/>
    <cellStyle name="SAPBEXstdItemX 4 4 4" xfId="7403"/>
    <cellStyle name="SAPBEXstdItemX 4 4 4 2" xfId="21541"/>
    <cellStyle name="SAPBEXstdItemX 4 4 5" xfId="14570"/>
    <cellStyle name="SAPBEXstdItemX 4 4 5 2" xfId="25283"/>
    <cellStyle name="SAPBEXstdItemX 4 4 6" xfId="19497"/>
    <cellStyle name="SAPBEXstdItemX 4 5" xfId="3985"/>
    <cellStyle name="SAPBEXstdItemX 4 5 2" xfId="20138"/>
    <cellStyle name="SAPBEXstdItemX 4 6" xfId="19168"/>
    <cellStyle name="SAPBEXstdItemX 4 7" xfId="28263"/>
    <cellStyle name="SAPBEXstdItemX 5" xfId="2074"/>
    <cellStyle name="SAPBEXstdItemX 5 2" xfId="5157"/>
    <cellStyle name="SAPBEXstdItemX 5 2 2" xfId="12733"/>
    <cellStyle name="SAPBEXstdItemX 5 2 2 2" xfId="24505"/>
    <cellStyle name="SAPBEXstdItemX 5 2 3" xfId="20689"/>
    <cellStyle name="SAPBEXstdItemX 5 3" xfId="6674"/>
    <cellStyle name="SAPBEXstdItemX 5 3 2" xfId="13850"/>
    <cellStyle name="SAPBEXstdItemX 5 3 2 2" xfId="24955"/>
    <cellStyle name="SAPBEXstdItemX 5 3 3" xfId="21200"/>
    <cellStyle name="SAPBEXstdItemX 5 4" xfId="8857"/>
    <cellStyle name="SAPBEXstdItemX 5 4 2" xfId="15801"/>
    <cellStyle name="SAPBEXstdItemX 5 4 2 2" xfId="26015"/>
    <cellStyle name="SAPBEXstdItemX 5 4 3" xfId="22502"/>
    <cellStyle name="SAPBEXstdItemX 5 5" xfId="10964"/>
    <cellStyle name="SAPBEXstdItemX 5 5 2" xfId="17294"/>
    <cellStyle name="SAPBEXstdItemX 5 5 2 2" xfId="27038"/>
    <cellStyle name="SAPBEXstdItemX 5 5 3" xfId="23485"/>
    <cellStyle name="SAPBEXstdItemX 5 6" xfId="4332"/>
    <cellStyle name="SAPBEXstdItemX 5 6 2" xfId="20376"/>
    <cellStyle name="SAPBEXstdItemX 5 7" xfId="3997"/>
    <cellStyle name="SAPBEXstdItemX 5 7 2" xfId="20149"/>
    <cellStyle name="SAPBEXstdItemX 6" xfId="2610"/>
    <cellStyle name="SAPBEXstdItemX 6 2" xfId="9391"/>
    <cellStyle name="SAPBEXstdItemX 6 2 2" xfId="16042"/>
    <cellStyle name="SAPBEXstdItemX 6 2 2 2" xfId="26194"/>
    <cellStyle name="SAPBEXstdItemX 6 2 3" xfId="22675"/>
    <cellStyle name="SAPBEXstdItemX 6 3" xfId="11351"/>
    <cellStyle name="SAPBEXstdItemX 6 3 2" xfId="17679"/>
    <cellStyle name="SAPBEXstdItemX 6 3 2 2" xfId="27213"/>
    <cellStyle name="SAPBEXstdItemX 6 3 3" xfId="23654"/>
    <cellStyle name="SAPBEXstdItemX 6 4" xfId="7210"/>
    <cellStyle name="SAPBEXstdItemX 6 4 2" xfId="21374"/>
    <cellStyle name="SAPBEXstdItemX 6 5" xfId="14383"/>
    <cellStyle name="SAPBEXstdItemX 6 5 2" xfId="25132"/>
    <cellStyle name="SAPBEXstdItemX 6 6" xfId="19359"/>
    <cellStyle name="SAPBEXstdItemX 7" xfId="18982"/>
    <cellStyle name="SAPBEXstdItemX 8" xfId="28078"/>
    <cellStyle name="SAPBEXtitle" xfId="289"/>
    <cellStyle name="SAPBEXtitle 2" xfId="290"/>
    <cellStyle name="SAPBEXtitle 2 2" xfId="1077"/>
    <cellStyle name="SAPBEXtitle 2 3" xfId="1011"/>
    <cellStyle name="SAPBEXtitle 2 4" xfId="1084"/>
    <cellStyle name="SAPBEXtitle 3" xfId="801"/>
    <cellStyle name="SAPBEXtitle 4" xfId="800"/>
    <cellStyle name="SAPBEXundefined" xfId="291"/>
    <cellStyle name="SAPBEXundefined 2" xfId="1566"/>
    <cellStyle name="SAPBEXundefined 2 2" xfId="1439"/>
    <cellStyle name="SAPBEXundefined 2 2 2" xfId="3252"/>
    <cellStyle name="SAPBEXundefined 2 2 2 2" xfId="10007"/>
    <cellStyle name="SAPBEXundefined 2 2 2 2 2" xfId="16560"/>
    <cellStyle name="SAPBEXundefined 2 2 2 2 2 2" xfId="26615"/>
    <cellStyle name="SAPBEXundefined 2 2 2 2 3" xfId="23073"/>
    <cellStyle name="SAPBEXundefined 2 2 2 3" xfId="11937"/>
    <cellStyle name="SAPBEXundefined 2 2 2 3 2" xfId="18262"/>
    <cellStyle name="SAPBEXundefined 2 2 2 3 2 2" xfId="27627"/>
    <cellStyle name="SAPBEXundefined 2 2 2 3 3" xfId="24045"/>
    <cellStyle name="SAPBEXundefined 2 2 2 4" xfId="7828"/>
    <cellStyle name="SAPBEXundefined 2 2 2 4 2" xfId="21832"/>
    <cellStyle name="SAPBEXundefined 2 2 2 5" xfId="14986"/>
    <cellStyle name="SAPBEXundefined 2 2 2 5 2" xfId="25547"/>
    <cellStyle name="SAPBEXundefined 2 2 2 6" xfId="19751"/>
    <cellStyle name="SAPBEXundefined 2 2 3" xfId="3725"/>
    <cellStyle name="SAPBEXundefined 2 2 3 2" xfId="10480"/>
    <cellStyle name="SAPBEXundefined 2 2 3 2 2" xfId="16883"/>
    <cellStyle name="SAPBEXundefined 2 2 3 2 2 2" xfId="26887"/>
    <cellStyle name="SAPBEXundefined 2 2 3 2 3" xfId="23339"/>
    <cellStyle name="SAPBEXundefined 2 2 3 3" xfId="12410"/>
    <cellStyle name="SAPBEXundefined 2 2 3 3 2" xfId="18733"/>
    <cellStyle name="SAPBEXundefined 2 2 3 3 2 2" xfId="27897"/>
    <cellStyle name="SAPBEXundefined 2 2 3 3 3" xfId="24309"/>
    <cellStyle name="SAPBEXundefined 2 2 3 4" xfId="8297"/>
    <cellStyle name="SAPBEXundefined 2 2 3 4 2" xfId="22293"/>
    <cellStyle name="SAPBEXundefined 2 2 3 5" xfId="15457"/>
    <cellStyle name="SAPBEXundefined 2 2 3 5 2" xfId="25817"/>
    <cellStyle name="SAPBEXundefined 2 2 3 6" xfId="20015"/>
    <cellStyle name="SAPBEXundefined 2 2 4" xfId="6217"/>
    <cellStyle name="SAPBEXundefined 2 2 4 2" xfId="13452"/>
    <cellStyle name="SAPBEXundefined 2 2 4 2 2" xfId="24855"/>
    <cellStyle name="SAPBEXundefined 2 2 4 3" xfId="21105"/>
    <cellStyle name="SAPBEXundefined 2 2 5" xfId="8490"/>
    <cellStyle name="SAPBEXundefined 2 2 5 2" xfId="15682"/>
    <cellStyle name="SAPBEXundefined 2 2 5 2 2" xfId="25933"/>
    <cellStyle name="SAPBEXundefined 2 2 5 3" xfId="22426"/>
    <cellStyle name="SAPBEXundefined 2 2 6" xfId="6280"/>
    <cellStyle name="SAPBEXundefined 2 2 6 2" xfId="13511"/>
    <cellStyle name="SAPBEXundefined 2 2 6 2 2" xfId="24865"/>
    <cellStyle name="SAPBEXundefined 2 2 6 3" xfId="21115"/>
    <cellStyle name="SAPBEXundefined 2 2 7" xfId="12641"/>
    <cellStyle name="SAPBEXundefined 2 2 7 2" xfId="24431"/>
    <cellStyle name="SAPBEXundefined 2 2 8" xfId="19114"/>
    <cellStyle name="SAPBEXundefined 2 3" xfId="2777"/>
    <cellStyle name="SAPBEXundefined 2 3 2" xfId="9550"/>
    <cellStyle name="SAPBEXundefined 2 3 2 2" xfId="16201"/>
    <cellStyle name="SAPBEXundefined 2 3 2 2 2" xfId="26327"/>
    <cellStyle name="SAPBEXundefined 2 3 2 3" xfId="22802"/>
    <cellStyle name="SAPBEXundefined 2 3 3" xfId="11505"/>
    <cellStyle name="SAPBEXundefined 2 3 3 2" xfId="17832"/>
    <cellStyle name="SAPBEXundefined 2 3 3 2 2" xfId="27343"/>
    <cellStyle name="SAPBEXundefined 2 3 3 3" xfId="23778"/>
    <cellStyle name="SAPBEXundefined 2 3 4" xfId="7369"/>
    <cellStyle name="SAPBEXundefined 2 3 4 2" xfId="21522"/>
    <cellStyle name="SAPBEXundefined 2 3 5" xfId="14537"/>
    <cellStyle name="SAPBEXundefined 2 3 5 2" xfId="25263"/>
    <cellStyle name="SAPBEXundefined 2 3 6" xfId="19484"/>
    <cellStyle name="SAPBEXundefined 2 4" xfId="2895"/>
    <cellStyle name="SAPBEXundefined 2 4 2" xfId="9662"/>
    <cellStyle name="SAPBEXundefined 2 4 2 2" xfId="16308"/>
    <cellStyle name="SAPBEXundefined 2 4 2 2 2" xfId="26416"/>
    <cellStyle name="SAPBEXundefined 2 4 2 3" xfId="22882"/>
    <cellStyle name="SAPBEXundefined 2 4 3" xfId="11612"/>
    <cellStyle name="SAPBEXundefined 2 4 3 2" xfId="17939"/>
    <cellStyle name="SAPBEXundefined 2 4 3 2 2" xfId="27432"/>
    <cellStyle name="SAPBEXundefined 2 4 3 3" xfId="23858"/>
    <cellStyle name="SAPBEXundefined 2 4 4" xfId="7482"/>
    <cellStyle name="SAPBEXundefined 2 4 4 2" xfId="21614"/>
    <cellStyle name="SAPBEXundefined 2 4 5" xfId="14649"/>
    <cellStyle name="SAPBEXundefined 2 4 5 2" xfId="25352"/>
    <cellStyle name="SAPBEXundefined 2 4 6" xfId="19564"/>
    <cellStyle name="SAPBEXundefined 2 5" xfId="3983"/>
    <cellStyle name="SAPBEXundefined 2 5 2" xfId="20136"/>
    <cellStyle name="SAPBEXundefined 2 6" xfId="19170"/>
    <cellStyle name="SAPBEXundefined 2 7" xfId="28265"/>
    <cellStyle name="SAPBEXundefined 3" xfId="2072"/>
    <cellStyle name="SAPBEXundefined 3 2" xfId="5155"/>
    <cellStyle name="SAPBEXundefined 3 2 2" xfId="12731"/>
    <cellStyle name="SAPBEXundefined 3 2 2 2" xfId="24503"/>
    <cellStyle name="SAPBEXundefined 3 2 3" xfId="20687"/>
    <cellStyle name="SAPBEXundefined 3 3" xfId="6672"/>
    <cellStyle name="SAPBEXundefined 3 3 2" xfId="13848"/>
    <cellStyle name="SAPBEXundefined 3 3 2 2" xfId="24953"/>
    <cellStyle name="SAPBEXundefined 3 3 3" xfId="21198"/>
    <cellStyle name="SAPBEXundefined 3 4" xfId="8855"/>
    <cellStyle name="SAPBEXundefined 3 4 2" xfId="15799"/>
    <cellStyle name="SAPBEXundefined 3 4 2 2" xfId="26013"/>
    <cellStyle name="SAPBEXundefined 3 4 3" xfId="22500"/>
    <cellStyle name="SAPBEXundefined 3 5" xfId="10962"/>
    <cellStyle name="SAPBEXundefined 3 5 2" xfId="17292"/>
    <cellStyle name="SAPBEXundefined 3 5 2 2" xfId="27036"/>
    <cellStyle name="SAPBEXundefined 3 5 3" xfId="23483"/>
    <cellStyle name="SAPBEXundefined 3 6" xfId="4334"/>
    <cellStyle name="SAPBEXundefined 3 6 2" xfId="20378"/>
    <cellStyle name="SAPBEXundefined 3 7" xfId="3995"/>
    <cellStyle name="SAPBEXundefined 3 7 2" xfId="20147"/>
    <cellStyle name="SAPBEXundefined 4" xfId="2612"/>
    <cellStyle name="SAPBEXundefined 4 2" xfId="9393"/>
    <cellStyle name="SAPBEXundefined 4 2 2" xfId="16044"/>
    <cellStyle name="SAPBEXundefined 4 2 2 2" xfId="26196"/>
    <cellStyle name="SAPBEXundefined 4 2 3" xfId="22677"/>
    <cellStyle name="SAPBEXundefined 4 3" xfId="11353"/>
    <cellStyle name="SAPBEXundefined 4 3 2" xfId="17681"/>
    <cellStyle name="SAPBEXundefined 4 3 2 2" xfId="27215"/>
    <cellStyle name="SAPBEXundefined 4 3 3" xfId="23656"/>
    <cellStyle name="SAPBEXundefined 4 4" xfId="7212"/>
    <cellStyle name="SAPBEXundefined 4 4 2" xfId="21376"/>
    <cellStyle name="SAPBEXundefined 4 5" xfId="14385"/>
    <cellStyle name="SAPBEXundefined 4 5 2" xfId="25134"/>
    <cellStyle name="SAPBEXundefined 4 6" xfId="19361"/>
    <cellStyle name="SAPBEXundefined 5" xfId="18984"/>
    <cellStyle name="SAPBEXundefined 6" xfId="28080"/>
    <cellStyle name="stand_bord" xfId="292"/>
    <cellStyle name="Style 1" xfId="293"/>
    <cellStyle name="tabel" xfId="605"/>
    <cellStyle name="Text Indent A" xfId="294"/>
    <cellStyle name="Text Indent B" xfId="295"/>
    <cellStyle name="Text Indent B 2" xfId="296"/>
    <cellStyle name="Text Indent B 2 2" xfId="802"/>
    <cellStyle name="Text Indent B 2 2 2" xfId="1455"/>
    <cellStyle name="Text Indent B 2 2 3" xfId="1080"/>
    <cellStyle name="Text Indent B 2 3" xfId="961"/>
    <cellStyle name="Text Indent B 2 4" xfId="1085"/>
    <cellStyle name="Text Indent B 3" xfId="297"/>
    <cellStyle name="Text Indent B 3 2" xfId="803"/>
    <cellStyle name="Text Indent C" xfId="298"/>
    <cellStyle name="Text Indent C 2" xfId="299"/>
    <cellStyle name="Text Indent C 2 2" xfId="804"/>
    <cellStyle name="Text Indent C 2 2 2" xfId="1456"/>
    <cellStyle name="Text Indent C 2 2 3" xfId="1081"/>
    <cellStyle name="Text Indent C 2 3" xfId="952"/>
    <cellStyle name="Text Indent C 2 4" xfId="1086"/>
    <cellStyle name="Text Indent C 3" xfId="300"/>
    <cellStyle name="Text Indent C 3 2" xfId="805"/>
    <cellStyle name="Tickmark" xfId="301"/>
    <cellStyle name="Title" xfId="302"/>
    <cellStyle name="Title 2" xfId="806"/>
    <cellStyle name="Total" xfId="303"/>
    <cellStyle name="Total 2" xfId="807"/>
    <cellStyle name="Total 2 2" xfId="1489"/>
    <cellStyle name="Total 2 2 2" xfId="922"/>
    <cellStyle name="Total 2 2 2 2" xfId="3197"/>
    <cellStyle name="Total 2 2 2 2 2" xfId="7773"/>
    <cellStyle name="Total 2 2 2 2 2 2" xfId="14931"/>
    <cellStyle name="Total 2 2 2 2 2 2 2" xfId="34807"/>
    <cellStyle name="Total 2 2 2 2 2 3" xfId="31259"/>
    <cellStyle name="Total 2 2 2 2 3" xfId="9952"/>
    <cellStyle name="Total 2 2 2 2 3 2" xfId="16509"/>
    <cellStyle name="Total 2 2 2 2 3 2 2" xfId="35326"/>
    <cellStyle name="Total 2 2 2 2 3 3" xfId="32351"/>
    <cellStyle name="Total 2 2 2 2 4" xfId="11882"/>
    <cellStyle name="Total 2 2 2 2 4 2" xfId="18207"/>
    <cellStyle name="Total 2 2 2 2 4 2 2" xfId="36015"/>
    <cellStyle name="Total 2 2 2 2 4 3" xfId="33262"/>
    <cellStyle name="Total 2 2 2 2 5" xfId="4710"/>
    <cellStyle name="Total 2 2 2 2 5 2" xfId="20613"/>
    <cellStyle name="Total 2 2 2 2 5 2 2" xfId="36447"/>
    <cellStyle name="Total 2 2 2 2 5 3" xfId="29406"/>
    <cellStyle name="Total 2 2 2 2 6" xfId="4219"/>
    <cellStyle name="Total 2 2 2 2 6 2" xfId="29204"/>
    <cellStyle name="Total 2 2 2 2 7" xfId="28774"/>
    <cellStyle name="Total 2 2 2 3" xfId="3670"/>
    <cellStyle name="Total 2 2 2 3 2" xfId="10425"/>
    <cellStyle name="Total 2 2 2 3 2 2" xfId="16832"/>
    <cellStyle name="Total 2 2 2 3 2 2 2" xfId="35379"/>
    <cellStyle name="Total 2 2 2 3 2 3" xfId="32552"/>
    <cellStyle name="Total 2 2 2 3 3" xfId="12355"/>
    <cellStyle name="Total 2 2 2 3 3 2" xfId="18678"/>
    <cellStyle name="Total 2 2 2 3 3 2 2" xfId="36216"/>
    <cellStyle name="Total 2 2 2 3 3 3" xfId="33463"/>
    <cellStyle name="Total 2 2 2 3 4" xfId="15402"/>
    <cellStyle name="Total 2 2 2 3 4 2" xfId="35008"/>
    <cellStyle name="Total 2 2 2 3 5" xfId="28975"/>
    <cellStyle name="Total 2 2 2 4" xfId="5965"/>
    <cellStyle name="Total 2 2 2 4 2" xfId="13226"/>
    <cellStyle name="Total 2 2 2 4 2 2" xfId="33828"/>
    <cellStyle name="Total 2 2 2 4 3" xfId="30240"/>
    <cellStyle name="Total 2 2 2 5" xfId="5846"/>
    <cellStyle name="Total 2 2 2 5 2" xfId="13111"/>
    <cellStyle name="Total 2 2 2 5 2 2" xfId="33773"/>
    <cellStyle name="Total 2 2 2 5 3" xfId="30182"/>
    <cellStyle name="Total 2 2 2 6" xfId="8494"/>
    <cellStyle name="Total 2 2 2 6 2" xfId="15686"/>
    <cellStyle name="Total 2 2 2 6 2 2" xfId="35122"/>
    <cellStyle name="Total 2 2 2 6 3" xfId="31521"/>
    <cellStyle name="Total 2 2 2 7" xfId="4596"/>
    <cellStyle name="Total 2 2 2 7 2" xfId="29348"/>
    <cellStyle name="Total 2 2 2 8" xfId="28153"/>
    <cellStyle name="Total 2 2 3" xfId="2257"/>
    <cellStyle name="Total 2 2 3 2" xfId="6857"/>
    <cellStyle name="Total 2 2 3 2 2" xfId="14031"/>
    <cellStyle name="Total 2 2 3 2 2 2" xfId="34379"/>
    <cellStyle name="Total 2 2 3 2 3" xfId="30828"/>
    <cellStyle name="Total 2 2 3 3" xfId="9040"/>
    <cellStyle name="Total 2 2 3 3 2" xfId="15901"/>
    <cellStyle name="Total 2 2 3 3 2 2" xfId="35192"/>
    <cellStyle name="Total 2 2 3 3 3" xfId="31917"/>
    <cellStyle name="Total 2 2 3 4" xfId="11075"/>
    <cellStyle name="Total 2 2 3 4 2" xfId="17404"/>
    <cellStyle name="Total 2 2 3 4 2 2" xfId="35682"/>
    <cellStyle name="Total 2 2 3 4 3" xfId="32929"/>
    <cellStyle name="Total 2 2 3 5" xfId="5300"/>
    <cellStyle name="Total 2 2 3 5 2" xfId="20790"/>
    <cellStyle name="Total 2 2 3 5 2 2" xfId="36493"/>
    <cellStyle name="Total 2 2 3 5 3" xfId="29817"/>
    <cellStyle name="Total 2 2 3 6" xfId="12832"/>
    <cellStyle name="Total 2 2 3 6 2" xfId="33626"/>
    <cellStyle name="Total 2 2 4" xfId="2965"/>
    <cellStyle name="Total 2 2 4 2" xfId="9731"/>
    <cellStyle name="Total 2 2 4 2 2" xfId="16364"/>
    <cellStyle name="Total 2 2 4 2 2 2" xfId="35288"/>
    <cellStyle name="Total 2 2 4 2 3" xfId="32238"/>
    <cellStyle name="Total 2 2 4 3" xfId="11668"/>
    <cellStyle name="Total 2 2 4 3 2" xfId="17994"/>
    <cellStyle name="Total 2 2 4 3 2 2" xfId="35907"/>
    <cellStyle name="Total 2 2 4 3 3" xfId="33154"/>
    <cellStyle name="Total 2 2 4 4" xfId="7552"/>
    <cellStyle name="Total 2 2 4 4 2" xfId="21657"/>
    <cellStyle name="Total 2 2 4 4 2 2" xfId="36566"/>
    <cellStyle name="Total 2 2 4 4 3" xfId="31150"/>
    <cellStyle name="Total 2 2 4 5" xfId="14717"/>
    <cellStyle name="Total 2 2 4 5 2" xfId="34698"/>
    <cellStyle name="Total 2 2 4 6" xfId="28666"/>
    <cellStyle name="Total 2 2 5" xfId="3484"/>
    <cellStyle name="Total 2 2 5 2" xfId="10239"/>
    <cellStyle name="Total 2 2 5 2 2" xfId="16721"/>
    <cellStyle name="Total 2 2 5 2 2 2" xfId="35367"/>
    <cellStyle name="Total 2 2 5 2 3" xfId="32465"/>
    <cellStyle name="Total 2 2 5 3" xfId="12169"/>
    <cellStyle name="Total 2 2 5 3 2" xfId="18492"/>
    <cellStyle name="Total 2 2 5 3 2 2" xfId="36129"/>
    <cellStyle name="Total 2 2 5 3 3" xfId="33376"/>
    <cellStyle name="Total 2 2 5 4" xfId="8060"/>
    <cellStyle name="Total 2 2 5 4 2" xfId="22057"/>
    <cellStyle name="Total 2 2 5 4 2 2" xfId="36693"/>
    <cellStyle name="Total 2 2 5 4 3" xfId="31373"/>
    <cellStyle name="Total 2 2 5 5" xfId="15216"/>
    <cellStyle name="Total 2 2 5 5 2" xfId="34921"/>
    <cellStyle name="Total 2 2 5 6" xfId="28888"/>
    <cellStyle name="Total 2 2 6" xfId="4058"/>
    <cellStyle name="Total 2 2 6 2" xfId="29143"/>
    <cellStyle name="Total 2 3" xfId="870"/>
    <cellStyle name="Total 2 3 2" xfId="2961"/>
    <cellStyle name="Total 2 3 2 2" xfId="7548"/>
    <cellStyle name="Total 2 3 2 2 2" xfId="14713"/>
    <cellStyle name="Total 2 3 2 2 2 2" xfId="34694"/>
    <cellStyle name="Total 2 3 2 2 3" xfId="31146"/>
    <cellStyle name="Total 2 3 2 3" xfId="9727"/>
    <cellStyle name="Total 2 3 2 3 2" xfId="16363"/>
    <cellStyle name="Total 2 3 2 3 2 2" xfId="35287"/>
    <cellStyle name="Total 2 3 2 3 3" xfId="32234"/>
    <cellStyle name="Total 2 3 2 4" xfId="11667"/>
    <cellStyle name="Total 2 3 2 4 2" xfId="17993"/>
    <cellStyle name="Total 2 3 2 4 2 2" xfId="35906"/>
    <cellStyle name="Total 2 3 2 4 3" xfId="33153"/>
    <cellStyle name="Total 2 3 2 5" xfId="4681"/>
    <cellStyle name="Total 2 3 2 5 2" xfId="20610"/>
    <cellStyle name="Total 2 3 2 5 2 2" xfId="36446"/>
    <cellStyle name="Total 2 3 2 5 3" xfId="29379"/>
    <cellStyle name="Total 2 3 2 6" xfId="4212"/>
    <cellStyle name="Total 2 3 2 6 2" xfId="29202"/>
    <cellStyle name="Total 2 3 2 7" xfId="28665"/>
    <cellStyle name="Total 2 3 3" xfId="3483"/>
    <cellStyle name="Total 2 3 3 2" xfId="10238"/>
    <cellStyle name="Total 2 3 3 2 2" xfId="16720"/>
    <cellStyle name="Total 2 3 3 2 2 2" xfId="35366"/>
    <cellStyle name="Total 2 3 3 2 3" xfId="32464"/>
    <cellStyle name="Total 2 3 3 3" xfId="12168"/>
    <cellStyle name="Total 2 3 3 3 2" xfId="18491"/>
    <cellStyle name="Total 2 3 3 3 2 2" xfId="36128"/>
    <cellStyle name="Total 2 3 3 3 3" xfId="33375"/>
    <cellStyle name="Total 2 3 3 4" xfId="8059"/>
    <cellStyle name="Total 2 3 3 4 2" xfId="22056"/>
    <cellStyle name="Total 2 3 3 4 2 2" xfId="36692"/>
    <cellStyle name="Total 2 3 3 4 3" xfId="31372"/>
    <cellStyle name="Total 2 3 3 5" xfId="15215"/>
    <cellStyle name="Total 2 3 3 5 2" xfId="34920"/>
    <cellStyle name="Total 2 3 3 6" xfId="28887"/>
    <cellStyle name="Total 2 3 4" xfId="5915"/>
    <cellStyle name="Total 2 3 4 2" xfId="13176"/>
    <cellStyle name="Total 2 3 4 2 2" xfId="33795"/>
    <cellStyle name="Total 2 3 4 3" xfId="30207"/>
    <cellStyle name="Total 2 3 5" xfId="5855"/>
    <cellStyle name="Total 2 3 5 2" xfId="13117"/>
    <cellStyle name="Total 2 3 5 2 2" xfId="33775"/>
    <cellStyle name="Total 2 3 5 3" xfId="30187"/>
    <cellStyle name="Total 2 3 6" xfId="5808"/>
    <cellStyle name="Total 2 3 6 2" xfId="13077"/>
    <cellStyle name="Total 2 3 6 2 2" xfId="33751"/>
    <cellStyle name="Total 2 3 6 3" xfId="30158"/>
    <cellStyle name="Total 2 3 7" xfId="4525"/>
    <cellStyle name="Total 2 3 7 2" xfId="20535"/>
    <cellStyle name="Total 2 3 7 2 2" xfId="36418"/>
    <cellStyle name="Total 2 3 7 3" xfId="29303"/>
    <cellStyle name="Total 2 3 8" xfId="5286"/>
    <cellStyle name="Total 2 3 8 2" xfId="29810"/>
    <cellStyle name="Total 2 3 9" xfId="28145"/>
    <cellStyle name="Total 2 4" xfId="2090"/>
    <cellStyle name="Total 2 4 2" xfId="3196"/>
    <cellStyle name="Total 2 4 2 2" xfId="9951"/>
    <cellStyle name="Total 2 4 2 2 2" xfId="16508"/>
    <cellStyle name="Total 2 4 2 2 2 2" xfId="35325"/>
    <cellStyle name="Total 2 4 2 2 3" xfId="32350"/>
    <cellStyle name="Total 2 4 2 3" xfId="11881"/>
    <cellStyle name="Total 2 4 2 3 2" xfId="18206"/>
    <cellStyle name="Total 2 4 2 3 2 2" xfId="36014"/>
    <cellStyle name="Total 2 4 2 3 3" xfId="33261"/>
    <cellStyle name="Total 2 4 2 4" xfId="7772"/>
    <cellStyle name="Total 2 4 2 4 2" xfId="21777"/>
    <cellStyle name="Total 2 4 2 4 2 2" xfId="36579"/>
    <cellStyle name="Total 2 4 2 4 3" xfId="31258"/>
    <cellStyle name="Total 2 4 2 5" xfId="14930"/>
    <cellStyle name="Total 2 4 2 5 2" xfId="34806"/>
    <cellStyle name="Total 2 4 2 6" xfId="28773"/>
    <cellStyle name="Total 2 4 3" xfId="3669"/>
    <cellStyle name="Total 2 4 3 2" xfId="10424"/>
    <cellStyle name="Total 2 4 3 2 2" xfId="16831"/>
    <cellStyle name="Total 2 4 3 2 2 2" xfId="35378"/>
    <cellStyle name="Total 2 4 3 2 3" xfId="32551"/>
    <cellStyle name="Total 2 4 3 3" xfId="12354"/>
    <cellStyle name="Total 2 4 3 3 2" xfId="18677"/>
    <cellStyle name="Total 2 4 3 3 2 2" xfId="36215"/>
    <cellStyle name="Total 2 4 3 3 3" xfId="33462"/>
    <cellStyle name="Total 2 4 3 4" xfId="15401"/>
    <cellStyle name="Total 2 4 3 4 2" xfId="35007"/>
    <cellStyle name="Total 2 4 3 5" xfId="28974"/>
    <cellStyle name="Total 2 4 4" xfId="6690"/>
    <cellStyle name="Total 2 4 4 2" xfId="13866"/>
    <cellStyle name="Total 2 4 4 2 2" xfId="34274"/>
    <cellStyle name="Total 2 4 4 3" xfId="30723"/>
    <cellStyle name="Total 2 4 5" xfId="8873"/>
    <cellStyle name="Total 2 4 5 2" xfId="15813"/>
    <cellStyle name="Total 2 4 5 2 2" xfId="35164"/>
    <cellStyle name="Total 2 4 5 3" xfId="31812"/>
    <cellStyle name="Total 2 4 6" xfId="10977"/>
    <cellStyle name="Total 2 4 6 2" xfId="17307"/>
    <cellStyle name="Total 2 4 6 2 2" xfId="35644"/>
    <cellStyle name="Total 2 4 6 3" xfId="32891"/>
    <cellStyle name="Total 2 4 7" xfId="12745"/>
    <cellStyle name="Total 2 4 7 2" xfId="33598"/>
    <cellStyle name="Total 2 5" xfId="2704"/>
    <cellStyle name="Total 2 5 2" xfId="9485"/>
    <cellStyle name="Total 2 5 2 2" xfId="16136"/>
    <cellStyle name="Total 2 5 2 2 2" xfId="35246"/>
    <cellStyle name="Total 2 5 2 3" xfId="32180"/>
    <cellStyle name="Total 2 5 3" xfId="11445"/>
    <cellStyle name="Total 2 5 3 2" xfId="17773"/>
    <cellStyle name="Total 2 5 3 2 2" xfId="35870"/>
    <cellStyle name="Total 2 5 3 3" xfId="33117"/>
    <cellStyle name="Total 2 5 4" xfId="7304"/>
    <cellStyle name="Total 2 5 4 2" xfId="21463"/>
    <cellStyle name="Total 2 5 4 2 2" xfId="36541"/>
    <cellStyle name="Total 2 5 4 3" xfId="31092"/>
    <cellStyle name="Total 2 5 5" xfId="14477"/>
    <cellStyle name="Total 2 5 5 2" xfId="34643"/>
    <cellStyle name="Total 2 5 6" xfId="28629"/>
    <cellStyle name="Total 2 6" xfId="4744"/>
    <cellStyle name="Total 2 6 2" xfId="29430"/>
    <cellStyle name="Total 3" xfId="1301"/>
    <cellStyle name="Total 3 2" xfId="1993"/>
    <cellStyle name="Total 3 2 2" xfId="2944"/>
    <cellStyle name="Total 3 2 2 2" xfId="7531"/>
    <cellStyle name="Total 3 2 2 2 2" xfId="14697"/>
    <cellStyle name="Total 3 2 2 2 2 2" xfId="25383"/>
    <cellStyle name="Total 3 2 2 3" xfId="9710"/>
    <cellStyle name="Total 3 2 2 3 2" xfId="16349"/>
    <cellStyle name="Total 3 2 2 3 2 2" xfId="26447"/>
    <cellStyle name="Total 3 2 2 4" xfId="11653"/>
    <cellStyle name="Total 3 2 2 4 2" xfId="17980"/>
    <cellStyle name="Total 3 2 2 4 2 2" xfId="27463"/>
    <cellStyle name="Total 3 2 2 5" xfId="5091"/>
    <cellStyle name="Total 3 2 2 6" xfId="12676"/>
    <cellStyle name="Total 3 2 2 6 2" xfId="24459"/>
    <cellStyle name="Total 3 2 3" xfId="3469"/>
    <cellStyle name="Total 3 2 3 2" xfId="10224"/>
    <cellStyle name="Total 3 2 3 2 2" xfId="16706"/>
    <cellStyle name="Total 3 2 3 2 2 2" xfId="26728"/>
    <cellStyle name="Total 3 2 3 3" xfId="12154"/>
    <cellStyle name="Total 3 2 3 3 2" xfId="18478"/>
    <cellStyle name="Total 3 2 3 3 2 2" xfId="27739"/>
    <cellStyle name="Total 3 2 3 4" xfId="8045"/>
    <cellStyle name="Total 3 2 3 5" xfId="15202"/>
    <cellStyle name="Total 3 2 3 5 2" xfId="25659"/>
    <cellStyle name="Total 3 2 4" xfId="6593"/>
    <cellStyle name="Total 3 2 4 2" xfId="13771"/>
    <cellStyle name="Total 3 2 4 2 2" xfId="24911"/>
    <cellStyle name="Total 3 2 5" xfId="8776"/>
    <cellStyle name="Total 3 2 5 2" xfId="15744"/>
    <cellStyle name="Total 3 2 5 2 2" xfId="25969"/>
    <cellStyle name="Total 3 2 6" xfId="10890"/>
    <cellStyle name="Total 3 2 6 2" xfId="17222"/>
    <cellStyle name="Total 3 2 6 2 2" xfId="26995"/>
    <cellStyle name="Total 3 2 7" xfId="4429"/>
    <cellStyle name="Total 3 2 8" xfId="4781"/>
    <cellStyle name="Total 3 2 8 2" xfId="20623"/>
    <cellStyle name="Total 3 3" xfId="2778"/>
    <cellStyle name="Total 3 3 2" xfId="9551"/>
    <cellStyle name="Total 3 3 2 2" xfId="16202"/>
    <cellStyle name="Total 3 3 2 2 2" xfId="26328"/>
    <cellStyle name="Total 3 3 3" xfId="11506"/>
    <cellStyle name="Total 3 3 3 2" xfId="17833"/>
    <cellStyle name="Total 3 3 3 2 2" xfId="27344"/>
    <cellStyle name="Total 3 3 4" xfId="7370"/>
    <cellStyle name="Total 3 3 5" xfId="14538"/>
    <cellStyle name="Total 3 3 5 2" xfId="25264"/>
    <cellStyle name="Total 3 4" xfId="2871"/>
    <cellStyle name="Total 3 4 2" xfId="9638"/>
    <cellStyle name="Total 3 4 2 2" xfId="16286"/>
    <cellStyle name="Total 3 4 2 2 2" xfId="26399"/>
    <cellStyle name="Total 3 4 3" xfId="11590"/>
    <cellStyle name="Total 3 4 3 2" xfId="17917"/>
    <cellStyle name="Total 3 4 3 2 2" xfId="27415"/>
    <cellStyle name="Total 3 4 4" xfId="7458"/>
    <cellStyle name="Total 3 4 5" xfId="14625"/>
    <cellStyle name="Total 3 4 5 2" xfId="25335"/>
    <cellStyle name="Total 3 5" xfId="4134"/>
    <cellStyle name="Total 3 6" xfId="4276"/>
    <cellStyle name="Total 3 6 2" xfId="20322"/>
    <cellStyle name="Total 4" xfId="2194"/>
    <cellStyle name="Total 4 2" xfId="6794"/>
    <cellStyle name="Total 4 2 2" xfId="13968"/>
    <cellStyle name="Total 4 2 2 2" xfId="25010"/>
    <cellStyle name="Total 4 3" xfId="8977"/>
    <cellStyle name="Total 4 3 2" xfId="15877"/>
    <cellStyle name="Total 4 3 2 2" xfId="26072"/>
    <cellStyle name="Total 4 4" xfId="11043"/>
    <cellStyle name="Total 4 4 2" xfId="17372"/>
    <cellStyle name="Total 4 4 2 2" xfId="27092"/>
    <cellStyle name="Total 4 5" xfId="12808"/>
    <cellStyle name="Total 4 5 2" xfId="24561"/>
    <cellStyle name="Total 5" xfId="2613"/>
    <cellStyle name="Total 5 2" xfId="9394"/>
    <cellStyle name="Total 5 2 2" xfId="16045"/>
    <cellStyle name="Total 5 2 2 2" xfId="26197"/>
    <cellStyle name="Total 5 3" xfId="11354"/>
    <cellStyle name="Total 5 3 2" xfId="17682"/>
    <cellStyle name="Total 5 3 2 2" xfId="27216"/>
    <cellStyle name="Total 5 4" xfId="7213"/>
    <cellStyle name="Total 5 5" xfId="14386"/>
    <cellStyle name="Total 5 5 2" xfId="25135"/>
    <cellStyle name="Total 6" xfId="18985"/>
    <cellStyle name="Väliotsikko" xfId="671"/>
    <cellStyle name="Warning Text" xfId="304"/>
    <cellStyle name="Warning Text 2" xfId="808"/>
    <cellStyle name="Акцент1" xfId="27999" builtinId="29" customBuiltin="1"/>
    <cellStyle name="Акцент1 2" xfId="305"/>
    <cellStyle name="Акцент1 3" xfId="306"/>
    <cellStyle name="Акцент1 4" xfId="307"/>
    <cellStyle name="Акцент1 5" xfId="308"/>
    <cellStyle name="Акцент2" xfId="28003" builtinId="33" customBuiltin="1"/>
    <cellStyle name="Акцент2 2" xfId="309"/>
    <cellStyle name="Акцент2 3" xfId="310"/>
    <cellStyle name="Акцент2 4" xfId="311"/>
    <cellStyle name="Акцент2 5" xfId="312"/>
    <cellStyle name="Акцент3" xfId="28007" builtinId="37" customBuiltin="1"/>
    <cellStyle name="Акцент3 2" xfId="313"/>
    <cellStyle name="Акцент3 3" xfId="314"/>
    <cellStyle name="Акцент3 4" xfId="315"/>
    <cellStyle name="Акцент3 5" xfId="316"/>
    <cellStyle name="Акцент4" xfId="28011" builtinId="41" customBuiltin="1"/>
    <cellStyle name="Акцент4 2" xfId="317"/>
    <cellStyle name="Акцент4 3" xfId="318"/>
    <cellStyle name="Акцент4 4" xfId="319"/>
    <cellStyle name="Акцент4 5" xfId="320"/>
    <cellStyle name="Акцент5" xfId="28015" builtinId="45" customBuiltin="1"/>
    <cellStyle name="Акцент5 2" xfId="321"/>
    <cellStyle name="Акцент5 3" xfId="322"/>
    <cellStyle name="Акцент5 4" xfId="323"/>
    <cellStyle name="Акцент5 5" xfId="324"/>
    <cellStyle name="Акцент6" xfId="28019" builtinId="49" customBuiltin="1"/>
    <cellStyle name="Акцент6 2" xfId="325"/>
    <cellStyle name="Акцент6 3" xfId="326"/>
    <cellStyle name="Акцент6 4" xfId="327"/>
    <cellStyle name="Акцент6 5" xfId="328"/>
    <cellStyle name="Беззащитный" xfId="329"/>
    <cellStyle name="Ввод " xfId="27990" builtinId="20" customBuiltin="1"/>
    <cellStyle name="Ввод  2" xfId="330"/>
    <cellStyle name="Ввод  2 2" xfId="1567"/>
    <cellStyle name="Ввод  2 2 2" xfId="883"/>
    <cellStyle name="Ввод  2 2 2 2" xfId="3253"/>
    <cellStyle name="Ввод  2 2 2 2 2" xfId="10008"/>
    <cellStyle name="Ввод  2 2 2 2 2 2" xfId="16561"/>
    <cellStyle name="Ввод  2 2 2 2 2 2 2" xfId="35327"/>
    <cellStyle name="Ввод  2 2 2 2 2 3" xfId="32356"/>
    <cellStyle name="Ввод  2 2 2 2 3" xfId="11938"/>
    <cellStyle name="Ввод  2 2 2 2 3 2" xfId="18263"/>
    <cellStyle name="Ввод  2 2 2 2 3 2 2" xfId="36020"/>
    <cellStyle name="Ввод  2 2 2 2 3 3" xfId="33267"/>
    <cellStyle name="Ввод  2 2 2 2 4" xfId="7829"/>
    <cellStyle name="Ввод  2 2 2 2 4 2" xfId="21833"/>
    <cellStyle name="Ввод  2 2 2 2 4 2 2" xfId="36584"/>
    <cellStyle name="Ввод  2 2 2 2 4 3" xfId="31264"/>
    <cellStyle name="Ввод  2 2 2 2 5" xfId="14987"/>
    <cellStyle name="Ввод  2 2 2 2 5 2" xfId="34812"/>
    <cellStyle name="Ввод  2 2 2 2 6" xfId="28779"/>
    <cellStyle name="Ввод  2 2 2 3" xfId="3726"/>
    <cellStyle name="Ввод  2 2 2 3 2" xfId="10481"/>
    <cellStyle name="Ввод  2 2 2 3 2 2" xfId="16884"/>
    <cellStyle name="Ввод  2 2 2 3 2 2 2" xfId="35380"/>
    <cellStyle name="Ввод  2 2 2 3 2 3" xfId="32557"/>
    <cellStyle name="Ввод  2 2 2 3 3" xfId="12411"/>
    <cellStyle name="Ввод  2 2 2 3 3 2" xfId="18734"/>
    <cellStyle name="Ввод  2 2 2 3 3 2 2" xfId="36221"/>
    <cellStyle name="Ввод  2 2 2 3 3 3" xfId="33468"/>
    <cellStyle name="Ввод  2 2 2 3 4" xfId="15458"/>
    <cellStyle name="Ввод  2 2 2 3 4 2" xfId="35013"/>
    <cellStyle name="Ввод  2 2 2 3 5" xfId="28980"/>
    <cellStyle name="Ввод  2 2 2 4" xfId="5928"/>
    <cellStyle name="Ввод  2 2 2 4 2" xfId="13189"/>
    <cellStyle name="Ввод  2 2 2 4 2 2" xfId="33803"/>
    <cellStyle name="Ввод  2 2 2 4 3" xfId="30215"/>
    <cellStyle name="Ввод  2 2 2 5" xfId="5747"/>
    <cellStyle name="Ввод  2 2 2 5 2" xfId="13037"/>
    <cellStyle name="Ввод  2 2 2 5 2 2" xfId="33730"/>
    <cellStyle name="Ввод  2 2 2 5 3" xfId="30119"/>
    <cellStyle name="Ввод  2 2 2 6" xfId="6124"/>
    <cellStyle name="Ввод  2 2 2 6 2" xfId="13363"/>
    <cellStyle name="Ввод  2 2 2 6 2 2" xfId="33914"/>
    <cellStyle name="Ввод  2 2 2 6 3" xfId="30344"/>
    <cellStyle name="Ввод  2 2 2 7" xfId="4222"/>
    <cellStyle name="Ввод  2 2 2 7 2" xfId="29205"/>
    <cellStyle name="Ввод  2 2 2 8" xfId="28146"/>
    <cellStyle name="Ввод  2 2 3" xfId="2199"/>
    <cellStyle name="Ввод  2 2 3 2" xfId="6799"/>
    <cellStyle name="Ввод  2 2 3 2 2" xfId="13973"/>
    <cellStyle name="Ввод  2 2 3 2 2 2" xfId="34335"/>
    <cellStyle name="Ввод  2 2 3 2 3" xfId="30784"/>
    <cellStyle name="Ввод  2 2 3 3" xfId="8982"/>
    <cellStyle name="Ввод  2 2 3 3 2" xfId="15878"/>
    <cellStyle name="Ввод  2 2 3 3 2 2" xfId="35183"/>
    <cellStyle name="Ввод  2 2 3 3 3" xfId="31873"/>
    <cellStyle name="Ввод  2 2 3 4" xfId="11046"/>
    <cellStyle name="Ввод  2 2 3 4 2" xfId="17375"/>
    <cellStyle name="Ввод  2 2 3 4 2 2" xfId="35667"/>
    <cellStyle name="Ввод  2 2 3 4 3" xfId="32914"/>
    <cellStyle name="Ввод  2 2 3 5" xfId="5256"/>
    <cellStyle name="Ввод  2 2 3 5 2" xfId="20765"/>
    <cellStyle name="Ввод  2 2 3 5 2 2" xfId="36487"/>
    <cellStyle name="Ввод  2 2 3 5 3" xfId="29792"/>
    <cellStyle name="Ввод  2 2 3 6" xfId="12809"/>
    <cellStyle name="Ввод  2 2 3 6 2" xfId="33617"/>
    <cellStyle name="Ввод  2 2 3 7" xfId="28427"/>
    <cellStyle name="Ввод  2 2 4" xfId="2779"/>
    <cellStyle name="Ввод  2 2 4 2" xfId="9552"/>
    <cellStyle name="Ввод  2 2 4 2 2" xfId="16203"/>
    <cellStyle name="Ввод  2 2 4 2 2 2" xfId="35254"/>
    <cellStyle name="Ввод  2 2 4 2 3" xfId="32187"/>
    <cellStyle name="Ввод  2 2 4 3" xfId="11507"/>
    <cellStyle name="Ввод  2 2 4 3 2" xfId="17834"/>
    <cellStyle name="Ввод  2 2 4 3 2 2" xfId="35874"/>
    <cellStyle name="Ввод  2 2 4 3 3" xfId="33121"/>
    <cellStyle name="Ввод  2 2 4 4" xfId="7371"/>
    <cellStyle name="Ввод  2 2 4 4 2" xfId="21523"/>
    <cellStyle name="Ввод  2 2 4 4 2 2" xfId="36544"/>
    <cellStyle name="Ввод  2 2 4 4 3" xfId="31099"/>
    <cellStyle name="Ввод  2 2 4 5" xfId="14539"/>
    <cellStyle name="Ввод  2 2 4 5 2" xfId="34647"/>
    <cellStyle name="Ввод  2 2 4 6" xfId="28633"/>
    <cellStyle name="Ввод  2 2 5" xfId="2718"/>
    <cellStyle name="Ввод  2 2 5 2" xfId="9492"/>
    <cellStyle name="Ввод  2 2 5 2 2" xfId="16143"/>
    <cellStyle name="Ввод  2 2 5 2 2 2" xfId="35250"/>
    <cellStyle name="Ввод  2 2 5 2 3" xfId="32184"/>
    <cellStyle name="Ввод  2 2 5 3" xfId="11447"/>
    <cellStyle name="Ввод  2 2 5 3 2" xfId="17775"/>
    <cellStyle name="Ввод  2 2 5 3 2 2" xfId="35871"/>
    <cellStyle name="Ввод  2 2 5 3 3" xfId="33118"/>
    <cellStyle name="Ввод  2 2 5 4" xfId="7310"/>
    <cellStyle name="Ввод  2 2 5 4 2" xfId="21465"/>
    <cellStyle name="Ввод  2 2 5 4 2 2" xfId="36542"/>
    <cellStyle name="Ввод  2 2 5 4 3" xfId="31096"/>
    <cellStyle name="Ввод  2 2 5 5" xfId="14479"/>
    <cellStyle name="Ввод  2 2 5 5 2" xfId="34644"/>
    <cellStyle name="Ввод  2 2 5 6" xfId="28630"/>
    <cellStyle name="Ввод  2 2 6" xfId="3982"/>
    <cellStyle name="Ввод  2 2 6 2" xfId="29116"/>
    <cellStyle name="Ввод  2 2 7" xfId="28266"/>
    <cellStyle name="Ввод  2 3" xfId="2176"/>
    <cellStyle name="Ввод  2 3 2" xfId="5238"/>
    <cellStyle name="Ввод  2 3 2 2" xfId="12797"/>
    <cellStyle name="Ввод  2 3 2 2 2" xfId="33610"/>
    <cellStyle name="Ввод  2 3 2 3" xfId="29782"/>
    <cellStyle name="Ввод  2 3 3" xfId="6776"/>
    <cellStyle name="Ввод  2 3 3 2" xfId="13950"/>
    <cellStyle name="Ввод  2 3 3 2 2" xfId="34317"/>
    <cellStyle name="Ввод  2 3 3 3" xfId="30766"/>
    <cellStyle name="Ввод  2 3 4" xfId="8959"/>
    <cellStyle name="Ввод  2 3 4 2" xfId="15866"/>
    <cellStyle name="Ввод  2 3 4 2 2" xfId="35176"/>
    <cellStyle name="Ввод  2 3 4 3" xfId="31855"/>
    <cellStyle name="Ввод  2 3 5" xfId="11031"/>
    <cellStyle name="Ввод  2 3 5 2" xfId="17360"/>
    <cellStyle name="Ввод  2 3 5 2 2" xfId="35657"/>
    <cellStyle name="Ввод  2 3 5 3" xfId="32904"/>
    <cellStyle name="Ввод  2 3 6" xfId="4335"/>
    <cellStyle name="Ввод  2 3 6 2" xfId="20379"/>
    <cellStyle name="Ввод  2 3 6 2 2" xfId="36341"/>
    <cellStyle name="Ввод  2 3 6 3" xfId="29226"/>
    <cellStyle name="Ввод  2 3 7" xfId="5263"/>
    <cellStyle name="Ввод  2 3 7 2" xfId="29798"/>
    <cellStyle name="Ввод  2 3 8" xfId="28417"/>
    <cellStyle name="Ввод  2 4" xfId="2614"/>
    <cellStyle name="Ввод  2 4 2" xfId="9395"/>
    <cellStyle name="Ввод  2 4 2 2" xfId="16046"/>
    <cellStyle name="Ввод  2 4 2 2 2" xfId="35227"/>
    <cellStyle name="Ввод  2 4 2 3" xfId="32161"/>
    <cellStyle name="Ввод  2 4 3" xfId="11355"/>
    <cellStyle name="Ввод  2 4 3 2" xfId="17683"/>
    <cellStyle name="Ввод  2 4 3 2 2" xfId="35851"/>
    <cellStyle name="Ввод  2 4 3 3" xfId="33098"/>
    <cellStyle name="Ввод  2 4 4" xfId="7214"/>
    <cellStyle name="Ввод  2 4 4 2" xfId="21377"/>
    <cellStyle name="Ввод  2 4 4 2 2" xfId="36522"/>
    <cellStyle name="Ввод  2 4 4 3" xfId="31073"/>
    <cellStyle name="Ввод  2 4 5" xfId="14387"/>
    <cellStyle name="Ввод  2 4 5 2" xfId="34624"/>
    <cellStyle name="Ввод  2 4 6" xfId="28610"/>
    <cellStyle name="Ввод  2 5" xfId="18986"/>
    <cellStyle name="Ввод  2 5 2" xfId="36329"/>
    <cellStyle name="Ввод  2 6" xfId="28081"/>
    <cellStyle name="Ввод  3" xfId="331"/>
    <cellStyle name="Ввод  3 2" xfId="1568"/>
    <cellStyle name="Ввод  3 2 2" xfId="932"/>
    <cellStyle name="Ввод  3 2 2 2" xfId="3254"/>
    <cellStyle name="Ввод  3 2 2 2 2" xfId="10009"/>
    <cellStyle name="Ввод  3 2 2 2 2 2" xfId="16562"/>
    <cellStyle name="Ввод  3 2 2 2 2 2 2" xfId="35328"/>
    <cellStyle name="Ввод  3 2 2 2 2 3" xfId="32357"/>
    <cellStyle name="Ввод  3 2 2 2 3" xfId="11939"/>
    <cellStyle name="Ввод  3 2 2 2 3 2" xfId="18264"/>
    <cellStyle name="Ввод  3 2 2 2 3 2 2" xfId="36021"/>
    <cellStyle name="Ввод  3 2 2 2 3 3" xfId="33268"/>
    <cellStyle name="Ввод  3 2 2 2 4" xfId="7830"/>
    <cellStyle name="Ввод  3 2 2 2 4 2" xfId="21834"/>
    <cellStyle name="Ввод  3 2 2 2 4 2 2" xfId="36585"/>
    <cellStyle name="Ввод  3 2 2 2 4 3" xfId="31265"/>
    <cellStyle name="Ввод  3 2 2 2 5" xfId="14988"/>
    <cellStyle name="Ввод  3 2 2 2 5 2" xfId="34813"/>
    <cellStyle name="Ввод  3 2 2 2 6" xfId="28780"/>
    <cellStyle name="Ввод  3 2 2 3" xfId="3727"/>
    <cellStyle name="Ввод  3 2 2 3 2" xfId="10482"/>
    <cellStyle name="Ввод  3 2 2 3 2 2" xfId="16885"/>
    <cellStyle name="Ввод  3 2 2 3 2 2 2" xfId="35381"/>
    <cellStyle name="Ввод  3 2 2 3 2 3" xfId="32558"/>
    <cellStyle name="Ввод  3 2 2 3 3" xfId="12412"/>
    <cellStyle name="Ввод  3 2 2 3 3 2" xfId="18735"/>
    <cellStyle name="Ввод  3 2 2 3 3 2 2" xfId="36222"/>
    <cellStyle name="Ввод  3 2 2 3 3 3" xfId="33469"/>
    <cellStyle name="Ввод  3 2 2 3 4" xfId="15459"/>
    <cellStyle name="Ввод  3 2 2 3 4 2" xfId="35014"/>
    <cellStyle name="Ввод  3 2 2 3 5" xfId="28981"/>
    <cellStyle name="Ввод  3 2 2 4" xfId="5975"/>
    <cellStyle name="Ввод  3 2 2 4 2" xfId="13236"/>
    <cellStyle name="Ввод  3 2 2 4 2 2" xfId="33830"/>
    <cellStyle name="Ввод  3 2 2 4 3" xfId="30242"/>
    <cellStyle name="Ввод  3 2 2 5" xfId="5841"/>
    <cellStyle name="Ввод  3 2 2 5 2" xfId="13106"/>
    <cellStyle name="Ввод  3 2 2 5 2 2" xfId="33772"/>
    <cellStyle name="Ввод  3 2 2 5 3" xfId="30181"/>
    <cellStyle name="Ввод  3 2 2 6" xfId="5998"/>
    <cellStyle name="Ввод  3 2 2 6 2" xfId="13257"/>
    <cellStyle name="Ввод  3 2 2 6 2 2" xfId="33843"/>
    <cellStyle name="Ввод  3 2 2 6 3" xfId="30257"/>
    <cellStyle name="Ввод  3 2 2 7" xfId="3922"/>
    <cellStyle name="Ввод  3 2 2 7 2" xfId="29088"/>
    <cellStyle name="Ввод  3 2 2 8" xfId="28154"/>
    <cellStyle name="Ввод  3 2 3" xfId="2200"/>
    <cellStyle name="Ввод  3 2 3 2" xfId="6800"/>
    <cellStyle name="Ввод  3 2 3 2 2" xfId="13974"/>
    <cellStyle name="Ввод  3 2 3 2 2 2" xfId="34336"/>
    <cellStyle name="Ввод  3 2 3 2 3" xfId="30785"/>
    <cellStyle name="Ввод  3 2 3 3" xfId="8983"/>
    <cellStyle name="Ввод  3 2 3 3 2" xfId="15879"/>
    <cellStyle name="Ввод  3 2 3 3 2 2" xfId="35184"/>
    <cellStyle name="Ввод  3 2 3 3 3" xfId="31874"/>
    <cellStyle name="Ввод  3 2 3 4" xfId="11047"/>
    <cellStyle name="Ввод  3 2 3 4 2" xfId="17376"/>
    <cellStyle name="Ввод  3 2 3 4 2 2" xfId="35668"/>
    <cellStyle name="Ввод  3 2 3 4 3" xfId="32915"/>
    <cellStyle name="Ввод  3 2 3 5" xfId="5257"/>
    <cellStyle name="Ввод  3 2 3 5 2" xfId="20766"/>
    <cellStyle name="Ввод  3 2 3 5 2 2" xfId="36488"/>
    <cellStyle name="Ввод  3 2 3 5 3" xfId="29793"/>
    <cellStyle name="Ввод  3 2 3 6" xfId="12810"/>
    <cellStyle name="Ввод  3 2 3 6 2" xfId="33618"/>
    <cellStyle name="Ввод  3 2 3 7" xfId="28428"/>
    <cellStyle name="Ввод  3 2 4" xfId="2991"/>
    <cellStyle name="Ввод  3 2 4 2" xfId="9757"/>
    <cellStyle name="Ввод  3 2 4 2 2" xfId="16386"/>
    <cellStyle name="Ввод  3 2 4 2 2 2" xfId="35289"/>
    <cellStyle name="Ввод  3 2 4 2 3" xfId="32243"/>
    <cellStyle name="Ввод  3 2 4 3" xfId="11694"/>
    <cellStyle name="Ввод  3 2 4 3 2" xfId="18020"/>
    <cellStyle name="Ввод  3 2 4 3 2 2" xfId="35912"/>
    <cellStyle name="Ввод  3 2 4 3 3" xfId="33159"/>
    <cellStyle name="Ввод  3 2 4 4" xfId="7578"/>
    <cellStyle name="Ввод  3 2 4 4 2" xfId="21679"/>
    <cellStyle name="Ввод  3 2 4 4 2 2" xfId="36567"/>
    <cellStyle name="Ввод  3 2 4 4 3" xfId="31155"/>
    <cellStyle name="Ввод  3 2 4 5" xfId="14743"/>
    <cellStyle name="Ввод  3 2 4 5 2" xfId="34703"/>
    <cellStyle name="Ввод  3 2 4 6" xfId="28671"/>
    <cellStyle name="Ввод  3 2 5" xfId="3506"/>
    <cellStyle name="Ввод  3 2 5 2" xfId="10261"/>
    <cellStyle name="Ввод  3 2 5 2 2" xfId="16739"/>
    <cellStyle name="Ввод  3 2 5 2 2 2" xfId="35368"/>
    <cellStyle name="Ввод  3 2 5 2 3" xfId="32470"/>
    <cellStyle name="Ввод  3 2 5 3" xfId="12191"/>
    <cellStyle name="Ввод  3 2 5 3 2" xfId="18514"/>
    <cellStyle name="Ввод  3 2 5 3 2 2" xfId="36134"/>
    <cellStyle name="Ввод  3 2 5 3 3" xfId="33381"/>
    <cellStyle name="Ввод  3 2 5 4" xfId="8082"/>
    <cellStyle name="Ввод  3 2 5 4 2" xfId="22079"/>
    <cellStyle name="Ввод  3 2 5 4 2 2" xfId="36698"/>
    <cellStyle name="Ввод  3 2 5 4 3" xfId="31378"/>
    <cellStyle name="Ввод  3 2 5 5" xfId="15238"/>
    <cellStyle name="Ввод  3 2 5 5 2" xfId="34926"/>
    <cellStyle name="Ввод  3 2 5 6" xfId="28893"/>
    <cellStyle name="Ввод  3 2 6" xfId="3981"/>
    <cellStyle name="Ввод  3 2 6 2" xfId="29115"/>
    <cellStyle name="Ввод  3 2 7" xfId="28267"/>
    <cellStyle name="Ввод  3 3" xfId="2305"/>
    <cellStyle name="Ввод  3 3 2" xfId="2799"/>
    <cellStyle name="Ввод  3 3 2 2" xfId="7386"/>
    <cellStyle name="Ввод  3 3 2 2 2" xfId="14553"/>
    <cellStyle name="Ввод  3 3 2 2 2 2" xfId="34652"/>
    <cellStyle name="Ввод  3 3 2 2 3" xfId="31104"/>
    <cellStyle name="Ввод  3 3 2 3" xfId="9566"/>
    <cellStyle name="Ввод  3 3 2 3 2" xfId="16215"/>
    <cellStyle name="Ввод  3 3 2 3 2 2" xfId="35257"/>
    <cellStyle name="Ввод  3 3 2 3 3" xfId="32192"/>
    <cellStyle name="Ввод  3 3 2 4" xfId="11519"/>
    <cellStyle name="Ввод  3 3 2 4 2" xfId="17846"/>
    <cellStyle name="Ввод  3 3 2 4 2 2" xfId="35877"/>
    <cellStyle name="Ввод  3 3 2 4 3" xfId="33124"/>
    <cellStyle name="Ввод  3 3 2 5" xfId="5341"/>
    <cellStyle name="Ввод  3 3 2 5 2" xfId="20812"/>
    <cellStyle name="Ввод  3 3 2 5 2 2" xfId="36495"/>
    <cellStyle name="Ввод  3 3 2 5 3" xfId="29838"/>
    <cellStyle name="Ввод  3 3 2 6" xfId="12855"/>
    <cellStyle name="Ввод  3 3 2 6 2" xfId="33631"/>
    <cellStyle name="Ввод  3 3 2 7" xfId="28636"/>
    <cellStyle name="Ввод  3 3 3" xfId="2898"/>
    <cellStyle name="Ввод  3 3 3 2" xfId="9665"/>
    <cellStyle name="Ввод  3 3 3 2 2" xfId="16311"/>
    <cellStyle name="Ввод  3 3 3 2 2 2" xfId="35272"/>
    <cellStyle name="Ввод  3 3 3 2 3" xfId="32210"/>
    <cellStyle name="Ввод  3 3 3 3" xfId="11615"/>
    <cellStyle name="Ввод  3 3 3 3 2" xfId="17942"/>
    <cellStyle name="Ввод  3 3 3 3 2 2" xfId="35892"/>
    <cellStyle name="Ввод  3 3 3 3 3" xfId="33139"/>
    <cellStyle name="Ввод  3 3 3 4" xfId="7485"/>
    <cellStyle name="Ввод  3 3 3 4 2" xfId="21616"/>
    <cellStyle name="Ввод  3 3 3 4 2 2" xfId="36556"/>
    <cellStyle name="Ввод  3 3 3 4 3" xfId="31122"/>
    <cellStyle name="Ввод  3 3 3 5" xfId="14652"/>
    <cellStyle name="Ввод  3 3 3 5 2" xfId="34670"/>
    <cellStyle name="Ввод  3 3 3 6" xfId="28651"/>
    <cellStyle name="Ввод  3 3 4" xfId="6905"/>
    <cellStyle name="Ввод  3 3 4 2" xfId="14079"/>
    <cellStyle name="Ввод  3 3 4 2 2" xfId="34409"/>
    <cellStyle name="Ввод  3 3 4 3" xfId="30858"/>
    <cellStyle name="Ввод  3 3 5" xfId="9088"/>
    <cellStyle name="Ввод  3 3 5 2" xfId="15924"/>
    <cellStyle name="Ввод  3 3 5 2 2" xfId="35197"/>
    <cellStyle name="Ввод  3 3 5 3" xfId="31947"/>
    <cellStyle name="Ввод  3 3 6" xfId="11112"/>
    <cellStyle name="Ввод  3 3 6 2" xfId="17441"/>
    <cellStyle name="Ввод  3 3 6 2 2" xfId="35701"/>
    <cellStyle name="Ввод  3 3 6 3" xfId="32948"/>
    <cellStyle name="Ввод  3 3 7" xfId="4336"/>
    <cellStyle name="Ввод  3 3 7 2" xfId="20380"/>
    <cellStyle name="Ввод  3 3 7 2 2" xfId="36342"/>
    <cellStyle name="Ввод  3 3 7 3" xfId="29227"/>
    <cellStyle name="Ввод  3 3 8" xfId="4807"/>
    <cellStyle name="Ввод  3 3 8 2" xfId="29485"/>
    <cellStyle name="Ввод  3 3 9" xfId="28460"/>
    <cellStyle name="Ввод  3 4" xfId="2615"/>
    <cellStyle name="Ввод  3 4 2" xfId="9396"/>
    <cellStyle name="Ввод  3 4 2 2" xfId="16047"/>
    <cellStyle name="Ввод  3 4 2 2 2" xfId="35228"/>
    <cellStyle name="Ввод  3 4 2 3" xfId="32162"/>
    <cellStyle name="Ввод  3 4 3" xfId="11356"/>
    <cellStyle name="Ввод  3 4 3 2" xfId="17684"/>
    <cellStyle name="Ввод  3 4 3 2 2" xfId="35852"/>
    <cellStyle name="Ввод  3 4 3 3" xfId="33099"/>
    <cellStyle name="Ввод  3 4 4" xfId="7215"/>
    <cellStyle name="Ввод  3 4 4 2" xfId="21378"/>
    <cellStyle name="Ввод  3 4 4 2 2" xfId="36523"/>
    <cellStyle name="Ввод  3 4 4 3" xfId="31074"/>
    <cellStyle name="Ввод  3 4 5" xfId="14388"/>
    <cellStyle name="Ввод  3 4 5 2" xfId="34625"/>
    <cellStyle name="Ввод  3 4 6" xfId="28611"/>
    <cellStyle name="Ввод  3 5" xfId="28082"/>
    <cellStyle name="Ввод  4" xfId="332"/>
    <cellStyle name="Ввод  4 2" xfId="1569"/>
    <cellStyle name="Ввод  4 2 2" xfId="844"/>
    <cellStyle name="Ввод  4 2 2 2" xfId="3255"/>
    <cellStyle name="Ввод  4 2 2 2 2" xfId="10010"/>
    <cellStyle name="Ввод  4 2 2 2 2 2" xfId="16563"/>
    <cellStyle name="Ввод  4 2 2 2 2 2 2" xfId="35329"/>
    <cellStyle name="Ввод  4 2 2 2 2 3" xfId="32358"/>
    <cellStyle name="Ввод  4 2 2 2 3" xfId="11940"/>
    <cellStyle name="Ввод  4 2 2 2 3 2" xfId="18265"/>
    <cellStyle name="Ввод  4 2 2 2 3 2 2" xfId="36022"/>
    <cellStyle name="Ввод  4 2 2 2 3 3" xfId="33269"/>
    <cellStyle name="Ввод  4 2 2 2 4" xfId="7831"/>
    <cellStyle name="Ввод  4 2 2 2 4 2" xfId="21835"/>
    <cellStyle name="Ввод  4 2 2 2 4 2 2" xfId="36586"/>
    <cellStyle name="Ввод  4 2 2 2 4 3" xfId="31266"/>
    <cellStyle name="Ввод  4 2 2 2 5" xfId="14989"/>
    <cellStyle name="Ввод  4 2 2 2 5 2" xfId="34814"/>
    <cellStyle name="Ввод  4 2 2 2 6" xfId="28781"/>
    <cellStyle name="Ввод  4 2 2 3" xfId="3728"/>
    <cellStyle name="Ввод  4 2 2 3 2" xfId="10483"/>
    <cellStyle name="Ввод  4 2 2 3 2 2" xfId="16886"/>
    <cellStyle name="Ввод  4 2 2 3 2 2 2" xfId="35382"/>
    <cellStyle name="Ввод  4 2 2 3 2 3" xfId="32559"/>
    <cellStyle name="Ввод  4 2 2 3 3" xfId="12413"/>
    <cellStyle name="Ввод  4 2 2 3 3 2" xfId="18736"/>
    <cellStyle name="Ввод  4 2 2 3 3 2 2" xfId="36223"/>
    <cellStyle name="Ввод  4 2 2 3 3 3" xfId="33470"/>
    <cellStyle name="Ввод  4 2 2 3 4" xfId="15460"/>
    <cellStyle name="Ввод  4 2 2 3 4 2" xfId="35015"/>
    <cellStyle name="Ввод  4 2 2 3 5" xfId="28982"/>
    <cellStyle name="Ввод  4 2 2 4" xfId="5889"/>
    <cellStyle name="Ввод  4 2 2 4 2" xfId="13150"/>
    <cellStyle name="Ввод  4 2 2 4 2 2" xfId="33791"/>
    <cellStyle name="Ввод  4 2 2 4 3" xfId="30203"/>
    <cellStyle name="Ввод  4 2 2 5" xfId="5639"/>
    <cellStyle name="Ввод  4 2 2 5 2" xfId="12978"/>
    <cellStyle name="Ввод  4 2 2 5 2 2" xfId="33705"/>
    <cellStyle name="Ввод  4 2 2 5 3" xfId="30069"/>
    <cellStyle name="Ввод  4 2 2 6" xfId="5753"/>
    <cellStyle name="Ввод  4 2 2 6 2" xfId="13042"/>
    <cellStyle name="Ввод  4 2 2 6 2 2" xfId="33733"/>
    <cellStyle name="Ввод  4 2 2 6 3" xfId="30123"/>
    <cellStyle name="Ввод  4 2 2 7" xfId="7306"/>
    <cellStyle name="Ввод  4 2 2 7 2" xfId="31093"/>
    <cellStyle name="Ввод  4 2 2 8" xfId="28143"/>
    <cellStyle name="Ввод  4 2 3" xfId="2214"/>
    <cellStyle name="Ввод  4 2 3 2" xfId="6814"/>
    <cellStyle name="Ввод  4 2 3 2 2" xfId="13988"/>
    <cellStyle name="Ввод  4 2 3 2 2 2" xfId="34348"/>
    <cellStyle name="Ввод  4 2 3 2 3" xfId="30797"/>
    <cellStyle name="Ввод  4 2 3 3" xfId="8997"/>
    <cellStyle name="Ввод  4 2 3 3 2" xfId="15885"/>
    <cellStyle name="Ввод  4 2 3 3 2 2" xfId="35188"/>
    <cellStyle name="Ввод  4 2 3 3 3" xfId="31886"/>
    <cellStyle name="Ввод  4 2 3 4" xfId="11058"/>
    <cellStyle name="Ввод  4 2 3 4 2" xfId="17387"/>
    <cellStyle name="Ввод  4 2 3 4 2 2" xfId="35677"/>
    <cellStyle name="Ввод  4 2 3 4 3" xfId="32924"/>
    <cellStyle name="Ввод  4 2 3 5" xfId="5270"/>
    <cellStyle name="Ввод  4 2 3 5 2" xfId="20771"/>
    <cellStyle name="Ввод  4 2 3 5 2 2" xfId="36492"/>
    <cellStyle name="Ввод  4 2 3 5 3" xfId="29805"/>
    <cellStyle name="Ввод  4 2 3 6" xfId="12816"/>
    <cellStyle name="Ввод  4 2 3 6 2" xfId="33622"/>
    <cellStyle name="Ввод  4 2 3 7" xfId="28437"/>
    <cellStyle name="Ввод  4 2 4" xfId="2992"/>
    <cellStyle name="Ввод  4 2 4 2" xfId="9758"/>
    <cellStyle name="Ввод  4 2 4 2 2" xfId="16387"/>
    <cellStyle name="Ввод  4 2 4 2 2 2" xfId="35290"/>
    <cellStyle name="Ввод  4 2 4 2 3" xfId="32244"/>
    <cellStyle name="Ввод  4 2 4 3" xfId="11695"/>
    <cellStyle name="Ввод  4 2 4 3 2" xfId="18021"/>
    <cellStyle name="Ввод  4 2 4 3 2 2" xfId="35913"/>
    <cellStyle name="Ввод  4 2 4 3 3" xfId="33160"/>
    <cellStyle name="Ввод  4 2 4 4" xfId="7579"/>
    <cellStyle name="Ввод  4 2 4 4 2" xfId="21680"/>
    <cellStyle name="Ввод  4 2 4 4 2 2" xfId="36568"/>
    <cellStyle name="Ввод  4 2 4 4 3" xfId="31156"/>
    <cellStyle name="Ввод  4 2 4 5" xfId="14744"/>
    <cellStyle name="Ввод  4 2 4 5 2" xfId="34704"/>
    <cellStyle name="Ввод  4 2 4 6" xfId="28672"/>
    <cellStyle name="Ввод  4 2 5" xfId="3507"/>
    <cellStyle name="Ввод  4 2 5 2" xfId="10262"/>
    <cellStyle name="Ввод  4 2 5 2 2" xfId="16740"/>
    <cellStyle name="Ввод  4 2 5 2 2 2" xfId="35369"/>
    <cellStyle name="Ввод  4 2 5 2 3" xfId="32471"/>
    <cellStyle name="Ввод  4 2 5 3" xfId="12192"/>
    <cellStyle name="Ввод  4 2 5 3 2" xfId="18515"/>
    <cellStyle name="Ввод  4 2 5 3 2 2" xfId="36135"/>
    <cellStyle name="Ввод  4 2 5 3 3" xfId="33382"/>
    <cellStyle name="Ввод  4 2 5 4" xfId="8083"/>
    <cellStyle name="Ввод  4 2 5 4 2" xfId="22080"/>
    <cellStyle name="Ввод  4 2 5 4 2 2" xfId="36699"/>
    <cellStyle name="Ввод  4 2 5 4 3" xfId="31379"/>
    <cellStyle name="Ввод  4 2 5 5" xfId="15239"/>
    <cellStyle name="Ввод  4 2 5 5 2" xfId="34927"/>
    <cellStyle name="Ввод  4 2 5 6" xfId="28894"/>
    <cellStyle name="Ввод  4 2 6" xfId="3980"/>
    <cellStyle name="Ввод  4 2 6 2" xfId="29114"/>
    <cellStyle name="Ввод  4 2 7" xfId="28268"/>
    <cellStyle name="Ввод  4 3" xfId="2363"/>
    <cellStyle name="Ввод  4 3 2" xfId="2800"/>
    <cellStyle name="Ввод  4 3 2 2" xfId="7387"/>
    <cellStyle name="Ввод  4 3 2 2 2" xfId="14554"/>
    <cellStyle name="Ввод  4 3 2 2 2 2" xfId="34653"/>
    <cellStyle name="Ввод  4 3 2 2 3" xfId="31105"/>
    <cellStyle name="Ввод  4 3 2 3" xfId="9567"/>
    <cellStyle name="Ввод  4 3 2 3 2" xfId="16216"/>
    <cellStyle name="Ввод  4 3 2 3 2 2" xfId="35258"/>
    <cellStyle name="Ввод  4 3 2 3 3" xfId="32193"/>
    <cellStyle name="Ввод  4 3 2 4" xfId="11520"/>
    <cellStyle name="Ввод  4 3 2 4 2" xfId="17847"/>
    <cellStyle name="Ввод  4 3 2 4 2 2" xfId="35878"/>
    <cellStyle name="Ввод  4 3 2 4 3" xfId="33125"/>
    <cellStyle name="Ввод  4 3 2 5" xfId="5394"/>
    <cellStyle name="Ввод  4 3 2 5 2" xfId="20830"/>
    <cellStyle name="Ввод  4 3 2 5 2 2" xfId="36496"/>
    <cellStyle name="Ввод  4 3 2 5 3" xfId="29874"/>
    <cellStyle name="Ввод  4 3 2 6" xfId="12874"/>
    <cellStyle name="Ввод  4 3 2 6 2" xfId="33633"/>
    <cellStyle name="Ввод  4 3 2 7" xfId="28637"/>
    <cellStyle name="Ввод  4 3 3" xfId="2873"/>
    <cellStyle name="Ввод  4 3 3 2" xfId="9640"/>
    <cellStyle name="Ввод  4 3 3 2 2" xfId="16288"/>
    <cellStyle name="Ввод  4 3 3 2 2 2" xfId="35267"/>
    <cellStyle name="Ввод  4 3 3 2 3" xfId="32203"/>
    <cellStyle name="Ввод  4 3 3 3" xfId="11592"/>
    <cellStyle name="Ввод  4 3 3 3 2" xfId="17919"/>
    <cellStyle name="Ввод  4 3 3 3 2 2" xfId="35887"/>
    <cellStyle name="Ввод  4 3 3 3 3" xfId="33134"/>
    <cellStyle name="Ввод  4 3 3 4" xfId="7460"/>
    <cellStyle name="Ввод  4 3 3 4 2" xfId="21596"/>
    <cellStyle name="Ввод  4 3 3 4 2 2" xfId="36552"/>
    <cellStyle name="Ввод  4 3 3 4 3" xfId="31115"/>
    <cellStyle name="Ввод  4 3 3 5" xfId="14627"/>
    <cellStyle name="Ввод  4 3 3 5 2" xfId="34663"/>
    <cellStyle name="Ввод  4 3 3 6" xfId="28646"/>
    <cellStyle name="Ввод  4 3 4" xfId="6963"/>
    <cellStyle name="Ввод  4 3 4 2" xfId="14137"/>
    <cellStyle name="Ввод  4 3 4 2 2" xfId="34450"/>
    <cellStyle name="Ввод  4 3 4 3" xfId="30899"/>
    <cellStyle name="Ввод  4 3 5" xfId="9145"/>
    <cellStyle name="Ввод  4 3 5 2" xfId="15942"/>
    <cellStyle name="Ввод  4 3 5 2 2" xfId="35199"/>
    <cellStyle name="Ввод  4 3 5 3" xfId="31988"/>
    <cellStyle name="Ввод  4 3 6" xfId="11161"/>
    <cellStyle name="Ввод  4 3 6 2" xfId="17490"/>
    <cellStyle name="Ввод  4 3 6 2 2" xfId="35734"/>
    <cellStyle name="Ввод  4 3 6 3" xfId="32981"/>
    <cellStyle name="Ввод  4 3 7" xfId="4337"/>
    <cellStyle name="Ввод  4 3 7 2" xfId="20381"/>
    <cellStyle name="Ввод  4 3 7 2 2" xfId="36343"/>
    <cellStyle name="Ввод  4 3 7 3" xfId="29228"/>
    <cellStyle name="Ввод  4 3 8" xfId="5441"/>
    <cellStyle name="Ввод  4 3 8 2" xfId="29915"/>
    <cellStyle name="Ввод  4 3 9" xfId="28493"/>
    <cellStyle name="Ввод  4 4" xfId="2616"/>
    <cellStyle name="Ввод  4 4 2" xfId="9397"/>
    <cellStyle name="Ввод  4 4 2 2" xfId="16048"/>
    <cellStyle name="Ввод  4 4 2 2 2" xfId="35229"/>
    <cellStyle name="Ввод  4 4 2 3" xfId="32163"/>
    <cellStyle name="Ввод  4 4 3" xfId="11357"/>
    <cellStyle name="Ввод  4 4 3 2" xfId="17685"/>
    <cellStyle name="Ввод  4 4 3 2 2" xfId="35853"/>
    <cellStyle name="Ввод  4 4 3 3" xfId="33100"/>
    <cellStyle name="Ввод  4 4 4" xfId="7216"/>
    <cellStyle name="Ввод  4 4 4 2" xfId="21379"/>
    <cellStyle name="Ввод  4 4 4 2 2" xfId="36524"/>
    <cellStyle name="Ввод  4 4 4 3" xfId="31075"/>
    <cellStyle name="Ввод  4 4 5" xfId="14389"/>
    <cellStyle name="Ввод  4 4 5 2" xfId="34626"/>
    <cellStyle name="Ввод  4 4 6" xfId="28612"/>
    <cellStyle name="Ввод  4 5" xfId="28083"/>
    <cellStyle name="Ввод  5" xfId="333"/>
    <cellStyle name="Ввод  5 2" xfId="1570"/>
    <cellStyle name="Ввод  5 2 2" xfId="1306"/>
    <cellStyle name="Ввод  5 2 2 2" xfId="3256"/>
    <cellStyle name="Ввод  5 2 2 2 2" xfId="10011"/>
    <cellStyle name="Ввод  5 2 2 2 2 2" xfId="16564"/>
    <cellStyle name="Ввод  5 2 2 2 2 2 2" xfId="35330"/>
    <cellStyle name="Ввод  5 2 2 2 2 3" xfId="32359"/>
    <cellStyle name="Ввод  5 2 2 2 3" xfId="11941"/>
    <cellStyle name="Ввод  5 2 2 2 3 2" xfId="18266"/>
    <cellStyle name="Ввод  5 2 2 2 3 2 2" xfId="36023"/>
    <cellStyle name="Ввод  5 2 2 2 3 3" xfId="33270"/>
    <cellStyle name="Ввод  5 2 2 2 4" xfId="7832"/>
    <cellStyle name="Ввод  5 2 2 2 4 2" xfId="21836"/>
    <cellStyle name="Ввод  5 2 2 2 4 2 2" xfId="36587"/>
    <cellStyle name="Ввод  5 2 2 2 4 3" xfId="31267"/>
    <cellStyle name="Ввод  5 2 2 2 5" xfId="14990"/>
    <cellStyle name="Ввод  5 2 2 2 5 2" xfId="34815"/>
    <cellStyle name="Ввод  5 2 2 2 6" xfId="28782"/>
    <cellStyle name="Ввод  5 2 2 3" xfId="3729"/>
    <cellStyle name="Ввод  5 2 2 3 2" xfId="10484"/>
    <cellStyle name="Ввод  5 2 2 3 2 2" xfId="16887"/>
    <cellStyle name="Ввод  5 2 2 3 2 2 2" xfId="35383"/>
    <cellStyle name="Ввод  5 2 2 3 2 3" xfId="32560"/>
    <cellStyle name="Ввод  5 2 2 3 3" xfId="12414"/>
    <cellStyle name="Ввод  5 2 2 3 3 2" xfId="18737"/>
    <cellStyle name="Ввод  5 2 2 3 3 2 2" xfId="36224"/>
    <cellStyle name="Ввод  5 2 2 3 3 3" xfId="33471"/>
    <cellStyle name="Ввод  5 2 2 3 4" xfId="15461"/>
    <cellStyle name="Ввод  5 2 2 3 4 2" xfId="35016"/>
    <cellStyle name="Ввод  5 2 2 3 5" xfId="28983"/>
    <cellStyle name="Ввод  5 2 2 4" xfId="6103"/>
    <cellStyle name="Ввод  5 2 2 4 2" xfId="13343"/>
    <cellStyle name="Ввод  5 2 2 4 2 2" xfId="33901"/>
    <cellStyle name="Ввод  5 2 2 4 3" xfId="30331"/>
    <cellStyle name="Ввод  5 2 2 5" xfId="5680"/>
    <cellStyle name="Ввод  5 2 2 5 2" xfId="13001"/>
    <cellStyle name="Ввод  5 2 2 5 2 2" xfId="33710"/>
    <cellStyle name="Ввод  5 2 2 5 3" xfId="30092"/>
    <cellStyle name="Ввод  5 2 2 6" xfId="9911"/>
    <cellStyle name="Ввод  5 2 2 6 2" xfId="16495"/>
    <cellStyle name="Ввод  5 2 2 6 2 2" xfId="35318"/>
    <cellStyle name="Ввод  5 2 2 6 3" xfId="32316"/>
    <cellStyle name="Ввод  5 2 2 7" xfId="3915"/>
    <cellStyle name="Ввод  5 2 2 7 2" xfId="29084"/>
    <cellStyle name="Ввод  5 2 2 8" xfId="28206"/>
    <cellStyle name="Ввод  5 2 3" xfId="2140"/>
    <cellStyle name="Ввод  5 2 3 2" xfId="6740"/>
    <cellStyle name="Ввод  5 2 3 2 2" xfId="13915"/>
    <cellStyle name="Ввод  5 2 3 2 2 2" xfId="34294"/>
    <cellStyle name="Ввод  5 2 3 2 3" xfId="30743"/>
    <cellStyle name="Ввод  5 2 3 3" xfId="8923"/>
    <cellStyle name="Ввод  5 2 3 3 2" xfId="15850"/>
    <cellStyle name="Ввод  5 2 3 3 2 2" xfId="35172"/>
    <cellStyle name="Ввод  5 2 3 3 3" xfId="31832"/>
    <cellStyle name="Ввод  5 2 3 4" xfId="11016"/>
    <cellStyle name="Ввод  5 2 3 4 2" xfId="17345"/>
    <cellStyle name="Ввод  5 2 3 4 2 2" xfId="35653"/>
    <cellStyle name="Ввод  5 2 3 4 3" xfId="32900"/>
    <cellStyle name="Ввод  5 2 3 5" xfId="5215"/>
    <cellStyle name="Ввод  5 2 3 5 2" xfId="20735"/>
    <cellStyle name="Ввод  5 2 3 5 2 2" xfId="36482"/>
    <cellStyle name="Ввод  5 2 3 5 3" xfId="29776"/>
    <cellStyle name="Ввод  5 2 3 6" xfId="12782"/>
    <cellStyle name="Ввод  5 2 3 6 2" xfId="33606"/>
    <cellStyle name="Ввод  5 2 3 7" xfId="28413"/>
    <cellStyle name="Ввод  5 2 4" xfId="2993"/>
    <cellStyle name="Ввод  5 2 4 2" xfId="9759"/>
    <cellStyle name="Ввод  5 2 4 2 2" xfId="16388"/>
    <cellStyle name="Ввод  5 2 4 2 2 2" xfId="35291"/>
    <cellStyle name="Ввод  5 2 4 2 3" xfId="32245"/>
    <cellStyle name="Ввод  5 2 4 3" xfId="11696"/>
    <cellStyle name="Ввод  5 2 4 3 2" xfId="18022"/>
    <cellStyle name="Ввод  5 2 4 3 2 2" xfId="35914"/>
    <cellStyle name="Ввод  5 2 4 3 3" xfId="33161"/>
    <cellStyle name="Ввод  5 2 4 4" xfId="7580"/>
    <cellStyle name="Ввод  5 2 4 4 2" xfId="21681"/>
    <cellStyle name="Ввод  5 2 4 4 2 2" xfId="36569"/>
    <cellStyle name="Ввод  5 2 4 4 3" xfId="31157"/>
    <cellStyle name="Ввод  5 2 4 5" xfId="14745"/>
    <cellStyle name="Ввод  5 2 4 5 2" xfId="34705"/>
    <cellStyle name="Ввод  5 2 4 6" xfId="28673"/>
    <cellStyle name="Ввод  5 2 5" xfId="3508"/>
    <cellStyle name="Ввод  5 2 5 2" xfId="10263"/>
    <cellStyle name="Ввод  5 2 5 2 2" xfId="16741"/>
    <cellStyle name="Ввод  5 2 5 2 2 2" xfId="35370"/>
    <cellStyle name="Ввод  5 2 5 2 3" xfId="32472"/>
    <cellStyle name="Ввод  5 2 5 3" xfId="12193"/>
    <cellStyle name="Ввод  5 2 5 3 2" xfId="18516"/>
    <cellStyle name="Ввод  5 2 5 3 2 2" xfId="36136"/>
    <cellStyle name="Ввод  5 2 5 3 3" xfId="33383"/>
    <cellStyle name="Ввод  5 2 5 4" xfId="8084"/>
    <cellStyle name="Ввод  5 2 5 4 2" xfId="22081"/>
    <cellStyle name="Ввод  5 2 5 4 2 2" xfId="36700"/>
    <cellStyle name="Ввод  5 2 5 4 3" xfId="31380"/>
    <cellStyle name="Ввод  5 2 5 5" xfId="15240"/>
    <cellStyle name="Ввод  5 2 5 5 2" xfId="34928"/>
    <cellStyle name="Ввод  5 2 5 6" xfId="28895"/>
    <cellStyle name="Ввод  5 2 6" xfId="4019"/>
    <cellStyle name="Ввод  5 2 6 2" xfId="29123"/>
    <cellStyle name="Ввод  5 2 7" xfId="28269"/>
    <cellStyle name="Ввод  5 3" xfId="2182"/>
    <cellStyle name="Ввод  5 3 2" xfId="2801"/>
    <cellStyle name="Ввод  5 3 2 2" xfId="7388"/>
    <cellStyle name="Ввод  5 3 2 2 2" xfId="14555"/>
    <cellStyle name="Ввод  5 3 2 2 2 2" xfId="34654"/>
    <cellStyle name="Ввод  5 3 2 2 3" xfId="31106"/>
    <cellStyle name="Ввод  5 3 2 3" xfId="9568"/>
    <cellStyle name="Ввод  5 3 2 3 2" xfId="16217"/>
    <cellStyle name="Ввод  5 3 2 3 2 2" xfId="35259"/>
    <cellStyle name="Ввод  5 3 2 3 3" xfId="32194"/>
    <cellStyle name="Ввод  5 3 2 4" xfId="11521"/>
    <cellStyle name="Ввод  5 3 2 4 2" xfId="17848"/>
    <cellStyle name="Ввод  5 3 2 4 2 2" xfId="35879"/>
    <cellStyle name="Ввод  5 3 2 4 3" xfId="33126"/>
    <cellStyle name="Ввод  5 3 2 5" xfId="5242"/>
    <cellStyle name="Ввод  5 3 2 5 2" xfId="20756"/>
    <cellStyle name="Ввод  5 3 2 5 2 2" xfId="36484"/>
    <cellStyle name="Ввод  5 3 2 5 3" xfId="29784"/>
    <cellStyle name="Ввод  5 3 2 6" xfId="12801"/>
    <cellStyle name="Ввод  5 3 2 6 2" xfId="33612"/>
    <cellStyle name="Ввод  5 3 2 7" xfId="28638"/>
    <cellStyle name="Ввод  5 3 3" xfId="2814"/>
    <cellStyle name="Ввод  5 3 3 2" xfId="9581"/>
    <cellStyle name="Ввод  5 3 3 2 2" xfId="16230"/>
    <cellStyle name="Ввод  5 3 3 2 2 2" xfId="35264"/>
    <cellStyle name="Ввод  5 3 3 2 3" xfId="32199"/>
    <cellStyle name="Ввод  5 3 3 3" xfId="11534"/>
    <cellStyle name="Ввод  5 3 3 3 2" xfId="17861"/>
    <cellStyle name="Ввод  5 3 3 3 2 2" xfId="35884"/>
    <cellStyle name="Ввод  5 3 3 3 3" xfId="33131"/>
    <cellStyle name="Ввод  5 3 3 4" xfId="7401"/>
    <cellStyle name="Ввод  5 3 3 4 2" xfId="21539"/>
    <cellStyle name="Ввод  5 3 3 4 2 2" xfId="36549"/>
    <cellStyle name="Ввод  5 3 3 4 3" xfId="31111"/>
    <cellStyle name="Ввод  5 3 3 5" xfId="14568"/>
    <cellStyle name="Ввод  5 3 3 5 2" xfId="34659"/>
    <cellStyle name="Ввод  5 3 3 6" xfId="28643"/>
    <cellStyle name="Ввод  5 3 4" xfId="6782"/>
    <cellStyle name="Ввод  5 3 4 2" xfId="13956"/>
    <cellStyle name="Ввод  5 3 4 2 2" xfId="34321"/>
    <cellStyle name="Ввод  5 3 4 3" xfId="30770"/>
    <cellStyle name="Ввод  5 3 5" xfId="8965"/>
    <cellStyle name="Ввод  5 3 5 2" xfId="15870"/>
    <cellStyle name="Ввод  5 3 5 2 2" xfId="35178"/>
    <cellStyle name="Ввод  5 3 5 3" xfId="31859"/>
    <cellStyle name="Ввод  5 3 6" xfId="11035"/>
    <cellStyle name="Ввод  5 3 6 2" xfId="17364"/>
    <cellStyle name="Ввод  5 3 6 2 2" xfId="35659"/>
    <cellStyle name="Ввод  5 3 6 3" xfId="32906"/>
    <cellStyle name="Ввод  5 3 7" xfId="4338"/>
    <cellStyle name="Ввод  5 3 7 2" xfId="20382"/>
    <cellStyle name="Ввод  5 3 7 2 2" xfId="36344"/>
    <cellStyle name="Ввод  5 3 7 3" xfId="29229"/>
    <cellStyle name="Ввод  5 3 8" xfId="4628"/>
    <cellStyle name="Ввод  5 3 8 2" xfId="29364"/>
    <cellStyle name="Ввод  5 3 9" xfId="28419"/>
    <cellStyle name="Ввод  5 4" xfId="2617"/>
    <cellStyle name="Ввод  5 4 2" xfId="9398"/>
    <cellStyle name="Ввод  5 4 2 2" xfId="16049"/>
    <cellStyle name="Ввод  5 4 2 2 2" xfId="35230"/>
    <cellStyle name="Ввод  5 4 2 3" xfId="32164"/>
    <cellStyle name="Ввод  5 4 3" xfId="11358"/>
    <cellStyle name="Ввод  5 4 3 2" xfId="17686"/>
    <cellStyle name="Ввод  5 4 3 2 2" xfId="35854"/>
    <cellStyle name="Ввод  5 4 3 3" xfId="33101"/>
    <cellStyle name="Ввод  5 4 4" xfId="7217"/>
    <cellStyle name="Ввод  5 4 4 2" xfId="21380"/>
    <cellStyle name="Ввод  5 4 4 2 2" xfId="36525"/>
    <cellStyle name="Ввод  5 4 4 3" xfId="31076"/>
    <cellStyle name="Ввод  5 4 5" xfId="14390"/>
    <cellStyle name="Ввод  5 4 5 2" xfId="34627"/>
    <cellStyle name="Ввод  5 4 6" xfId="28613"/>
    <cellStyle name="Ввод  5 5" xfId="28084"/>
    <cellStyle name="Вывод" xfId="27991" builtinId="21" customBuiltin="1"/>
    <cellStyle name="Вывод 2" xfId="334"/>
    <cellStyle name="Вывод 2 2" xfId="1571"/>
    <cellStyle name="Вывод 2 2 2" xfId="1318"/>
    <cellStyle name="Вывод 2 2 2 2" xfId="3257"/>
    <cellStyle name="Вывод 2 2 2 2 2" xfId="10012"/>
    <cellStyle name="Вывод 2 2 2 2 2 2" xfId="16565"/>
    <cellStyle name="Вывод 2 2 2 2 2 2 2" xfId="26616"/>
    <cellStyle name="Вывод 2 2 2 2 2 3" xfId="23074"/>
    <cellStyle name="Вывод 2 2 2 2 3" xfId="11942"/>
    <cellStyle name="Вывод 2 2 2 2 3 2" xfId="18267"/>
    <cellStyle name="Вывод 2 2 2 2 3 2 2" xfId="27628"/>
    <cellStyle name="Вывод 2 2 2 2 3 3" xfId="24046"/>
    <cellStyle name="Вывод 2 2 2 2 4" xfId="7833"/>
    <cellStyle name="Вывод 2 2 2 2 4 2" xfId="21837"/>
    <cellStyle name="Вывод 2 2 2 2 5" xfId="14991"/>
    <cellStyle name="Вывод 2 2 2 2 5 2" xfId="25548"/>
    <cellStyle name="Вывод 2 2 2 2 6" xfId="19752"/>
    <cellStyle name="Вывод 2 2 2 3" xfId="3730"/>
    <cellStyle name="Вывод 2 2 2 3 2" xfId="10485"/>
    <cellStyle name="Вывод 2 2 2 3 2 2" xfId="16888"/>
    <cellStyle name="Вывод 2 2 2 3 2 2 2" xfId="26888"/>
    <cellStyle name="Вывод 2 2 2 3 2 3" xfId="23340"/>
    <cellStyle name="Вывод 2 2 2 3 3" xfId="12415"/>
    <cellStyle name="Вывод 2 2 2 3 3 2" xfId="18738"/>
    <cellStyle name="Вывод 2 2 2 3 3 2 2" xfId="27898"/>
    <cellStyle name="Вывод 2 2 2 3 3 3" xfId="24310"/>
    <cellStyle name="Вывод 2 2 2 3 4" xfId="8298"/>
    <cellStyle name="Вывод 2 2 2 3 4 2" xfId="22294"/>
    <cellStyle name="Вывод 2 2 2 3 5" xfId="15462"/>
    <cellStyle name="Вывод 2 2 2 3 5 2" xfId="25818"/>
    <cellStyle name="Вывод 2 2 2 3 6" xfId="20016"/>
    <cellStyle name="Вывод 2 2 2 4" xfId="6115"/>
    <cellStyle name="Вывод 2 2 2 4 2" xfId="13354"/>
    <cellStyle name="Вывод 2 2 2 4 2 2" xfId="24821"/>
    <cellStyle name="Вывод 2 2 2 4 3" xfId="21071"/>
    <cellStyle name="Вывод 2 2 2 5" xfId="6303"/>
    <cellStyle name="Вывод 2 2 2 5 2" xfId="13525"/>
    <cellStyle name="Вывод 2 2 2 5 2 2" xfId="24871"/>
    <cellStyle name="Вывод 2 2 2 5 3" xfId="21121"/>
    <cellStyle name="Вывод 2 2 2 6" xfId="9909"/>
    <cellStyle name="Вывод 2 2 2 6 2" xfId="16493"/>
    <cellStyle name="Вывод 2 2 2 6 2 2" xfId="26558"/>
    <cellStyle name="Вывод 2 2 2 6 3" xfId="23016"/>
    <cellStyle name="Вывод 2 2 2 7" xfId="12605"/>
    <cellStyle name="Вывод 2 2 2 7 2" xfId="24399"/>
    <cellStyle name="Вывод 2 2 2 8" xfId="19082"/>
    <cellStyle name="Вывод 2 2 3" xfId="2780"/>
    <cellStyle name="Вывод 2 2 3 2" xfId="9553"/>
    <cellStyle name="Вывод 2 2 3 2 2" xfId="16204"/>
    <cellStyle name="Вывод 2 2 3 2 2 2" xfId="26329"/>
    <cellStyle name="Вывод 2 2 3 2 3" xfId="22803"/>
    <cellStyle name="Вывод 2 2 3 3" xfId="11508"/>
    <cellStyle name="Вывод 2 2 3 3 2" xfId="17835"/>
    <cellStyle name="Вывод 2 2 3 3 2 2" xfId="27345"/>
    <cellStyle name="Вывод 2 2 3 3 3" xfId="23779"/>
    <cellStyle name="Вывод 2 2 3 4" xfId="7372"/>
    <cellStyle name="Вывод 2 2 3 4 2" xfId="21524"/>
    <cellStyle name="Вывод 2 2 3 5" xfId="14540"/>
    <cellStyle name="Вывод 2 2 3 5 2" xfId="25265"/>
    <cellStyle name="Вывод 2 2 3 6" xfId="19485"/>
    <cellStyle name="Вывод 2 2 4" xfId="2545"/>
    <cellStyle name="Вывод 2 2 4 2" xfId="9327"/>
    <cellStyle name="Вывод 2 2 4 2 2" xfId="15979"/>
    <cellStyle name="Вывод 2 2 4 2 2 2" xfId="26133"/>
    <cellStyle name="Вывод 2 2 4 2 3" xfId="22614"/>
    <cellStyle name="Вывод 2 2 4 3" xfId="11287"/>
    <cellStyle name="Вывод 2 2 4 3 2" xfId="17616"/>
    <cellStyle name="Вывод 2 2 4 3 2 2" xfId="27153"/>
    <cellStyle name="Вывод 2 2 4 3 3" xfId="23594"/>
    <cellStyle name="Вывод 2 2 4 4" xfId="7145"/>
    <cellStyle name="Вывод 2 2 4 4 2" xfId="21312"/>
    <cellStyle name="Вывод 2 2 4 5" xfId="14319"/>
    <cellStyle name="Вывод 2 2 4 5 2" xfId="25072"/>
    <cellStyle name="Вывод 2 2 4 6" xfId="19298"/>
    <cellStyle name="Вывод 2 2 5" xfId="4064"/>
    <cellStyle name="Вывод 2 2 5 2" xfId="20189"/>
    <cellStyle name="Вывод 2 2 6" xfId="19171"/>
    <cellStyle name="Вывод 2 2 7" xfId="28270"/>
    <cellStyle name="Вывод 2 3" xfId="2114"/>
    <cellStyle name="Вывод 2 3 2" xfId="5192"/>
    <cellStyle name="Вывод 2 3 2 2" xfId="12763"/>
    <cellStyle name="Вывод 2 3 2 2 2" xfId="24529"/>
    <cellStyle name="Вывод 2 3 2 3" xfId="20718"/>
    <cellStyle name="Вывод 2 3 3" xfId="6714"/>
    <cellStyle name="Вывод 2 3 3 2" xfId="13890"/>
    <cellStyle name="Вывод 2 3 3 2 2" xfId="24979"/>
    <cellStyle name="Вывод 2 3 3 3" xfId="21224"/>
    <cellStyle name="Вывод 2 3 4" xfId="8897"/>
    <cellStyle name="Вывод 2 3 4 2" xfId="15831"/>
    <cellStyle name="Вывод 2 3 4 2 2" xfId="26039"/>
    <cellStyle name="Вывод 2 3 4 3" xfId="22526"/>
    <cellStyle name="Вывод 2 3 5" xfId="10996"/>
    <cellStyle name="Вывод 2 3 5 2" xfId="17326"/>
    <cellStyle name="Вывод 2 3 5 2 2" xfId="27062"/>
    <cellStyle name="Вывод 2 3 5 3" xfId="23509"/>
    <cellStyle name="Вывод 2 3 6" xfId="4339"/>
    <cellStyle name="Вывод 2 3 6 2" xfId="20383"/>
    <cellStyle name="Вывод 2 3 7" xfId="8391"/>
    <cellStyle name="Вывод 2 3 7 2" xfId="22380"/>
    <cellStyle name="Вывод 2 4" xfId="2618"/>
    <cellStyle name="Вывод 2 4 2" xfId="9399"/>
    <cellStyle name="Вывод 2 4 2 2" xfId="16050"/>
    <cellStyle name="Вывод 2 4 2 2 2" xfId="26198"/>
    <cellStyle name="Вывод 2 4 2 3" xfId="22678"/>
    <cellStyle name="Вывод 2 4 3" xfId="11359"/>
    <cellStyle name="Вывод 2 4 3 2" xfId="17687"/>
    <cellStyle name="Вывод 2 4 3 2 2" xfId="27217"/>
    <cellStyle name="Вывод 2 4 3 3" xfId="23657"/>
    <cellStyle name="Вывод 2 4 4" xfId="7218"/>
    <cellStyle name="Вывод 2 4 4 2" xfId="21381"/>
    <cellStyle name="Вывод 2 4 5" xfId="14391"/>
    <cellStyle name="Вывод 2 4 5 2" xfId="25136"/>
    <cellStyle name="Вывод 2 4 6" xfId="19362"/>
    <cellStyle name="Вывод 2 5" xfId="18987"/>
    <cellStyle name="Вывод 2 6" xfId="28085"/>
    <cellStyle name="Вывод 3" xfId="335"/>
    <cellStyle name="Вывод 3 2" xfId="1572"/>
    <cellStyle name="Вывод 3 2 2" xfId="933"/>
    <cellStyle name="Вывод 3 2 2 2" xfId="3258"/>
    <cellStyle name="Вывод 3 2 2 2 2" xfId="10013"/>
    <cellStyle name="Вывод 3 2 2 2 2 2" xfId="16566"/>
    <cellStyle name="Вывод 3 2 2 2 2 2 2" xfId="26617"/>
    <cellStyle name="Вывод 3 2 2 2 2 3" xfId="23075"/>
    <cellStyle name="Вывод 3 2 2 2 3" xfId="11943"/>
    <cellStyle name="Вывод 3 2 2 2 3 2" xfId="18268"/>
    <cellStyle name="Вывод 3 2 2 2 3 2 2" xfId="27629"/>
    <cellStyle name="Вывод 3 2 2 2 3 3" xfId="24047"/>
    <cellStyle name="Вывод 3 2 2 2 4" xfId="7834"/>
    <cellStyle name="Вывод 3 2 2 2 4 2" xfId="21838"/>
    <cellStyle name="Вывод 3 2 2 2 5" xfId="14992"/>
    <cellStyle name="Вывод 3 2 2 2 5 2" xfId="25549"/>
    <cellStyle name="Вывод 3 2 2 2 6" xfId="19753"/>
    <cellStyle name="Вывод 3 2 2 3" xfId="3731"/>
    <cellStyle name="Вывод 3 2 2 3 2" xfId="10486"/>
    <cellStyle name="Вывод 3 2 2 3 2 2" xfId="16889"/>
    <cellStyle name="Вывод 3 2 2 3 2 2 2" xfId="26889"/>
    <cellStyle name="Вывод 3 2 2 3 2 3" xfId="23341"/>
    <cellStyle name="Вывод 3 2 2 3 3" xfId="12416"/>
    <cellStyle name="Вывод 3 2 2 3 3 2" xfId="18739"/>
    <cellStyle name="Вывод 3 2 2 3 3 2 2" xfId="27899"/>
    <cellStyle name="Вывод 3 2 2 3 3 3" xfId="24311"/>
    <cellStyle name="Вывод 3 2 2 3 4" xfId="8299"/>
    <cellStyle name="Вывод 3 2 2 3 4 2" xfId="22295"/>
    <cellStyle name="Вывод 3 2 2 3 5" xfId="15463"/>
    <cellStyle name="Вывод 3 2 2 3 5 2" xfId="25819"/>
    <cellStyle name="Вывод 3 2 2 3 6" xfId="20017"/>
    <cellStyle name="Вывод 3 2 2 4" xfId="5976"/>
    <cellStyle name="Вывод 3 2 2 4 2" xfId="13237"/>
    <cellStyle name="Вывод 3 2 2 4 2 2" xfId="24778"/>
    <cellStyle name="Вывод 3 2 2 4 3" xfId="21029"/>
    <cellStyle name="Вывод 3 2 2 5" xfId="5691"/>
    <cellStyle name="Вывод 3 2 2 5 2" xfId="13009"/>
    <cellStyle name="Вывод 3 2 2 5 2 2" xfId="24668"/>
    <cellStyle name="Вывод 3 2 2 5 3" xfId="20919"/>
    <cellStyle name="Вывод 3 2 2 6" xfId="5883"/>
    <cellStyle name="Вывод 3 2 2 6 2" xfId="13145"/>
    <cellStyle name="Вывод 3 2 2 6 2 2" xfId="24729"/>
    <cellStyle name="Вывод 3 2 2 6 3" xfId="20980"/>
    <cellStyle name="Вывод 3 2 2 7" xfId="3921"/>
    <cellStyle name="Вывод 3 2 2 7 2" xfId="20102"/>
    <cellStyle name="Вывод 3 2 2 8" xfId="19060"/>
    <cellStyle name="Вывод 3 2 3" xfId="2994"/>
    <cellStyle name="Вывод 3 2 3 2" xfId="9760"/>
    <cellStyle name="Вывод 3 2 3 2 2" xfId="16389"/>
    <cellStyle name="Вывод 3 2 3 2 2 2" xfId="26478"/>
    <cellStyle name="Вывод 3 2 3 2 3" xfId="22937"/>
    <cellStyle name="Вывод 3 2 3 3" xfId="11697"/>
    <cellStyle name="Вывод 3 2 3 3 2" xfId="18023"/>
    <cellStyle name="Вывод 3 2 3 3 2 2" xfId="27493"/>
    <cellStyle name="Вывод 3 2 3 3 3" xfId="23912"/>
    <cellStyle name="Вывод 3 2 3 4" xfId="7581"/>
    <cellStyle name="Вывод 3 2 3 4 2" xfId="21682"/>
    <cellStyle name="Вывод 3 2 3 5" xfId="14746"/>
    <cellStyle name="Вывод 3 2 3 5 2" xfId="25413"/>
    <cellStyle name="Вывод 3 2 3 6" xfId="19618"/>
    <cellStyle name="Вывод 3 2 4" xfId="3509"/>
    <cellStyle name="Вывод 3 2 4 2" xfId="10264"/>
    <cellStyle name="Вывод 3 2 4 2 2" xfId="16742"/>
    <cellStyle name="Вывод 3 2 4 2 2 2" xfId="26755"/>
    <cellStyle name="Вывод 3 2 4 2 3" xfId="23207"/>
    <cellStyle name="Вывод 3 2 4 3" xfId="12194"/>
    <cellStyle name="Вывод 3 2 4 3 2" xfId="18517"/>
    <cellStyle name="Вывод 3 2 4 3 2 2" xfId="27765"/>
    <cellStyle name="Вывод 3 2 4 3 3" xfId="24177"/>
    <cellStyle name="Вывод 3 2 4 4" xfId="8085"/>
    <cellStyle name="Вывод 3 2 4 4 2" xfId="22082"/>
    <cellStyle name="Вывод 3 2 4 5" xfId="15241"/>
    <cellStyle name="Вывод 3 2 4 5 2" xfId="25685"/>
    <cellStyle name="Вывод 3 2 4 6" xfId="19883"/>
    <cellStyle name="Вывод 3 2 5" xfId="4050"/>
    <cellStyle name="Вывод 3 2 5 2" xfId="20181"/>
    <cellStyle name="Вывод 3 2 6" xfId="19172"/>
    <cellStyle name="Вывод 3 2 7" xfId="28271"/>
    <cellStyle name="Вывод 3 3" xfId="2187"/>
    <cellStyle name="Вывод 3 3 2" xfId="2802"/>
    <cellStyle name="Вывод 3 3 2 2" xfId="7389"/>
    <cellStyle name="Вывод 3 3 2 2 2" xfId="14556"/>
    <cellStyle name="Вывод 3 3 2 2 2 2" xfId="25274"/>
    <cellStyle name="Вывод 3 3 2 2 3" xfId="21533"/>
    <cellStyle name="Вывод 3 3 2 3" xfId="9569"/>
    <cellStyle name="Вывод 3 3 2 3 2" xfId="16218"/>
    <cellStyle name="Вывод 3 3 2 3 2 2" xfId="26338"/>
    <cellStyle name="Вывод 3 3 2 3 3" xfId="22809"/>
    <cellStyle name="Вывод 3 3 2 4" xfId="11522"/>
    <cellStyle name="Вывод 3 3 2 4 2" xfId="17849"/>
    <cellStyle name="Вывод 3 3 2 4 2 2" xfId="27354"/>
    <cellStyle name="Вывод 3 3 2 4 3" xfId="23785"/>
    <cellStyle name="Вывод 3 3 2 5" xfId="5247"/>
    <cellStyle name="Вывод 3 3 2 5 2" xfId="20760"/>
    <cellStyle name="Вывод 3 3 2 6" xfId="12806"/>
    <cellStyle name="Вывод 3 3 2 6 2" xfId="24560"/>
    <cellStyle name="Вывод 3 3 2 7" xfId="19491"/>
    <cellStyle name="Вывод 3 3 3" xfId="2542"/>
    <cellStyle name="Вывод 3 3 3 2" xfId="9324"/>
    <cellStyle name="Вывод 3 3 3 2 2" xfId="15976"/>
    <cellStyle name="Вывод 3 3 3 2 2 2" xfId="26130"/>
    <cellStyle name="Вывод 3 3 3 2 3" xfId="22612"/>
    <cellStyle name="Вывод 3 3 3 3" xfId="11284"/>
    <cellStyle name="Вывод 3 3 3 3 2" xfId="17613"/>
    <cellStyle name="Вывод 3 3 3 3 2 2" xfId="27150"/>
    <cellStyle name="Вывод 3 3 3 3 3" xfId="23592"/>
    <cellStyle name="Вывод 3 3 3 4" xfId="7142"/>
    <cellStyle name="Вывод 3 3 3 4 2" xfId="21310"/>
    <cellStyle name="Вывод 3 3 3 5" xfId="14316"/>
    <cellStyle name="Вывод 3 3 3 5 2" xfId="25069"/>
    <cellStyle name="Вывод 3 3 3 6" xfId="19296"/>
    <cellStyle name="Вывод 3 3 4" xfId="6787"/>
    <cellStyle name="Вывод 3 3 4 2" xfId="13961"/>
    <cellStyle name="Вывод 3 3 4 2 2" xfId="25009"/>
    <cellStyle name="Вывод 3 3 4 3" xfId="21253"/>
    <cellStyle name="Вывод 3 3 5" xfId="8970"/>
    <cellStyle name="Вывод 3 3 5 2" xfId="15875"/>
    <cellStyle name="Вывод 3 3 5 2 2" xfId="26071"/>
    <cellStyle name="Вывод 3 3 5 3" xfId="22557"/>
    <cellStyle name="Вывод 3 3 6" xfId="11040"/>
    <cellStyle name="Вывод 3 3 6 2" xfId="17369"/>
    <cellStyle name="Вывод 3 3 6 2 2" xfId="27091"/>
    <cellStyle name="Вывод 3 3 6 3" xfId="23537"/>
    <cellStyle name="Вывод 3 3 7" xfId="4340"/>
    <cellStyle name="Вывод 3 3 7 2" xfId="20384"/>
    <cellStyle name="Вывод 3 3 8" xfId="4594"/>
    <cellStyle name="Вывод 3 3 8 2" xfId="20584"/>
    <cellStyle name="Вывод 3 4" xfId="2619"/>
    <cellStyle name="Вывод 3 4 2" xfId="9400"/>
    <cellStyle name="Вывод 3 4 2 2" xfId="16051"/>
    <cellStyle name="Вывод 3 4 2 2 2" xfId="26199"/>
    <cellStyle name="Вывод 3 4 2 3" xfId="22679"/>
    <cellStyle name="Вывод 3 4 3" xfId="11360"/>
    <cellStyle name="Вывод 3 4 3 2" xfId="17688"/>
    <cellStyle name="Вывод 3 4 3 2 2" xfId="27218"/>
    <cellStyle name="Вывод 3 4 3 3" xfId="23658"/>
    <cellStyle name="Вывод 3 4 4" xfId="7219"/>
    <cellStyle name="Вывод 3 4 4 2" xfId="21382"/>
    <cellStyle name="Вывод 3 4 5" xfId="14392"/>
    <cellStyle name="Вывод 3 4 5 2" xfId="25137"/>
    <cellStyle name="Вывод 3 4 6" xfId="19363"/>
    <cellStyle name="Вывод 3 5" xfId="28086"/>
    <cellStyle name="Вывод 4" xfId="336"/>
    <cellStyle name="Вывод 4 2" xfId="1573"/>
    <cellStyle name="Вывод 4 2 2" xfId="843"/>
    <cellStyle name="Вывод 4 2 2 2" xfId="3259"/>
    <cellStyle name="Вывод 4 2 2 2 2" xfId="10014"/>
    <cellStyle name="Вывод 4 2 2 2 2 2" xfId="16567"/>
    <cellStyle name="Вывод 4 2 2 2 2 2 2" xfId="26618"/>
    <cellStyle name="Вывод 4 2 2 2 2 3" xfId="23076"/>
    <cellStyle name="Вывод 4 2 2 2 3" xfId="11944"/>
    <cellStyle name="Вывод 4 2 2 2 3 2" xfId="18269"/>
    <cellStyle name="Вывод 4 2 2 2 3 2 2" xfId="27630"/>
    <cellStyle name="Вывод 4 2 2 2 3 3" xfId="24048"/>
    <cellStyle name="Вывод 4 2 2 2 4" xfId="7835"/>
    <cellStyle name="Вывод 4 2 2 2 4 2" xfId="21839"/>
    <cellStyle name="Вывод 4 2 2 2 5" xfId="14993"/>
    <cellStyle name="Вывод 4 2 2 2 5 2" xfId="25550"/>
    <cellStyle name="Вывод 4 2 2 2 6" xfId="19754"/>
    <cellStyle name="Вывод 4 2 2 3" xfId="3732"/>
    <cellStyle name="Вывод 4 2 2 3 2" xfId="10487"/>
    <cellStyle name="Вывод 4 2 2 3 2 2" xfId="16890"/>
    <cellStyle name="Вывод 4 2 2 3 2 2 2" xfId="26890"/>
    <cellStyle name="Вывод 4 2 2 3 2 3" xfId="23342"/>
    <cellStyle name="Вывод 4 2 2 3 3" xfId="12417"/>
    <cellStyle name="Вывод 4 2 2 3 3 2" xfId="18740"/>
    <cellStyle name="Вывод 4 2 2 3 3 2 2" xfId="27900"/>
    <cellStyle name="Вывод 4 2 2 3 3 3" xfId="24312"/>
    <cellStyle name="Вывод 4 2 2 3 4" xfId="8300"/>
    <cellStyle name="Вывод 4 2 2 3 4 2" xfId="22296"/>
    <cellStyle name="Вывод 4 2 2 3 5" xfId="15464"/>
    <cellStyle name="Вывод 4 2 2 3 5 2" xfId="25820"/>
    <cellStyle name="Вывод 4 2 2 3 6" xfId="20018"/>
    <cellStyle name="Вывод 4 2 2 4" xfId="5888"/>
    <cellStyle name="Вывод 4 2 2 4 2" xfId="13149"/>
    <cellStyle name="Вывод 4 2 2 4 2 2" xfId="24730"/>
    <cellStyle name="Вывод 4 2 2 4 3" xfId="20981"/>
    <cellStyle name="Вывод 4 2 2 5" xfId="5861"/>
    <cellStyle name="Вывод 4 2 2 5 2" xfId="13123"/>
    <cellStyle name="Вывод 4 2 2 5 2 2" xfId="24719"/>
    <cellStyle name="Вывод 4 2 2 5 3" xfId="20970"/>
    <cellStyle name="Вывод 4 2 2 6" xfId="5632"/>
    <cellStyle name="Вывод 4 2 2 6 2" xfId="12974"/>
    <cellStyle name="Вывод 4 2 2 6 2 2" xfId="24642"/>
    <cellStyle name="Вывод 4 2 2 6 3" xfId="20894"/>
    <cellStyle name="Вывод 4 2 2 7" xfId="4569"/>
    <cellStyle name="Вывод 4 2 2 7 2" xfId="20570"/>
    <cellStyle name="Вывод 4 2 2 8" xfId="19012"/>
    <cellStyle name="Вывод 4 2 3" xfId="2995"/>
    <cellStyle name="Вывод 4 2 3 2" xfId="9761"/>
    <cellStyle name="Вывод 4 2 3 2 2" xfId="16390"/>
    <cellStyle name="Вывод 4 2 3 2 2 2" xfId="26479"/>
    <cellStyle name="Вывод 4 2 3 2 3" xfId="22938"/>
    <cellStyle name="Вывод 4 2 3 3" xfId="11698"/>
    <cellStyle name="Вывод 4 2 3 3 2" xfId="18024"/>
    <cellStyle name="Вывод 4 2 3 3 2 2" xfId="27494"/>
    <cellStyle name="Вывод 4 2 3 3 3" xfId="23913"/>
    <cellStyle name="Вывод 4 2 3 4" xfId="7582"/>
    <cellStyle name="Вывод 4 2 3 4 2" xfId="21683"/>
    <cellStyle name="Вывод 4 2 3 5" xfId="14747"/>
    <cellStyle name="Вывод 4 2 3 5 2" xfId="25414"/>
    <cellStyle name="Вывод 4 2 3 6" xfId="19619"/>
    <cellStyle name="Вывод 4 2 4" xfId="3510"/>
    <cellStyle name="Вывод 4 2 4 2" xfId="10265"/>
    <cellStyle name="Вывод 4 2 4 2 2" xfId="16743"/>
    <cellStyle name="Вывод 4 2 4 2 2 2" xfId="26756"/>
    <cellStyle name="Вывод 4 2 4 2 3" xfId="23208"/>
    <cellStyle name="Вывод 4 2 4 3" xfId="12195"/>
    <cellStyle name="Вывод 4 2 4 3 2" xfId="18518"/>
    <cellStyle name="Вывод 4 2 4 3 2 2" xfId="27766"/>
    <cellStyle name="Вывод 4 2 4 3 3" xfId="24178"/>
    <cellStyle name="Вывод 4 2 4 4" xfId="8086"/>
    <cellStyle name="Вывод 4 2 4 4 2" xfId="22083"/>
    <cellStyle name="Вывод 4 2 4 5" xfId="15242"/>
    <cellStyle name="Вывод 4 2 4 5 2" xfId="25686"/>
    <cellStyle name="Вывод 4 2 4 6" xfId="19884"/>
    <cellStyle name="Вывод 4 2 5" xfId="3979"/>
    <cellStyle name="Вывод 4 2 5 2" xfId="20135"/>
    <cellStyle name="Вывод 4 2 6" xfId="19173"/>
    <cellStyle name="Вывод 4 2 7" xfId="28272"/>
    <cellStyle name="Вывод 4 3" xfId="2364"/>
    <cellStyle name="Вывод 4 3 2" xfId="2803"/>
    <cellStyle name="Вывод 4 3 2 2" xfId="7390"/>
    <cellStyle name="Вывод 4 3 2 2 2" xfId="14557"/>
    <cellStyle name="Вывод 4 3 2 2 2 2" xfId="25275"/>
    <cellStyle name="Вывод 4 3 2 2 3" xfId="21534"/>
    <cellStyle name="Вывод 4 3 2 3" xfId="9570"/>
    <cellStyle name="Вывод 4 3 2 3 2" xfId="16219"/>
    <cellStyle name="Вывод 4 3 2 3 2 2" xfId="26339"/>
    <cellStyle name="Вывод 4 3 2 3 3" xfId="22810"/>
    <cellStyle name="Вывод 4 3 2 4" xfId="11523"/>
    <cellStyle name="Вывод 4 3 2 4 2" xfId="17850"/>
    <cellStyle name="Вывод 4 3 2 4 2 2" xfId="27355"/>
    <cellStyle name="Вывод 4 3 2 4 3" xfId="23786"/>
    <cellStyle name="Вывод 4 3 2 5" xfId="5395"/>
    <cellStyle name="Вывод 4 3 2 5 2" xfId="20831"/>
    <cellStyle name="Вывод 4 3 2 6" xfId="12875"/>
    <cellStyle name="Вывод 4 3 2 6 2" xfId="24611"/>
    <cellStyle name="Вывод 4 3 2 7" xfId="19492"/>
    <cellStyle name="Вывод 4 3 3" xfId="2899"/>
    <cellStyle name="Вывод 4 3 3 2" xfId="9666"/>
    <cellStyle name="Вывод 4 3 3 2 2" xfId="16312"/>
    <cellStyle name="Вывод 4 3 3 2 2 2" xfId="26419"/>
    <cellStyle name="Вывод 4 3 3 2 3" xfId="22884"/>
    <cellStyle name="Вывод 4 3 3 3" xfId="11616"/>
    <cellStyle name="Вывод 4 3 3 3 2" xfId="17943"/>
    <cellStyle name="Вывод 4 3 3 3 2 2" xfId="27435"/>
    <cellStyle name="Вывод 4 3 3 3 3" xfId="23860"/>
    <cellStyle name="Вывод 4 3 3 4" xfId="7486"/>
    <cellStyle name="Вывод 4 3 3 4 2" xfId="21617"/>
    <cellStyle name="Вывод 4 3 3 5" xfId="14653"/>
    <cellStyle name="Вывод 4 3 3 5 2" xfId="25355"/>
    <cellStyle name="Вывод 4 3 3 6" xfId="19566"/>
    <cellStyle name="Вывод 4 3 4" xfId="6964"/>
    <cellStyle name="Вывод 4 3 4 2" xfId="14138"/>
    <cellStyle name="Вывод 4 3 4 2 2" xfId="25060"/>
    <cellStyle name="Вывод 4 3 4 3" xfId="21301"/>
    <cellStyle name="Вывод 4 3 5" xfId="9146"/>
    <cellStyle name="Вывод 4 3 5 2" xfId="15943"/>
    <cellStyle name="Вывод 4 3 5 2 2" xfId="26121"/>
    <cellStyle name="Вывод 4 3 5 3" xfId="22604"/>
    <cellStyle name="Вывод 4 3 6" xfId="11162"/>
    <cellStyle name="Вывод 4 3 6 2" xfId="17491"/>
    <cellStyle name="Вывод 4 3 6 2 2" xfId="27141"/>
    <cellStyle name="Вывод 4 3 6 3" xfId="23584"/>
    <cellStyle name="Вывод 4 3 7" xfId="4341"/>
    <cellStyle name="Вывод 4 3 7 2" xfId="20385"/>
    <cellStyle name="Вывод 4 3 8" xfId="5294"/>
    <cellStyle name="Вывод 4 3 8 2" xfId="20787"/>
    <cellStyle name="Вывод 4 4" xfId="2620"/>
    <cellStyle name="Вывод 4 4 2" xfId="9401"/>
    <cellStyle name="Вывод 4 4 2 2" xfId="16052"/>
    <cellStyle name="Вывод 4 4 2 2 2" xfId="26200"/>
    <cellStyle name="Вывод 4 4 2 3" xfId="22680"/>
    <cellStyle name="Вывод 4 4 3" xfId="11361"/>
    <cellStyle name="Вывод 4 4 3 2" xfId="17689"/>
    <cellStyle name="Вывод 4 4 3 2 2" xfId="27219"/>
    <cellStyle name="Вывод 4 4 3 3" xfId="23659"/>
    <cellStyle name="Вывод 4 4 4" xfId="7220"/>
    <cellStyle name="Вывод 4 4 4 2" xfId="21383"/>
    <cellStyle name="Вывод 4 4 5" xfId="14393"/>
    <cellStyle name="Вывод 4 4 5 2" xfId="25138"/>
    <cellStyle name="Вывод 4 4 6" xfId="19364"/>
    <cellStyle name="Вывод 4 5" xfId="28087"/>
    <cellStyle name="Вывод 5" xfId="337"/>
    <cellStyle name="Вывод 5 2" xfId="1574"/>
    <cellStyle name="Вывод 5 2 2" xfId="1438"/>
    <cellStyle name="Вывод 5 2 2 2" xfId="3260"/>
    <cellStyle name="Вывод 5 2 2 2 2" xfId="10015"/>
    <cellStyle name="Вывод 5 2 2 2 2 2" xfId="16568"/>
    <cellStyle name="Вывод 5 2 2 2 2 2 2" xfId="26619"/>
    <cellStyle name="Вывод 5 2 2 2 2 3" xfId="23077"/>
    <cellStyle name="Вывод 5 2 2 2 3" xfId="11945"/>
    <cellStyle name="Вывод 5 2 2 2 3 2" xfId="18270"/>
    <cellStyle name="Вывод 5 2 2 2 3 2 2" xfId="27631"/>
    <cellStyle name="Вывод 5 2 2 2 3 3" xfId="24049"/>
    <cellStyle name="Вывод 5 2 2 2 4" xfId="7836"/>
    <cellStyle name="Вывод 5 2 2 2 4 2" xfId="21840"/>
    <cellStyle name="Вывод 5 2 2 2 5" xfId="14994"/>
    <cellStyle name="Вывод 5 2 2 2 5 2" xfId="25551"/>
    <cellStyle name="Вывод 5 2 2 2 6" xfId="19755"/>
    <cellStyle name="Вывод 5 2 2 3" xfId="3733"/>
    <cellStyle name="Вывод 5 2 2 3 2" xfId="10488"/>
    <cellStyle name="Вывод 5 2 2 3 2 2" xfId="16891"/>
    <cellStyle name="Вывод 5 2 2 3 2 2 2" xfId="26891"/>
    <cellStyle name="Вывод 5 2 2 3 2 3" xfId="23343"/>
    <cellStyle name="Вывод 5 2 2 3 3" xfId="12418"/>
    <cellStyle name="Вывод 5 2 2 3 3 2" xfId="18741"/>
    <cellStyle name="Вывод 5 2 2 3 3 2 2" xfId="27901"/>
    <cellStyle name="Вывод 5 2 2 3 3 3" xfId="24313"/>
    <cellStyle name="Вывод 5 2 2 3 4" xfId="8301"/>
    <cellStyle name="Вывод 5 2 2 3 4 2" xfId="22297"/>
    <cellStyle name="Вывод 5 2 2 3 5" xfId="15465"/>
    <cellStyle name="Вывод 5 2 2 3 5 2" xfId="25821"/>
    <cellStyle name="Вывод 5 2 2 3 6" xfId="20019"/>
    <cellStyle name="Вывод 5 2 2 4" xfId="6216"/>
    <cellStyle name="Вывод 5 2 2 4 2" xfId="13451"/>
    <cellStyle name="Вывод 5 2 2 4 2 2" xfId="24854"/>
    <cellStyle name="Вывод 5 2 2 4 3" xfId="21104"/>
    <cellStyle name="Вывод 5 2 2 5" xfId="8489"/>
    <cellStyle name="Вывод 5 2 2 5 2" xfId="15681"/>
    <cellStyle name="Вывод 5 2 2 5 2 2" xfId="25932"/>
    <cellStyle name="Вывод 5 2 2 5 3" xfId="22425"/>
    <cellStyle name="Вывод 5 2 2 6" xfId="6020"/>
    <cellStyle name="Вывод 5 2 2 6 2" xfId="13275"/>
    <cellStyle name="Вывод 5 2 2 6 2 2" xfId="24792"/>
    <cellStyle name="Вывод 5 2 2 6 3" xfId="21043"/>
    <cellStyle name="Вывод 5 2 2 7" xfId="12640"/>
    <cellStyle name="Вывод 5 2 2 7 2" xfId="24430"/>
    <cellStyle name="Вывод 5 2 2 8" xfId="19113"/>
    <cellStyle name="Вывод 5 2 3" xfId="2996"/>
    <cellStyle name="Вывод 5 2 3 2" xfId="9762"/>
    <cellStyle name="Вывод 5 2 3 2 2" xfId="16391"/>
    <cellStyle name="Вывод 5 2 3 2 2 2" xfId="26480"/>
    <cellStyle name="Вывод 5 2 3 2 3" xfId="22939"/>
    <cellStyle name="Вывод 5 2 3 3" xfId="11699"/>
    <cellStyle name="Вывод 5 2 3 3 2" xfId="18025"/>
    <cellStyle name="Вывод 5 2 3 3 2 2" xfId="27495"/>
    <cellStyle name="Вывод 5 2 3 3 3" xfId="23914"/>
    <cellStyle name="Вывод 5 2 3 4" xfId="7583"/>
    <cellStyle name="Вывод 5 2 3 4 2" xfId="21684"/>
    <cellStyle name="Вывод 5 2 3 5" xfId="14748"/>
    <cellStyle name="Вывод 5 2 3 5 2" xfId="25415"/>
    <cellStyle name="Вывод 5 2 3 6" xfId="19620"/>
    <cellStyle name="Вывод 5 2 4" xfId="3511"/>
    <cellStyle name="Вывод 5 2 4 2" xfId="10266"/>
    <cellStyle name="Вывод 5 2 4 2 2" xfId="16744"/>
    <cellStyle name="Вывод 5 2 4 2 2 2" xfId="26757"/>
    <cellStyle name="Вывод 5 2 4 2 3" xfId="23209"/>
    <cellStyle name="Вывод 5 2 4 3" xfId="12196"/>
    <cellStyle name="Вывод 5 2 4 3 2" xfId="18519"/>
    <cellStyle name="Вывод 5 2 4 3 2 2" xfId="27767"/>
    <cellStyle name="Вывод 5 2 4 3 3" xfId="24179"/>
    <cellStyle name="Вывод 5 2 4 4" xfId="8087"/>
    <cellStyle name="Вывод 5 2 4 4 2" xfId="22084"/>
    <cellStyle name="Вывод 5 2 4 5" xfId="15243"/>
    <cellStyle name="Вывод 5 2 4 5 2" xfId="25687"/>
    <cellStyle name="Вывод 5 2 4 6" xfId="19885"/>
    <cellStyle name="Вывод 5 2 5" xfId="3978"/>
    <cellStyle name="Вывод 5 2 5 2" xfId="20134"/>
    <cellStyle name="Вывод 5 2 6" xfId="19174"/>
    <cellStyle name="Вывод 5 2 7" xfId="28273"/>
    <cellStyle name="Вывод 5 3" xfId="2183"/>
    <cellStyle name="Вывод 5 3 2" xfId="2804"/>
    <cellStyle name="Вывод 5 3 2 2" xfId="7391"/>
    <cellStyle name="Вывод 5 3 2 2 2" xfId="14558"/>
    <cellStyle name="Вывод 5 3 2 2 2 2" xfId="25276"/>
    <cellStyle name="Вывод 5 3 2 2 3" xfId="21535"/>
    <cellStyle name="Вывод 5 3 2 3" xfId="9571"/>
    <cellStyle name="Вывод 5 3 2 3 2" xfId="16220"/>
    <cellStyle name="Вывод 5 3 2 3 2 2" xfId="26340"/>
    <cellStyle name="Вывод 5 3 2 3 3" xfId="22811"/>
    <cellStyle name="Вывод 5 3 2 4" xfId="11524"/>
    <cellStyle name="Вывод 5 3 2 4 2" xfId="17851"/>
    <cellStyle name="Вывод 5 3 2 4 2 2" xfId="27356"/>
    <cellStyle name="Вывод 5 3 2 4 3" xfId="23787"/>
    <cellStyle name="Вывод 5 3 2 5" xfId="5243"/>
    <cellStyle name="Вывод 5 3 2 5 2" xfId="20757"/>
    <cellStyle name="Вывод 5 3 2 6" xfId="12802"/>
    <cellStyle name="Вывод 5 3 2 6 2" xfId="24559"/>
    <cellStyle name="Вывод 5 3 2 7" xfId="19493"/>
    <cellStyle name="Вывод 5 3 3" xfId="2874"/>
    <cellStyle name="Вывод 5 3 3 2" xfId="9641"/>
    <cellStyle name="Вывод 5 3 3 2 2" xfId="16289"/>
    <cellStyle name="Вывод 5 3 3 2 2 2" xfId="26401"/>
    <cellStyle name="Вывод 5 3 3 2 3" xfId="22868"/>
    <cellStyle name="Вывод 5 3 3 3" xfId="11593"/>
    <cellStyle name="Вывод 5 3 3 3 2" xfId="17920"/>
    <cellStyle name="Вывод 5 3 3 3 2 2" xfId="27417"/>
    <cellStyle name="Вывод 5 3 3 3 3" xfId="23844"/>
    <cellStyle name="Вывод 5 3 3 4" xfId="7461"/>
    <cellStyle name="Вывод 5 3 3 4 2" xfId="21597"/>
    <cellStyle name="Вывод 5 3 3 5" xfId="14628"/>
    <cellStyle name="Вывод 5 3 3 5 2" xfId="25337"/>
    <cellStyle name="Вывод 5 3 3 6" xfId="19550"/>
    <cellStyle name="Вывод 5 3 4" xfId="6783"/>
    <cellStyle name="Вывод 5 3 4 2" xfId="13957"/>
    <cellStyle name="Вывод 5 3 4 2 2" xfId="25008"/>
    <cellStyle name="Вывод 5 3 4 3" xfId="21252"/>
    <cellStyle name="Вывод 5 3 5" xfId="8966"/>
    <cellStyle name="Вывод 5 3 5 2" xfId="15871"/>
    <cellStyle name="Вывод 5 3 5 2 2" xfId="26070"/>
    <cellStyle name="Вывод 5 3 5 3" xfId="22556"/>
    <cellStyle name="Вывод 5 3 6" xfId="11036"/>
    <cellStyle name="Вывод 5 3 6 2" xfId="17365"/>
    <cellStyle name="Вывод 5 3 6 2 2" xfId="27090"/>
    <cellStyle name="Вывод 5 3 6 3" xfId="23536"/>
    <cellStyle name="Вывод 5 3 7" xfId="4342"/>
    <cellStyle name="Вывод 5 3 7 2" xfId="20386"/>
    <cellStyle name="Вывод 5 3 8" xfId="5452"/>
    <cellStyle name="Вывод 5 3 8 2" xfId="20844"/>
    <cellStyle name="Вывод 5 4" xfId="2621"/>
    <cellStyle name="Вывод 5 4 2" xfId="9402"/>
    <cellStyle name="Вывод 5 4 2 2" xfId="16053"/>
    <cellStyle name="Вывод 5 4 2 2 2" xfId="26201"/>
    <cellStyle name="Вывод 5 4 2 3" xfId="22681"/>
    <cellStyle name="Вывод 5 4 3" xfId="11362"/>
    <cellStyle name="Вывод 5 4 3 2" xfId="17690"/>
    <cellStyle name="Вывод 5 4 3 2 2" xfId="27220"/>
    <cellStyle name="Вывод 5 4 3 3" xfId="23660"/>
    <cellStyle name="Вывод 5 4 4" xfId="7221"/>
    <cellStyle name="Вывод 5 4 4 2" xfId="21384"/>
    <cellStyle name="Вывод 5 4 5" xfId="14394"/>
    <cellStyle name="Вывод 5 4 5 2" xfId="25139"/>
    <cellStyle name="Вывод 5 4 6" xfId="19365"/>
    <cellStyle name="Вывод 5 5" xfId="28088"/>
    <cellStyle name="Вычисление" xfId="27992" builtinId="22" customBuiltin="1"/>
    <cellStyle name="Вычисление 2" xfId="338"/>
    <cellStyle name="Вычисление 2 2" xfId="1575"/>
    <cellStyle name="Вычисление 2 2 2" xfId="1450"/>
    <cellStyle name="Вычисление 2 2 2 2" xfId="3261"/>
    <cellStyle name="Вычисление 2 2 2 2 2" xfId="10016"/>
    <cellStyle name="Вычисление 2 2 2 2 2 2" xfId="16569"/>
    <cellStyle name="Вычисление 2 2 2 2 2 2 2" xfId="35331"/>
    <cellStyle name="Вычисление 2 2 2 2 2 3" xfId="32360"/>
    <cellStyle name="Вычисление 2 2 2 2 3" xfId="11946"/>
    <cellStyle name="Вычисление 2 2 2 2 3 2" xfId="18271"/>
    <cellStyle name="Вычисление 2 2 2 2 3 2 2" xfId="36024"/>
    <cellStyle name="Вычисление 2 2 2 2 3 3" xfId="33271"/>
    <cellStyle name="Вычисление 2 2 2 2 4" xfId="7837"/>
    <cellStyle name="Вычисление 2 2 2 2 4 2" xfId="21841"/>
    <cellStyle name="Вычисление 2 2 2 2 4 2 2" xfId="36588"/>
    <cellStyle name="Вычисление 2 2 2 2 4 3" xfId="31268"/>
    <cellStyle name="Вычисление 2 2 2 2 5" xfId="14995"/>
    <cellStyle name="Вычисление 2 2 2 2 5 2" xfId="34816"/>
    <cellStyle name="Вычисление 2 2 2 2 6" xfId="28783"/>
    <cellStyle name="Вычисление 2 2 2 3" xfId="3734"/>
    <cellStyle name="Вычисление 2 2 2 3 2" xfId="10489"/>
    <cellStyle name="Вычисление 2 2 2 3 2 2" xfId="16892"/>
    <cellStyle name="Вычисление 2 2 2 3 2 2 2" xfId="35384"/>
    <cellStyle name="Вычисление 2 2 2 3 2 3" xfId="32561"/>
    <cellStyle name="Вычисление 2 2 2 3 3" xfId="12419"/>
    <cellStyle name="Вычисление 2 2 2 3 3 2" xfId="18742"/>
    <cellStyle name="Вычисление 2 2 2 3 3 2 2" xfId="36225"/>
    <cellStyle name="Вычисление 2 2 2 3 3 3" xfId="33472"/>
    <cellStyle name="Вычисление 2 2 2 3 4" xfId="15466"/>
    <cellStyle name="Вычисление 2 2 2 3 4 2" xfId="35017"/>
    <cellStyle name="Вычисление 2 2 2 3 5" xfId="28984"/>
    <cellStyle name="Вычисление 2 2 2 4" xfId="6226"/>
    <cellStyle name="Вычисление 2 2 2 4 2" xfId="13459"/>
    <cellStyle name="Вычисление 2 2 2 4 2 2" xfId="33970"/>
    <cellStyle name="Вычисление 2 2 2 4 3" xfId="30403"/>
    <cellStyle name="Вычисление 2 2 2 5" xfId="8498"/>
    <cellStyle name="Вычисление 2 2 2 5 2" xfId="15690"/>
    <cellStyle name="Вычисление 2 2 2 5 2 2" xfId="35124"/>
    <cellStyle name="Вычисление 2 2 2 5 3" xfId="31523"/>
    <cellStyle name="Вычисление 2 2 2 6" xfId="6077"/>
    <cellStyle name="Вычисление 2 2 2 6 2" xfId="13319"/>
    <cellStyle name="Вычисление 2 2 2 6 2 2" xfId="33884"/>
    <cellStyle name="Вычисление 2 2 2 6 3" xfId="30315"/>
    <cellStyle name="Вычисление 2 2 2 7" xfId="12646"/>
    <cellStyle name="Вычисление 2 2 2 7 2" xfId="33576"/>
    <cellStyle name="Вычисление 2 2 2 8" xfId="28213"/>
    <cellStyle name="Вычисление 2 2 3" xfId="2030"/>
    <cellStyle name="Вычисление 2 2 3 2" xfId="6630"/>
    <cellStyle name="Вычисление 2 2 3 2 2" xfId="13807"/>
    <cellStyle name="Вычисление 2 2 3 2 2 2" xfId="34257"/>
    <cellStyle name="Вычисление 2 2 3 2 3" xfId="30706"/>
    <cellStyle name="Вычисление 2 2 3 3" xfId="8813"/>
    <cellStyle name="Вычисление 2 2 3 3 2" xfId="15763"/>
    <cellStyle name="Вычисление 2 2 3 3 2 2" xfId="35156"/>
    <cellStyle name="Вычисление 2 2 3 3 3" xfId="31795"/>
    <cellStyle name="Вычисление 2 2 3 4" xfId="10927"/>
    <cellStyle name="Вычисление 2 2 3 4 2" xfId="17258"/>
    <cellStyle name="Вычисление 2 2 3 4 2 2" xfId="35636"/>
    <cellStyle name="Вычисление 2 2 3 4 3" xfId="32883"/>
    <cellStyle name="Вычисление 2 2 3 5" xfId="5118"/>
    <cellStyle name="Вычисление 2 2 3 5 2" xfId="20653"/>
    <cellStyle name="Вычисление 2 2 3 5 2 2" xfId="36473"/>
    <cellStyle name="Вычисление 2 2 3 5 3" xfId="29754"/>
    <cellStyle name="Вычисление 2 2 3 6" xfId="12695"/>
    <cellStyle name="Вычисление 2 2 3 6 2" xfId="33590"/>
    <cellStyle name="Вычисление 2 2 3 7" xfId="28397"/>
    <cellStyle name="Вычисление 2 2 4" xfId="2781"/>
    <cellStyle name="Вычисление 2 2 4 2" xfId="9554"/>
    <cellStyle name="Вычисление 2 2 4 2 2" xfId="16205"/>
    <cellStyle name="Вычисление 2 2 4 2 2 2" xfId="35255"/>
    <cellStyle name="Вычисление 2 2 4 2 3" xfId="32188"/>
    <cellStyle name="Вычисление 2 2 4 3" xfId="11509"/>
    <cellStyle name="Вычисление 2 2 4 3 2" xfId="17836"/>
    <cellStyle name="Вычисление 2 2 4 3 2 2" xfId="35875"/>
    <cellStyle name="Вычисление 2 2 4 3 3" xfId="33122"/>
    <cellStyle name="Вычисление 2 2 4 4" xfId="7373"/>
    <cellStyle name="Вычисление 2 2 4 4 2" xfId="21525"/>
    <cellStyle name="Вычисление 2 2 4 4 2 2" xfId="36545"/>
    <cellStyle name="Вычисление 2 2 4 4 3" xfId="31100"/>
    <cellStyle name="Вычисление 2 2 4 5" xfId="14541"/>
    <cellStyle name="Вычисление 2 2 4 5 2" xfId="34648"/>
    <cellStyle name="Вычисление 2 2 4 6" xfId="28634"/>
    <cellStyle name="Вычисление 2 2 5" xfId="3012"/>
    <cellStyle name="Вычисление 2 2 5 2" xfId="9778"/>
    <cellStyle name="Вычисление 2 2 5 2 2" xfId="16403"/>
    <cellStyle name="Вычисление 2 2 5 2 2 2" xfId="35301"/>
    <cellStyle name="Вычисление 2 2 5 2 3" xfId="32258"/>
    <cellStyle name="Вычисление 2 2 5 3" xfId="11715"/>
    <cellStyle name="Вычисление 2 2 5 3 2" xfId="18040"/>
    <cellStyle name="Вычисление 2 2 5 3 2 2" xfId="35927"/>
    <cellStyle name="Вычисление 2 2 5 3 3" xfId="33174"/>
    <cellStyle name="Вычисление 2 2 5 4" xfId="7599"/>
    <cellStyle name="Вычисление 2 2 5 4 2" xfId="21689"/>
    <cellStyle name="Вычисление 2 2 5 4 2 2" xfId="36573"/>
    <cellStyle name="Вычисление 2 2 5 4 3" xfId="31170"/>
    <cellStyle name="Вычисление 2 2 5 5" xfId="14763"/>
    <cellStyle name="Вычисление 2 2 5 5 2" xfId="34718"/>
    <cellStyle name="Вычисление 2 2 5 6" xfId="28686"/>
    <cellStyle name="Вычисление 2 2 6" xfId="4167"/>
    <cellStyle name="Вычисление 2 2 6 2" xfId="29193"/>
    <cellStyle name="Вычисление 2 2 7" xfId="28274"/>
    <cellStyle name="Вычисление 2 3" xfId="2365"/>
    <cellStyle name="Вычисление 2 3 2" xfId="5396"/>
    <cellStyle name="Вычисление 2 3 2 2" xfId="12876"/>
    <cellStyle name="Вычисление 2 3 2 2 2" xfId="33634"/>
    <cellStyle name="Вычисление 2 3 2 3" xfId="29875"/>
    <cellStyle name="Вычисление 2 3 3" xfId="6965"/>
    <cellStyle name="Вычисление 2 3 3 2" xfId="14139"/>
    <cellStyle name="Вычисление 2 3 3 2 2" xfId="34451"/>
    <cellStyle name="Вычисление 2 3 3 3" xfId="30900"/>
    <cellStyle name="Вычисление 2 3 4" xfId="9147"/>
    <cellStyle name="Вычисление 2 3 4 2" xfId="15944"/>
    <cellStyle name="Вычисление 2 3 4 2 2" xfId="35200"/>
    <cellStyle name="Вычисление 2 3 4 3" xfId="31989"/>
    <cellStyle name="Вычисление 2 3 5" xfId="11163"/>
    <cellStyle name="Вычисление 2 3 5 2" xfId="17492"/>
    <cellStyle name="Вычисление 2 3 5 2 2" xfId="35735"/>
    <cellStyle name="Вычисление 2 3 5 3" xfId="32982"/>
    <cellStyle name="Вычисление 2 3 6" xfId="4343"/>
    <cellStyle name="Вычисление 2 3 6 2" xfId="20387"/>
    <cellStyle name="Вычисление 2 3 6 2 2" xfId="36345"/>
    <cellStyle name="Вычисление 2 3 6 3" xfId="29230"/>
    <cellStyle name="Вычисление 2 3 7" xfId="4639"/>
    <cellStyle name="Вычисление 2 3 7 2" xfId="29370"/>
    <cellStyle name="Вычисление 2 3 8" xfId="28494"/>
    <cellStyle name="Вычисление 2 4" xfId="2622"/>
    <cellStyle name="Вычисление 2 4 2" xfId="9403"/>
    <cellStyle name="Вычисление 2 4 2 2" xfId="16054"/>
    <cellStyle name="Вычисление 2 4 2 2 2" xfId="35231"/>
    <cellStyle name="Вычисление 2 4 2 3" xfId="32165"/>
    <cellStyle name="Вычисление 2 4 3" xfId="11363"/>
    <cellStyle name="Вычисление 2 4 3 2" xfId="17691"/>
    <cellStyle name="Вычисление 2 4 3 2 2" xfId="35855"/>
    <cellStyle name="Вычисление 2 4 3 3" xfId="33102"/>
    <cellStyle name="Вычисление 2 4 4" xfId="7222"/>
    <cellStyle name="Вычисление 2 4 4 2" xfId="21385"/>
    <cellStyle name="Вычисление 2 4 4 2 2" xfId="36526"/>
    <cellStyle name="Вычисление 2 4 4 3" xfId="31077"/>
    <cellStyle name="Вычисление 2 4 5" xfId="14395"/>
    <cellStyle name="Вычисление 2 4 5 2" xfId="34628"/>
    <cellStyle name="Вычисление 2 4 6" xfId="28614"/>
    <cellStyle name="Вычисление 2 5" xfId="18988"/>
    <cellStyle name="Вычисление 2 5 2" xfId="36330"/>
    <cellStyle name="Вычисление 2 6" xfId="28089"/>
    <cellStyle name="Вычисление 3" xfId="339"/>
    <cellStyle name="Вычисление 3 2" xfId="1576"/>
    <cellStyle name="Вычисление 3 2 2" xfId="1387"/>
    <cellStyle name="Вычисление 3 2 2 2" xfId="3262"/>
    <cellStyle name="Вычисление 3 2 2 2 2" xfId="10017"/>
    <cellStyle name="Вычисление 3 2 2 2 2 2" xfId="16570"/>
    <cellStyle name="Вычисление 3 2 2 2 2 2 2" xfId="35332"/>
    <cellStyle name="Вычисление 3 2 2 2 2 3" xfId="32361"/>
    <cellStyle name="Вычисление 3 2 2 2 3" xfId="11947"/>
    <cellStyle name="Вычисление 3 2 2 2 3 2" xfId="18272"/>
    <cellStyle name="Вычисление 3 2 2 2 3 2 2" xfId="36025"/>
    <cellStyle name="Вычисление 3 2 2 2 3 3" xfId="33272"/>
    <cellStyle name="Вычисление 3 2 2 2 4" xfId="7838"/>
    <cellStyle name="Вычисление 3 2 2 2 4 2" xfId="21842"/>
    <cellStyle name="Вычисление 3 2 2 2 4 2 2" xfId="36589"/>
    <cellStyle name="Вычисление 3 2 2 2 4 3" xfId="31269"/>
    <cellStyle name="Вычисление 3 2 2 2 5" xfId="14996"/>
    <cellStyle name="Вычисление 3 2 2 2 5 2" xfId="34817"/>
    <cellStyle name="Вычисление 3 2 2 2 6" xfId="28784"/>
    <cellStyle name="Вычисление 3 2 2 3" xfId="3735"/>
    <cellStyle name="Вычисление 3 2 2 3 2" xfId="10490"/>
    <cellStyle name="Вычисление 3 2 2 3 2 2" xfId="16893"/>
    <cellStyle name="Вычисление 3 2 2 3 2 2 2" xfId="35385"/>
    <cellStyle name="Вычисление 3 2 2 3 2 3" xfId="32562"/>
    <cellStyle name="Вычисление 3 2 2 3 3" xfId="12420"/>
    <cellStyle name="Вычисление 3 2 2 3 3 2" xfId="18743"/>
    <cellStyle name="Вычисление 3 2 2 3 3 2 2" xfId="36226"/>
    <cellStyle name="Вычисление 3 2 2 3 3 3" xfId="33473"/>
    <cellStyle name="Вычисление 3 2 2 3 4" xfId="15467"/>
    <cellStyle name="Вычисление 3 2 2 3 4 2" xfId="35018"/>
    <cellStyle name="Вычисление 3 2 2 3 5" xfId="28985"/>
    <cellStyle name="Вычисление 3 2 2 4" xfId="6170"/>
    <cellStyle name="Вычисление 3 2 2 4 2" xfId="13406"/>
    <cellStyle name="Вычисление 3 2 2 4 2 2" xfId="33943"/>
    <cellStyle name="Вычисление 3 2 2 4 3" xfId="30373"/>
    <cellStyle name="Вычисление 3 2 2 5" xfId="8439"/>
    <cellStyle name="Вычисление 3 2 2 5 2" xfId="15655"/>
    <cellStyle name="Вычисление 3 2 2 5 2 2" xfId="35118"/>
    <cellStyle name="Вычисление 3 2 2 5 3" xfId="31493"/>
    <cellStyle name="Вычисление 3 2 2 6" xfId="5556"/>
    <cellStyle name="Вычисление 3 2 2 6 2" xfId="12910"/>
    <cellStyle name="Вычисление 3 2 2 6 2 2" xfId="33659"/>
    <cellStyle name="Вычисление 3 2 2 6 3" xfId="30011"/>
    <cellStyle name="Вычисление 3 2 2 7" xfId="12619"/>
    <cellStyle name="Вычисление 3 2 2 7 2" xfId="33573"/>
    <cellStyle name="Вычисление 3 2 2 8" xfId="28210"/>
    <cellStyle name="Вычисление 3 2 3" xfId="2029"/>
    <cellStyle name="Вычисление 3 2 3 2" xfId="6629"/>
    <cellStyle name="Вычисление 3 2 3 2 2" xfId="13806"/>
    <cellStyle name="Вычисление 3 2 3 2 2 2" xfId="34256"/>
    <cellStyle name="Вычисление 3 2 3 2 3" xfId="30705"/>
    <cellStyle name="Вычисление 3 2 3 3" xfId="8812"/>
    <cellStyle name="Вычисление 3 2 3 3 2" xfId="15762"/>
    <cellStyle name="Вычисление 3 2 3 3 2 2" xfId="35155"/>
    <cellStyle name="Вычисление 3 2 3 3 3" xfId="31794"/>
    <cellStyle name="Вычисление 3 2 3 4" xfId="10926"/>
    <cellStyle name="Вычисление 3 2 3 4 2" xfId="17257"/>
    <cellStyle name="Вычисление 3 2 3 4 2 2" xfId="35635"/>
    <cellStyle name="Вычисление 3 2 3 4 3" xfId="32882"/>
    <cellStyle name="Вычисление 3 2 3 5" xfId="5117"/>
    <cellStyle name="Вычисление 3 2 3 5 2" xfId="20652"/>
    <cellStyle name="Вычисление 3 2 3 5 2 2" xfId="36472"/>
    <cellStyle name="Вычисление 3 2 3 5 3" xfId="29753"/>
    <cellStyle name="Вычисление 3 2 3 6" xfId="12694"/>
    <cellStyle name="Вычисление 3 2 3 6 2" xfId="33589"/>
    <cellStyle name="Вычисление 3 2 3 7" xfId="28396"/>
    <cellStyle name="Вычисление 3 2 4" xfId="2997"/>
    <cellStyle name="Вычисление 3 2 4 2" xfId="9763"/>
    <cellStyle name="Вычисление 3 2 4 2 2" xfId="16392"/>
    <cellStyle name="Вычисление 3 2 4 2 2 2" xfId="35292"/>
    <cellStyle name="Вычисление 3 2 4 2 3" xfId="32246"/>
    <cellStyle name="Вычисление 3 2 4 3" xfId="11700"/>
    <cellStyle name="Вычисление 3 2 4 3 2" xfId="18026"/>
    <cellStyle name="Вычисление 3 2 4 3 2 2" xfId="35915"/>
    <cellStyle name="Вычисление 3 2 4 3 3" xfId="33162"/>
    <cellStyle name="Вычисление 3 2 4 4" xfId="7584"/>
    <cellStyle name="Вычисление 3 2 4 4 2" xfId="21685"/>
    <cellStyle name="Вычисление 3 2 4 4 2 2" xfId="36570"/>
    <cellStyle name="Вычисление 3 2 4 4 3" xfId="31158"/>
    <cellStyle name="Вычисление 3 2 4 5" xfId="14749"/>
    <cellStyle name="Вычисление 3 2 4 5 2" xfId="34706"/>
    <cellStyle name="Вычисление 3 2 4 6" xfId="28674"/>
    <cellStyle name="Вычисление 3 2 5" xfId="3512"/>
    <cellStyle name="Вычисление 3 2 5 2" xfId="10267"/>
    <cellStyle name="Вычисление 3 2 5 2 2" xfId="16745"/>
    <cellStyle name="Вычисление 3 2 5 2 2 2" xfId="35371"/>
    <cellStyle name="Вычисление 3 2 5 2 3" xfId="32473"/>
    <cellStyle name="Вычисление 3 2 5 3" xfId="12197"/>
    <cellStyle name="Вычисление 3 2 5 3 2" xfId="18520"/>
    <cellStyle name="Вычисление 3 2 5 3 2 2" xfId="36137"/>
    <cellStyle name="Вычисление 3 2 5 3 3" xfId="33384"/>
    <cellStyle name="Вычисление 3 2 5 4" xfId="8088"/>
    <cellStyle name="Вычисление 3 2 5 4 2" xfId="22085"/>
    <cellStyle name="Вычисление 3 2 5 4 2 2" xfId="36701"/>
    <cellStyle name="Вычисление 3 2 5 4 3" xfId="31381"/>
    <cellStyle name="Вычисление 3 2 5 5" xfId="15244"/>
    <cellStyle name="Вычисление 3 2 5 5 2" xfId="34929"/>
    <cellStyle name="Вычисление 3 2 5 6" xfId="28896"/>
    <cellStyle name="Вычисление 3 2 6" xfId="4017"/>
    <cellStyle name="Вычисление 3 2 6 2" xfId="29122"/>
    <cellStyle name="Вычисление 3 2 7" xfId="28275"/>
    <cellStyle name="Вычисление 3 3" xfId="2184"/>
    <cellStyle name="Вычисление 3 3 2" xfId="2805"/>
    <cellStyle name="Вычисление 3 3 2 2" xfId="7392"/>
    <cellStyle name="Вычисление 3 3 2 2 2" xfId="14559"/>
    <cellStyle name="Вычисление 3 3 2 2 2 2" xfId="34655"/>
    <cellStyle name="Вычисление 3 3 2 2 3" xfId="31107"/>
    <cellStyle name="Вычисление 3 3 2 3" xfId="9572"/>
    <cellStyle name="Вычисление 3 3 2 3 2" xfId="16221"/>
    <cellStyle name="Вычисление 3 3 2 3 2 2" xfId="35260"/>
    <cellStyle name="Вычисление 3 3 2 3 3" xfId="32195"/>
    <cellStyle name="Вычисление 3 3 2 4" xfId="11525"/>
    <cellStyle name="Вычисление 3 3 2 4 2" xfId="17852"/>
    <cellStyle name="Вычисление 3 3 2 4 2 2" xfId="35880"/>
    <cellStyle name="Вычисление 3 3 2 4 3" xfId="33127"/>
    <cellStyle name="Вычисление 3 3 2 5" xfId="5244"/>
    <cellStyle name="Вычисление 3 3 2 5 2" xfId="20758"/>
    <cellStyle name="Вычисление 3 3 2 5 2 2" xfId="36485"/>
    <cellStyle name="Вычисление 3 3 2 5 3" xfId="29785"/>
    <cellStyle name="Вычисление 3 3 2 6" xfId="12803"/>
    <cellStyle name="Вычисление 3 3 2 6 2" xfId="33613"/>
    <cellStyle name="Вычисление 3 3 2 7" xfId="28639"/>
    <cellStyle name="Вычисление 3 3 3" xfId="2813"/>
    <cellStyle name="Вычисление 3 3 3 2" xfId="9580"/>
    <cellStyle name="Вычисление 3 3 3 2 2" xfId="16229"/>
    <cellStyle name="Вычисление 3 3 3 2 2 2" xfId="35263"/>
    <cellStyle name="Вычисление 3 3 3 2 3" xfId="32198"/>
    <cellStyle name="Вычисление 3 3 3 3" xfId="11533"/>
    <cellStyle name="Вычисление 3 3 3 3 2" xfId="17860"/>
    <cellStyle name="Вычисление 3 3 3 3 2 2" xfId="35883"/>
    <cellStyle name="Вычисление 3 3 3 3 3" xfId="33130"/>
    <cellStyle name="Вычисление 3 3 3 4" xfId="7400"/>
    <cellStyle name="Вычисление 3 3 3 4 2" xfId="21538"/>
    <cellStyle name="Вычисление 3 3 3 4 2 2" xfId="36548"/>
    <cellStyle name="Вычисление 3 3 3 4 3" xfId="31110"/>
    <cellStyle name="Вычисление 3 3 3 5" xfId="14567"/>
    <cellStyle name="Вычисление 3 3 3 5 2" xfId="34658"/>
    <cellStyle name="Вычисление 3 3 3 6" xfId="28642"/>
    <cellStyle name="Вычисление 3 3 4" xfId="6784"/>
    <cellStyle name="Вычисление 3 3 4 2" xfId="13958"/>
    <cellStyle name="Вычисление 3 3 4 2 2" xfId="34322"/>
    <cellStyle name="Вычисление 3 3 4 3" xfId="30771"/>
    <cellStyle name="Вычисление 3 3 5" xfId="8967"/>
    <cellStyle name="Вычисление 3 3 5 2" xfId="15872"/>
    <cellStyle name="Вычисление 3 3 5 2 2" xfId="35179"/>
    <cellStyle name="Вычисление 3 3 5 3" xfId="31860"/>
    <cellStyle name="Вычисление 3 3 6" xfId="11037"/>
    <cellStyle name="Вычисление 3 3 6 2" xfId="17366"/>
    <cellStyle name="Вычисление 3 3 6 2 2" xfId="35660"/>
    <cellStyle name="Вычисление 3 3 6 3" xfId="32907"/>
    <cellStyle name="Вычисление 3 3 7" xfId="4344"/>
    <cellStyle name="Вычисление 3 3 7 2" xfId="20388"/>
    <cellStyle name="Вычисление 3 3 7 2 2" xfId="36346"/>
    <cellStyle name="Вычисление 3 3 7 3" xfId="29231"/>
    <cellStyle name="Вычисление 3 3 8" xfId="8412"/>
    <cellStyle name="Вычисление 3 3 8 2" xfId="31475"/>
    <cellStyle name="Вычисление 3 3 9" xfId="28420"/>
    <cellStyle name="Вычисление 3 4" xfId="2623"/>
    <cellStyle name="Вычисление 3 4 2" xfId="9404"/>
    <cellStyle name="Вычисление 3 4 2 2" xfId="16055"/>
    <cellStyle name="Вычисление 3 4 2 2 2" xfId="35232"/>
    <cellStyle name="Вычисление 3 4 2 3" xfId="32166"/>
    <cellStyle name="Вычисление 3 4 3" xfId="11364"/>
    <cellStyle name="Вычисление 3 4 3 2" xfId="17692"/>
    <cellStyle name="Вычисление 3 4 3 2 2" xfId="35856"/>
    <cellStyle name="Вычисление 3 4 3 3" xfId="33103"/>
    <cellStyle name="Вычисление 3 4 4" xfId="7223"/>
    <cellStyle name="Вычисление 3 4 4 2" xfId="21386"/>
    <cellStyle name="Вычисление 3 4 4 2 2" xfId="36527"/>
    <cellStyle name="Вычисление 3 4 4 3" xfId="31078"/>
    <cellStyle name="Вычисление 3 4 5" xfId="14396"/>
    <cellStyle name="Вычисление 3 4 5 2" xfId="34629"/>
    <cellStyle name="Вычисление 3 4 6" xfId="28615"/>
    <cellStyle name="Вычисление 3 5" xfId="28090"/>
    <cellStyle name="Вычисление 4" xfId="340"/>
    <cellStyle name="Вычисление 4 2" xfId="1577"/>
    <cellStyle name="Вычисление 4 2 2" xfId="1985"/>
    <cellStyle name="Вычисление 4 2 2 2" xfId="3263"/>
    <cellStyle name="Вычисление 4 2 2 2 2" xfId="10018"/>
    <cellStyle name="Вычисление 4 2 2 2 2 2" xfId="16571"/>
    <cellStyle name="Вычисление 4 2 2 2 2 2 2" xfId="35333"/>
    <cellStyle name="Вычисление 4 2 2 2 2 3" xfId="32362"/>
    <cellStyle name="Вычисление 4 2 2 2 3" xfId="11948"/>
    <cellStyle name="Вычисление 4 2 2 2 3 2" xfId="18273"/>
    <cellStyle name="Вычисление 4 2 2 2 3 2 2" xfId="36026"/>
    <cellStyle name="Вычисление 4 2 2 2 3 3" xfId="33273"/>
    <cellStyle name="Вычисление 4 2 2 2 4" xfId="7839"/>
    <cellStyle name="Вычисление 4 2 2 2 4 2" xfId="21843"/>
    <cellStyle name="Вычисление 4 2 2 2 4 2 2" xfId="36590"/>
    <cellStyle name="Вычисление 4 2 2 2 4 3" xfId="31270"/>
    <cellStyle name="Вычисление 4 2 2 2 5" xfId="14997"/>
    <cellStyle name="Вычисление 4 2 2 2 5 2" xfId="34818"/>
    <cellStyle name="Вычисление 4 2 2 2 6" xfId="28785"/>
    <cellStyle name="Вычисление 4 2 2 3" xfId="3736"/>
    <cellStyle name="Вычисление 4 2 2 3 2" xfId="10491"/>
    <cellStyle name="Вычисление 4 2 2 3 2 2" xfId="16894"/>
    <cellStyle name="Вычисление 4 2 2 3 2 2 2" xfId="35386"/>
    <cellStyle name="Вычисление 4 2 2 3 2 3" xfId="32563"/>
    <cellStyle name="Вычисление 4 2 2 3 3" xfId="12421"/>
    <cellStyle name="Вычисление 4 2 2 3 3 2" xfId="18744"/>
    <cellStyle name="Вычисление 4 2 2 3 3 2 2" xfId="36227"/>
    <cellStyle name="Вычисление 4 2 2 3 3 3" xfId="33474"/>
    <cellStyle name="Вычисление 4 2 2 3 4" xfId="15468"/>
    <cellStyle name="Вычисление 4 2 2 3 4 2" xfId="35019"/>
    <cellStyle name="Вычисление 4 2 2 3 5" xfId="28986"/>
    <cellStyle name="Вычисление 4 2 2 4" xfId="6585"/>
    <cellStyle name="Вычисление 4 2 2 4 2" xfId="13763"/>
    <cellStyle name="Вычисление 4 2 2 4 2 2" xfId="34228"/>
    <cellStyle name="Вычисление 4 2 2 4 3" xfId="30677"/>
    <cellStyle name="Вычисление 4 2 2 5" xfId="8768"/>
    <cellStyle name="Вычисление 4 2 2 5 2" xfId="15740"/>
    <cellStyle name="Вычисление 4 2 2 5 2 2" xfId="35148"/>
    <cellStyle name="Вычисление 4 2 2 5 3" xfId="31766"/>
    <cellStyle name="Вычисление 4 2 2 6" xfId="10882"/>
    <cellStyle name="Вычисление 4 2 2 6 2" xfId="17214"/>
    <cellStyle name="Вычисление 4 2 2 6 2 2" xfId="35607"/>
    <cellStyle name="Вычисление 4 2 2 6 3" xfId="32854"/>
    <cellStyle name="Вычисление 4 2 2 7" xfId="12672"/>
    <cellStyle name="Вычисление 4 2 2 7 2" xfId="33582"/>
    <cellStyle name="Вычисление 4 2 2 8" xfId="28387"/>
    <cellStyle name="Вычисление 4 2 3" xfId="2213"/>
    <cellStyle name="Вычисление 4 2 3 2" xfId="6813"/>
    <cellStyle name="Вычисление 4 2 3 2 2" xfId="13987"/>
    <cellStyle name="Вычисление 4 2 3 2 2 2" xfId="34347"/>
    <cellStyle name="Вычисление 4 2 3 2 3" xfId="30796"/>
    <cellStyle name="Вычисление 4 2 3 3" xfId="8996"/>
    <cellStyle name="Вычисление 4 2 3 3 2" xfId="15884"/>
    <cellStyle name="Вычисление 4 2 3 3 2 2" xfId="35187"/>
    <cellStyle name="Вычисление 4 2 3 3 3" xfId="31885"/>
    <cellStyle name="Вычисление 4 2 3 4" xfId="11057"/>
    <cellStyle name="Вычисление 4 2 3 4 2" xfId="17386"/>
    <cellStyle name="Вычисление 4 2 3 4 2 2" xfId="35676"/>
    <cellStyle name="Вычисление 4 2 3 4 3" xfId="32923"/>
    <cellStyle name="Вычисление 4 2 3 5" xfId="5269"/>
    <cellStyle name="Вычисление 4 2 3 5 2" xfId="20770"/>
    <cellStyle name="Вычисление 4 2 3 5 2 2" xfId="36491"/>
    <cellStyle name="Вычисление 4 2 3 5 3" xfId="29804"/>
    <cellStyle name="Вычисление 4 2 3 6" xfId="12815"/>
    <cellStyle name="Вычисление 4 2 3 6 2" xfId="33621"/>
    <cellStyle name="Вычисление 4 2 3 7" xfId="28436"/>
    <cellStyle name="Вычисление 4 2 4" xfId="2998"/>
    <cellStyle name="Вычисление 4 2 4 2" xfId="9764"/>
    <cellStyle name="Вычисление 4 2 4 2 2" xfId="16393"/>
    <cellStyle name="Вычисление 4 2 4 2 2 2" xfId="35293"/>
    <cellStyle name="Вычисление 4 2 4 2 3" xfId="32247"/>
    <cellStyle name="Вычисление 4 2 4 3" xfId="11701"/>
    <cellStyle name="Вычисление 4 2 4 3 2" xfId="18027"/>
    <cellStyle name="Вычисление 4 2 4 3 2 2" xfId="35916"/>
    <cellStyle name="Вычисление 4 2 4 3 3" xfId="33163"/>
    <cellStyle name="Вычисление 4 2 4 4" xfId="7585"/>
    <cellStyle name="Вычисление 4 2 4 4 2" xfId="21686"/>
    <cellStyle name="Вычисление 4 2 4 4 2 2" xfId="36571"/>
    <cellStyle name="Вычисление 4 2 4 4 3" xfId="31159"/>
    <cellStyle name="Вычисление 4 2 4 5" xfId="14750"/>
    <cellStyle name="Вычисление 4 2 4 5 2" xfId="34707"/>
    <cellStyle name="Вычисление 4 2 4 6" xfId="28675"/>
    <cellStyle name="Вычисление 4 2 5" xfId="3513"/>
    <cellStyle name="Вычисление 4 2 5 2" xfId="10268"/>
    <cellStyle name="Вычисление 4 2 5 2 2" xfId="16746"/>
    <cellStyle name="Вычисление 4 2 5 2 2 2" xfId="35372"/>
    <cellStyle name="Вычисление 4 2 5 2 3" xfId="32474"/>
    <cellStyle name="Вычисление 4 2 5 3" xfId="12198"/>
    <cellStyle name="Вычисление 4 2 5 3 2" xfId="18521"/>
    <cellStyle name="Вычисление 4 2 5 3 2 2" xfId="36138"/>
    <cellStyle name="Вычисление 4 2 5 3 3" xfId="33385"/>
    <cellStyle name="Вычисление 4 2 5 4" xfId="8089"/>
    <cellStyle name="Вычисление 4 2 5 4 2" xfId="22086"/>
    <cellStyle name="Вычисление 4 2 5 4 2 2" xfId="36702"/>
    <cellStyle name="Вычисление 4 2 5 4 3" xfId="31382"/>
    <cellStyle name="Вычисление 4 2 5 5" xfId="15245"/>
    <cellStyle name="Вычисление 4 2 5 5 2" xfId="34930"/>
    <cellStyle name="Вычисление 4 2 5 6" xfId="28897"/>
    <cellStyle name="Вычисление 4 2 6" xfId="4065"/>
    <cellStyle name="Вычисление 4 2 6 2" xfId="29146"/>
    <cellStyle name="Вычисление 4 2 7" xfId="28276"/>
    <cellStyle name="Вычисление 4 3" xfId="2366"/>
    <cellStyle name="Вычисление 4 3 2" xfId="2806"/>
    <cellStyle name="Вычисление 4 3 2 2" xfId="7393"/>
    <cellStyle name="Вычисление 4 3 2 2 2" xfId="14560"/>
    <cellStyle name="Вычисление 4 3 2 2 2 2" xfId="34656"/>
    <cellStyle name="Вычисление 4 3 2 2 3" xfId="31108"/>
    <cellStyle name="Вычисление 4 3 2 3" xfId="9573"/>
    <cellStyle name="Вычисление 4 3 2 3 2" xfId="16222"/>
    <cellStyle name="Вычисление 4 3 2 3 2 2" xfId="35261"/>
    <cellStyle name="Вычисление 4 3 2 3 3" xfId="32196"/>
    <cellStyle name="Вычисление 4 3 2 4" xfId="11526"/>
    <cellStyle name="Вычисление 4 3 2 4 2" xfId="17853"/>
    <cellStyle name="Вычисление 4 3 2 4 2 2" xfId="35881"/>
    <cellStyle name="Вычисление 4 3 2 4 3" xfId="33128"/>
    <cellStyle name="Вычисление 4 3 2 5" xfId="5397"/>
    <cellStyle name="Вычисление 4 3 2 5 2" xfId="20832"/>
    <cellStyle name="Вычисление 4 3 2 5 2 2" xfId="36497"/>
    <cellStyle name="Вычисление 4 3 2 5 3" xfId="29876"/>
    <cellStyle name="Вычисление 4 3 2 6" xfId="12877"/>
    <cellStyle name="Вычисление 4 3 2 6 2" xfId="33635"/>
    <cellStyle name="Вычисление 4 3 2 7" xfId="28640"/>
    <cellStyle name="Вычисление 4 3 3" xfId="2541"/>
    <cellStyle name="Вычисление 4 3 3 2" xfId="9323"/>
    <cellStyle name="Вычисление 4 3 3 2 2" xfId="15975"/>
    <cellStyle name="Вычисление 4 3 3 2 2 2" xfId="35223"/>
    <cellStyle name="Вычисление 4 3 3 2 3" xfId="32157"/>
    <cellStyle name="Вычисление 4 3 3 3" xfId="11283"/>
    <cellStyle name="Вычисление 4 3 3 3 2" xfId="17612"/>
    <cellStyle name="Вычисление 4 3 3 3 2 2" xfId="35847"/>
    <cellStyle name="Вычисление 4 3 3 3 3" xfId="33094"/>
    <cellStyle name="Вычисление 4 3 3 4" xfId="7141"/>
    <cellStyle name="Вычисление 4 3 3 4 2" xfId="21309"/>
    <cellStyle name="Вычисление 4 3 3 4 2 2" xfId="36519"/>
    <cellStyle name="Вычисление 4 3 3 4 3" xfId="31068"/>
    <cellStyle name="Вычисление 4 3 3 5" xfId="14315"/>
    <cellStyle name="Вычисление 4 3 3 5 2" xfId="34619"/>
    <cellStyle name="Вычисление 4 3 3 6" xfId="28606"/>
    <cellStyle name="Вычисление 4 3 4" xfId="6966"/>
    <cellStyle name="Вычисление 4 3 4 2" xfId="14140"/>
    <cellStyle name="Вычисление 4 3 4 2 2" xfId="34452"/>
    <cellStyle name="Вычисление 4 3 4 3" xfId="30901"/>
    <cellStyle name="Вычисление 4 3 5" xfId="9148"/>
    <cellStyle name="Вычисление 4 3 5 2" xfId="15945"/>
    <cellStyle name="Вычисление 4 3 5 2 2" xfId="35201"/>
    <cellStyle name="Вычисление 4 3 5 3" xfId="31990"/>
    <cellStyle name="Вычисление 4 3 6" xfId="11164"/>
    <cellStyle name="Вычисление 4 3 6 2" xfId="17493"/>
    <cellStyle name="Вычисление 4 3 6 2 2" xfId="35736"/>
    <cellStyle name="Вычисление 4 3 6 3" xfId="32983"/>
    <cellStyle name="Вычисление 4 3 7" xfId="4345"/>
    <cellStyle name="Вычисление 4 3 7 2" xfId="20389"/>
    <cellStyle name="Вычисление 4 3 7 2 2" xfId="36347"/>
    <cellStyle name="Вычисление 4 3 7 3" xfId="29232"/>
    <cellStyle name="Вычисление 4 3 8" xfId="4617"/>
    <cellStyle name="Вычисление 4 3 8 2" xfId="29358"/>
    <cellStyle name="Вычисление 4 3 9" xfId="28495"/>
    <cellStyle name="Вычисление 4 4" xfId="2624"/>
    <cellStyle name="Вычисление 4 4 2" xfId="9405"/>
    <cellStyle name="Вычисление 4 4 2 2" xfId="16056"/>
    <cellStyle name="Вычисление 4 4 2 2 2" xfId="35233"/>
    <cellStyle name="Вычисление 4 4 2 3" xfId="32167"/>
    <cellStyle name="Вычисление 4 4 3" xfId="11365"/>
    <cellStyle name="Вычисление 4 4 3 2" xfId="17693"/>
    <cellStyle name="Вычисление 4 4 3 2 2" xfId="35857"/>
    <cellStyle name="Вычисление 4 4 3 3" xfId="33104"/>
    <cellStyle name="Вычисление 4 4 4" xfId="7224"/>
    <cellStyle name="Вычисление 4 4 4 2" xfId="21387"/>
    <cellStyle name="Вычисление 4 4 4 2 2" xfId="36528"/>
    <cellStyle name="Вычисление 4 4 4 3" xfId="31079"/>
    <cellStyle name="Вычисление 4 4 5" xfId="14397"/>
    <cellStyle name="Вычисление 4 4 5 2" xfId="34630"/>
    <cellStyle name="Вычисление 4 4 6" xfId="28616"/>
    <cellStyle name="Вычисление 4 5" xfId="28091"/>
    <cellStyle name="Вычисление 5" xfId="341"/>
    <cellStyle name="Вычисление 5 2" xfId="1578"/>
    <cellStyle name="Вычисление 5 2 2" xfId="842"/>
    <cellStyle name="Вычисление 5 2 2 2" xfId="3264"/>
    <cellStyle name="Вычисление 5 2 2 2 2" xfId="10019"/>
    <cellStyle name="Вычисление 5 2 2 2 2 2" xfId="16572"/>
    <cellStyle name="Вычисление 5 2 2 2 2 2 2" xfId="35334"/>
    <cellStyle name="Вычисление 5 2 2 2 2 3" xfId="32363"/>
    <cellStyle name="Вычисление 5 2 2 2 3" xfId="11949"/>
    <cellStyle name="Вычисление 5 2 2 2 3 2" xfId="18274"/>
    <cellStyle name="Вычисление 5 2 2 2 3 2 2" xfId="36027"/>
    <cellStyle name="Вычисление 5 2 2 2 3 3" xfId="33274"/>
    <cellStyle name="Вычисление 5 2 2 2 4" xfId="7840"/>
    <cellStyle name="Вычисление 5 2 2 2 4 2" xfId="21844"/>
    <cellStyle name="Вычисление 5 2 2 2 4 2 2" xfId="36591"/>
    <cellStyle name="Вычисление 5 2 2 2 4 3" xfId="31271"/>
    <cellStyle name="Вычисление 5 2 2 2 5" xfId="14998"/>
    <cellStyle name="Вычисление 5 2 2 2 5 2" xfId="34819"/>
    <cellStyle name="Вычисление 5 2 2 2 6" xfId="28786"/>
    <cellStyle name="Вычисление 5 2 2 3" xfId="3737"/>
    <cellStyle name="Вычисление 5 2 2 3 2" xfId="10492"/>
    <cellStyle name="Вычисление 5 2 2 3 2 2" xfId="16895"/>
    <cellStyle name="Вычисление 5 2 2 3 2 2 2" xfId="35387"/>
    <cellStyle name="Вычисление 5 2 2 3 2 3" xfId="32564"/>
    <cellStyle name="Вычисление 5 2 2 3 3" xfId="12422"/>
    <cellStyle name="Вычисление 5 2 2 3 3 2" xfId="18745"/>
    <cellStyle name="Вычисление 5 2 2 3 3 2 2" xfId="36228"/>
    <cellStyle name="Вычисление 5 2 2 3 3 3" xfId="33475"/>
    <cellStyle name="Вычисление 5 2 2 3 4" xfId="15469"/>
    <cellStyle name="Вычисление 5 2 2 3 4 2" xfId="35020"/>
    <cellStyle name="Вычисление 5 2 2 3 5" xfId="28987"/>
    <cellStyle name="Вычисление 5 2 2 4" xfId="5887"/>
    <cellStyle name="Вычисление 5 2 2 4 2" xfId="13148"/>
    <cellStyle name="Вычисление 5 2 2 4 2 2" xfId="33790"/>
    <cellStyle name="Вычисление 5 2 2 4 3" xfId="30202"/>
    <cellStyle name="Вычисление 5 2 2 5" xfId="5775"/>
    <cellStyle name="Вычисление 5 2 2 5 2" xfId="13057"/>
    <cellStyle name="Вычисление 5 2 2 5 2 2" xfId="33740"/>
    <cellStyle name="Вычисление 5 2 2 5 3" xfId="30137"/>
    <cellStyle name="Вычисление 5 2 2 6" xfId="8497"/>
    <cellStyle name="Вычисление 5 2 2 6 2" xfId="15689"/>
    <cellStyle name="Вычисление 5 2 2 6 2 2" xfId="35123"/>
    <cellStyle name="Вычисление 5 2 2 6 3" xfId="31522"/>
    <cellStyle name="Вычисление 5 2 2 7" xfId="4130"/>
    <cellStyle name="Вычисление 5 2 2 7 2" xfId="29184"/>
    <cellStyle name="Вычисление 5 2 2 8" xfId="28142"/>
    <cellStyle name="Вычисление 5 2 3" xfId="2141"/>
    <cellStyle name="Вычисление 5 2 3 2" xfId="6741"/>
    <cellStyle name="Вычисление 5 2 3 2 2" xfId="13916"/>
    <cellStyle name="Вычисление 5 2 3 2 2 2" xfId="34295"/>
    <cellStyle name="Вычисление 5 2 3 2 3" xfId="30744"/>
    <cellStyle name="Вычисление 5 2 3 3" xfId="8924"/>
    <cellStyle name="Вычисление 5 2 3 3 2" xfId="15851"/>
    <cellStyle name="Вычисление 5 2 3 3 2 2" xfId="35173"/>
    <cellStyle name="Вычисление 5 2 3 3 3" xfId="31833"/>
    <cellStyle name="Вычисление 5 2 3 4" xfId="11017"/>
    <cellStyle name="Вычисление 5 2 3 4 2" xfId="17346"/>
    <cellStyle name="Вычисление 5 2 3 4 2 2" xfId="35654"/>
    <cellStyle name="Вычисление 5 2 3 4 3" xfId="32901"/>
    <cellStyle name="Вычисление 5 2 3 5" xfId="5216"/>
    <cellStyle name="Вычисление 5 2 3 5 2" xfId="20736"/>
    <cellStyle name="Вычисление 5 2 3 5 2 2" xfId="36483"/>
    <cellStyle name="Вычисление 5 2 3 5 3" xfId="29777"/>
    <cellStyle name="Вычисление 5 2 3 6" xfId="12783"/>
    <cellStyle name="Вычисление 5 2 3 6 2" xfId="33607"/>
    <cellStyle name="Вычисление 5 2 3 7" xfId="28414"/>
    <cellStyle name="Вычисление 5 2 4" xfId="2999"/>
    <cellStyle name="Вычисление 5 2 4 2" xfId="9765"/>
    <cellStyle name="Вычисление 5 2 4 2 2" xfId="16394"/>
    <cellStyle name="Вычисление 5 2 4 2 2 2" xfId="35294"/>
    <cellStyle name="Вычисление 5 2 4 2 3" xfId="32248"/>
    <cellStyle name="Вычисление 5 2 4 3" xfId="11702"/>
    <cellStyle name="Вычисление 5 2 4 3 2" xfId="18028"/>
    <cellStyle name="Вычисление 5 2 4 3 2 2" xfId="35917"/>
    <cellStyle name="Вычисление 5 2 4 3 3" xfId="33164"/>
    <cellStyle name="Вычисление 5 2 4 4" xfId="7586"/>
    <cellStyle name="Вычисление 5 2 4 4 2" xfId="21687"/>
    <cellStyle name="Вычисление 5 2 4 4 2 2" xfId="36572"/>
    <cellStyle name="Вычисление 5 2 4 4 3" xfId="31160"/>
    <cellStyle name="Вычисление 5 2 4 5" xfId="14751"/>
    <cellStyle name="Вычисление 5 2 4 5 2" xfId="34708"/>
    <cellStyle name="Вычисление 5 2 4 6" xfId="28676"/>
    <cellStyle name="Вычисление 5 2 5" xfId="3514"/>
    <cellStyle name="Вычисление 5 2 5 2" xfId="10269"/>
    <cellStyle name="Вычисление 5 2 5 2 2" xfId="16747"/>
    <cellStyle name="Вычисление 5 2 5 2 2 2" xfId="35373"/>
    <cellStyle name="Вычисление 5 2 5 2 3" xfId="32475"/>
    <cellStyle name="Вычисление 5 2 5 3" xfId="12199"/>
    <cellStyle name="Вычисление 5 2 5 3 2" xfId="18522"/>
    <cellStyle name="Вычисление 5 2 5 3 2 2" xfId="36139"/>
    <cellStyle name="Вычисление 5 2 5 3 3" xfId="33386"/>
    <cellStyle name="Вычисление 5 2 5 4" xfId="8090"/>
    <cellStyle name="Вычисление 5 2 5 4 2" xfId="22087"/>
    <cellStyle name="Вычисление 5 2 5 4 2 2" xfId="36703"/>
    <cellStyle name="Вычисление 5 2 5 4 3" xfId="31383"/>
    <cellStyle name="Вычисление 5 2 5 5" xfId="15246"/>
    <cellStyle name="Вычисление 5 2 5 5 2" xfId="34931"/>
    <cellStyle name="Вычисление 5 2 5 6" xfId="28898"/>
    <cellStyle name="Вычисление 5 2 6" xfId="4049"/>
    <cellStyle name="Вычисление 5 2 6 2" xfId="29139"/>
    <cellStyle name="Вычисление 5 2 7" xfId="28277"/>
    <cellStyle name="Вычисление 5 3" xfId="2185"/>
    <cellStyle name="Вычисление 5 3 2" xfId="2807"/>
    <cellStyle name="Вычисление 5 3 2 2" xfId="7394"/>
    <cellStyle name="Вычисление 5 3 2 2 2" xfId="14561"/>
    <cellStyle name="Вычисление 5 3 2 2 2 2" xfId="34657"/>
    <cellStyle name="Вычисление 5 3 2 2 3" xfId="31109"/>
    <cellStyle name="Вычисление 5 3 2 3" xfId="9574"/>
    <cellStyle name="Вычисление 5 3 2 3 2" xfId="16223"/>
    <cellStyle name="Вычисление 5 3 2 3 2 2" xfId="35262"/>
    <cellStyle name="Вычисление 5 3 2 3 3" xfId="32197"/>
    <cellStyle name="Вычисление 5 3 2 4" xfId="11527"/>
    <cellStyle name="Вычисление 5 3 2 4 2" xfId="17854"/>
    <cellStyle name="Вычисление 5 3 2 4 2 2" xfId="35882"/>
    <cellStyle name="Вычисление 5 3 2 4 3" xfId="33129"/>
    <cellStyle name="Вычисление 5 3 2 5" xfId="5245"/>
    <cellStyle name="Вычисление 5 3 2 5 2" xfId="20759"/>
    <cellStyle name="Вычисление 5 3 2 5 2 2" xfId="36486"/>
    <cellStyle name="Вычисление 5 3 2 5 3" xfId="29786"/>
    <cellStyle name="Вычисление 5 3 2 6" xfId="12804"/>
    <cellStyle name="Вычисление 5 3 2 6 2" xfId="33614"/>
    <cellStyle name="Вычисление 5 3 2 7" xfId="28641"/>
    <cellStyle name="Вычисление 5 3 3" xfId="2900"/>
    <cellStyle name="Вычисление 5 3 3 2" xfId="9667"/>
    <cellStyle name="Вычисление 5 3 3 2 2" xfId="16313"/>
    <cellStyle name="Вычисление 5 3 3 2 2 2" xfId="35273"/>
    <cellStyle name="Вычисление 5 3 3 2 3" xfId="32211"/>
    <cellStyle name="Вычисление 5 3 3 3" xfId="11617"/>
    <cellStyle name="Вычисление 5 3 3 3 2" xfId="17944"/>
    <cellStyle name="Вычисление 5 3 3 3 2 2" xfId="35893"/>
    <cellStyle name="Вычисление 5 3 3 3 3" xfId="33140"/>
    <cellStyle name="Вычисление 5 3 3 4" xfId="7487"/>
    <cellStyle name="Вычисление 5 3 3 4 2" xfId="21618"/>
    <cellStyle name="Вычисление 5 3 3 4 2 2" xfId="36557"/>
    <cellStyle name="Вычисление 5 3 3 4 3" xfId="31123"/>
    <cellStyle name="Вычисление 5 3 3 5" xfId="14654"/>
    <cellStyle name="Вычисление 5 3 3 5 2" xfId="34671"/>
    <cellStyle name="Вычисление 5 3 3 6" xfId="28652"/>
    <cellStyle name="Вычисление 5 3 4" xfId="6785"/>
    <cellStyle name="Вычисление 5 3 4 2" xfId="13959"/>
    <cellStyle name="Вычисление 5 3 4 2 2" xfId="34323"/>
    <cellStyle name="Вычисление 5 3 4 3" xfId="30772"/>
    <cellStyle name="Вычисление 5 3 5" xfId="8968"/>
    <cellStyle name="Вычисление 5 3 5 2" xfId="15873"/>
    <cellStyle name="Вычисление 5 3 5 2 2" xfId="35180"/>
    <cellStyle name="Вычисление 5 3 5 3" xfId="31861"/>
    <cellStyle name="Вычисление 5 3 6" xfId="11038"/>
    <cellStyle name="Вычисление 5 3 6 2" xfId="17367"/>
    <cellStyle name="Вычисление 5 3 6 2 2" xfId="35661"/>
    <cellStyle name="Вычисление 5 3 6 3" xfId="32908"/>
    <cellStyle name="Вычисление 5 3 7" xfId="4346"/>
    <cellStyle name="Вычисление 5 3 7 2" xfId="20390"/>
    <cellStyle name="Вычисление 5 3 7 2 2" xfId="36348"/>
    <cellStyle name="Вычисление 5 3 7 3" xfId="29233"/>
    <cellStyle name="Вычисление 5 3 8" xfId="4275"/>
    <cellStyle name="Вычисление 5 3 8 2" xfId="29219"/>
    <cellStyle name="Вычисление 5 3 9" xfId="28421"/>
    <cellStyle name="Вычисление 5 4" xfId="2625"/>
    <cellStyle name="Вычисление 5 4 2" xfId="9406"/>
    <cellStyle name="Вычисление 5 4 2 2" xfId="16057"/>
    <cellStyle name="Вычисление 5 4 2 2 2" xfId="35234"/>
    <cellStyle name="Вычисление 5 4 2 3" xfId="32168"/>
    <cellStyle name="Вычисление 5 4 3" xfId="11366"/>
    <cellStyle name="Вычисление 5 4 3 2" xfId="17694"/>
    <cellStyle name="Вычисление 5 4 3 2 2" xfId="35858"/>
    <cellStyle name="Вычисление 5 4 3 3" xfId="33105"/>
    <cellStyle name="Вычисление 5 4 4" xfId="7225"/>
    <cellStyle name="Вычисление 5 4 4 2" xfId="21388"/>
    <cellStyle name="Вычисление 5 4 4 2 2" xfId="36529"/>
    <cellStyle name="Вычисление 5 4 4 3" xfId="31080"/>
    <cellStyle name="Вычисление 5 4 5" xfId="14398"/>
    <cellStyle name="Вычисление 5 4 5 2" xfId="34631"/>
    <cellStyle name="Вычисление 5 4 6" xfId="28617"/>
    <cellStyle name="Вычисление 5 5" xfId="28092"/>
    <cellStyle name="Группа" xfId="342"/>
    <cellStyle name="Дата" xfId="343"/>
    <cellStyle name="Заголовок 1" xfId="27983" builtinId="16" customBuiltin="1"/>
    <cellStyle name="Заголовок 1 2" xfId="344"/>
    <cellStyle name="Заголовок 1 3" xfId="345"/>
    <cellStyle name="Заголовок 1 4" xfId="346"/>
    <cellStyle name="Заголовок 1 5" xfId="347"/>
    <cellStyle name="Заголовок 2" xfId="27984" builtinId="17" customBuiltin="1"/>
    <cellStyle name="Заголовок 2 2" xfId="348"/>
    <cellStyle name="Заголовок 2 3" xfId="349"/>
    <cellStyle name="Заголовок 2 4" xfId="350"/>
    <cellStyle name="Заголовок 2 5" xfId="351"/>
    <cellStyle name="Заголовок 3" xfId="27985" builtinId="18" customBuiltin="1"/>
    <cellStyle name="Заголовок 3 2" xfId="352"/>
    <cellStyle name="Заголовок 3 3" xfId="353"/>
    <cellStyle name="Заголовок 3 4" xfId="354"/>
    <cellStyle name="Заголовок 3 5" xfId="355"/>
    <cellStyle name="Заголовок 4" xfId="27986" builtinId="19" customBuiltin="1"/>
    <cellStyle name="Заголовок 4 2" xfId="356"/>
    <cellStyle name="Заголовок 4 3" xfId="357"/>
    <cellStyle name="Заголовок 4 4" xfId="358"/>
    <cellStyle name="Заголовок 4 5" xfId="359"/>
    <cellStyle name="Защитный" xfId="360"/>
    <cellStyle name="Звезды" xfId="361"/>
    <cellStyle name="Звезды 10" xfId="5603"/>
    <cellStyle name="Звезды 10 2" xfId="12947"/>
    <cellStyle name="Звезды 10 2 2" xfId="33682"/>
    <cellStyle name="Звезды 10 3" xfId="30043"/>
    <cellStyle name="Звезды 11" xfId="6293"/>
    <cellStyle name="Звезды 11 2" xfId="30461"/>
    <cellStyle name="Звезды 2" xfId="362"/>
    <cellStyle name="Звезды 2 10" xfId="2070"/>
    <cellStyle name="Звезды 2 10 2" xfId="6670"/>
    <cellStyle name="Звезды 2 10 2 2" xfId="13846"/>
    <cellStyle name="Звезды 2 10 2 2 2" xfId="34267"/>
    <cellStyle name="Звезды 2 10 2 3" xfId="30716"/>
    <cellStyle name="Звезды 2 10 3" xfId="8853"/>
    <cellStyle name="Звезды 2 10 3 2" xfId="31805"/>
    <cellStyle name="Звезды 2 11" xfId="5718"/>
    <cellStyle name="Звезды 2 11 2" xfId="13032"/>
    <cellStyle name="Звезды 2 11 2 2" xfId="33727"/>
    <cellStyle name="Звезды 2 11 3" xfId="30113"/>
    <cellStyle name="Звезды 2 12" xfId="5604"/>
    <cellStyle name="Звезды 2 12 2" xfId="30044"/>
    <cellStyle name="Звезды 2 2" xfId="508"/>
    <cellStyle name="Звезды 2 2 2" xfId="1350"/>
    <cellStyle name="Звезды 2 2 2 2" xfId="1773"/>
    <cellStyle name="Звезды 2 2 2 2 10" xfId="4108"/>
    <cellStyle name="Звезды 2 2 2 2 10 2" xfId="29174"/>
    <cellStyle name="Звезды 2 2 2 2 2" xfId="1942"/>
    <cellStyle name="Звезды 2 2 2 2 2 2" xfId="3392"/>
    <cellStyle name="Звезды 2 2 2 2 2 2 2" xfId="10147"/>
    <cellStyle name="Звезды 2 2 2 2 2 2 2 2" xfId="32420"/>
    <cellStyle name="Звезды 2 2 2 2 2 2 3" xfId="12077"/>
    <cellStyle name="Звезды 2 2 2 2 2 2 3 2" xfId="18402"/>
    <cellStyle name="Звезды 2 2 2 2 2 2 3 2 2" xfId="36084"/>
    <cellStyle name="Звезды 2 2 2 2 2 2 3 3" xfId="33331"/>
    <cellStyle name="Звезды 2 2 2 2 2 2 4" xfId="7968"/>
    <cellStyle name="Звезды 2 2 2 2 2 2 4 2" xfId="21972"/>
    <cellStyle name="Звезды 2 2 2 2 2 2 4 2 2" xfId="36648"/>
    <cellStyle name="Звезды 2 2 2 2 2 2 4 3" xfId="31328"/>
    <cellStyle name="Звезды 2 2 2 2 2 2 5" xfId="15126"/>
    <cellStyle name="Звезды 2 2 2 2 2 2 5 2" xfId="34876"/>
    <cellStyle name="Звезды 2 2 2 2 2 2 6" xfId="28843"/>
    <cellStyle name="Звезды 2 2 2 2 2 3" xfId="3865"/>
    <cellStyle name="Звезды 2 2 2 2 2 3 2" xfId="10620"/>
    <cellStyle name="Звезды 2 2 2 2 2 3 2 2" xfId="32621"/>
    <cellStyle name="Звезды 2 2 2 2 2 3 3" xfId="12550"/>
    <cellStyle name="Звезды 2 2 2 2 2 3 3 2" xfId="18873"/>
    <cellStyle name="Звезды 2 2 2 2 2 3 3 2 2" xfId="36285"/>
    <cellStyle name="Звезды 2 2 2 2 2 3 3 3" xfId="33532"/>
    <cellStyle name="Звезды 2 2 2 2 2 3 4" xfId="15597"/>
    <cellStyle name="Звезды 2 2 2 2 2 3 4 2" xfId="35077"/>
    <cellStyle name="Звезды 2 2 2 2 2 3 5" xfId="29044"/>
    <cellStyle name="Звезды 2 2 2 2 2 4" xfId="6542"/>
    <cellStyle name="Звезды 2 2 2 2 2 4 2" xfId="13720"/>
    <cellStyle name="Звезды 2 2 2 2 2 4 2 2" xfId="34197"/>
    <cellStyle name="Звезды 2 2 2 2 2 4 3" xfId="30646"/>
    <cellStyle name="Звезды 2 2 2 2 2 5" xfId="8725"/>
    <cellStyle name="Звезды 2 2 2 2 2 5 2" xfId="31735"/>
    <cellStyle name="Звезды 2 2 2 2 2 6" xfId="10839"/>
    <cellStyle name="Звезды 2 2 2 2 2 6 2" xfId="17171"/>
    <cellStyle name="Звезды 2 2 2 2 2 6 2 2" xfId="35576"/>
    <cellStyle name="Звезды 2 2 2 2 2 6 3" xfId="32823"/>
    <cellStyle name="Звезды 2 2 2 2 2 7" xfId="5058"/>
    <cellStyle name="Звезды 2 2 2 2 2 7 2" xfId="29700"/>
    <cellStyle name="Звезды 2 2 2 2 3" xfId="2356"/>
    <cellStyle name="Звезды 2 2 2 2 3 2" xfId="6956"/>
    <cellStyle name="Звезды 2 2 2 2 3 2 2" xfId="14130"/>
    <cellStyle name="Звезды 2 2 2 2 3 2 2 2" xfId="34444"/>
    <cellStyle name="Звезды 2 2 2 2 3 2 3" xfId="30893"/>
    <cellStyle name="Звезды 2 2 2 2 3 3" xfId="9139"/>
    <cellStyle name="Звезды 2 2 2 2 3 3 2" xfId="31982"/>
    <cellStyle name="Звезды 2 2 2 2 3 4" xfId="11157"/>
    <cellStyle name="Звезды 2 2 2 2 3 4 2" xfId="17486"/>
    <cellStyle name="Звезды 2 2 2 2 3 4 2 2" xfId="35730"/>
    <cellStyle name="Звезды 2 2 2 2 3 4 3" xfId="32977"/>
    <cellStyle name="Звезды 2 2 2 2 3 5" xfId="5387"/>
    <cellStyle name="Звезды 2 2 2 2 3 5 2" xfId="29868"/>
    <cellStyle name="Звезды 2 2 2 2 3 6" xfId="28489"/>
    <cellStyle name="Звезды 2 2 2 2 4" xfId="2493"/>
    <cellStyle name="Звезды 2 2 2 2 4 2" xfId="7093"/>
    <cellStyle name="Звезды 2 2 2 2 4 2 2" xfId="14267"/>
    <cellStyle name="Звезды 2 2 2 2 4 2 2 2" xfId="34579"/>
    <cellStyle name="Звезды 2 2 2 2 4 2 3" xfId="31028"/>
    <cellStyle name="Звезды 2 2 2 2 4 3" xfId="9275"/>
    <cellStyle name="Звезды 2 2 2 2 4 3 2" xfId="32117"/>
    <cellStyle name="Звезды 2 2 2 2 4 4" xfId="11235"/>
    <cellStyle name="Звезды 2 2 2 2 4 4 2" xfId="17564"/>
    <cellStyle name="Звезды 2 2 2 2 4 4 2 2" xfId="35807"/>
    <cellStyle name="Звезды 2 2 2 2 4 4 3" xfId="33054"/>
    <cellStyle name="Звезды 2 2 2 2 4 5" xfId="5492"/>
    <cellStyle name="Звезды 2 2 2 2 4 5 2" xfId="29959"/>
    <cellStyle name="Звезды 2 2 2 2 4 6" xfId="28566"/>
    <cellStyle name="Звезды 2 2 2 2 5" xfId="3132"/>
    <cellStyle name="Звезды 2 2 2 2 5 2" xfId="7717"/>
    <cellStyle name="Звезды 2 2 2 2 5 2 2" xfId="14880"/>
    <cellStyle name="Звезды 2 2 2 2 5 2 2 2" xfId="34765"/>
    <cellStyle name="Звезды 2 2 2 2 5 2 3" xfId="31217"/>
    <cellStyle name="Звезды 2 2 2 2 5 3" xfId="9895"/>
    <cellStyle name="Звезды 2 2 2 2 5 3 2" xfId="32305"/>
    <cellStyle name="Звезды 2 2 2 2 5 4" xfId="11832"/>
    <cellStyle name="Звезды 2 2 2 2 5 4 2" xfId="18157"/>
    <cellStyle name="Звезды 2 2 2 2 5 4 2 2" xfId="35974"/>
    <cellStyle name="Звезды 2 2 2 2 5 4 3" xfId="33221"/>
    <cellStyle name="Звезды 2 2 2 2 5 5" xfId="4928"/>
    <cellStyle name="Звезды 2 2 2 2 5 5 2" xfId="29594"/>
    <cellStyle name="Звезды 2 2 2 2 5 6" xfId="28733"/>
    <cellStyle name="Звезды 2 2 2 2 6" xfId="3621"/>
    <cellStyle name="Звезды 2 2 2 2 6 2" xfId="10376"/>
    <cellStyle name="Звезды 2 2 2 2 6 2 2" xfId="32512"/>
    <cellStyle name="Звезды 2 2 2 2 6 3" xfId="12306"/>
    <cellStyle name="Звезды 2 2 2 2 6 3 2" xfId="18629"/>
    <cellStyle name="Звезды 2 2 2 2 6 3 2 2" xfId="36176"/>
    <cellStyle name="Звезды 2 2 2 2 6 3 3" xfId="33423"/>
    <cellStyle name="Звезды 2 2 2 2 6 4" xfId="8197"/>
    <cellStyle name="Звезды 2 2 2 2 6 4 2" xfId="22194"/>
    <cellStyle name="Звезды 2 2 2 2 6 4 2 2" xfId="36740"/>
    <cellStyle name="Звезды 2 2 2 2 6 4 3" xfId="31420"/>
    <cellStyle name="Звезды 2 2 2 2 6 5" xfId="15353"/>
    <cellStyle name="Звезды 2 2 2 2 6 5 2" xfId="34968"/>
    <cellStyle name="Звезды 2 2 2 2 6 6" xfId="28935"/>
    <cellStyle name="Звезды 2 2 2 2 7" xfId="6390"/>
    <cellStyle name="Звезды 2 2 2 2 7 2" xfId="13596"/>
    <cellStyle name="Звезды 2 2 2 2 7 2 2" xfId="34086"/>
    <cellStyle name="Звезды 2 2 2 2 7 3" xfId="30533"/>
    <cellStyle name="Звезды 2 2 2 2 8" xfId="8603"/>
    <cellStyle name="Звезды 2 2 2 2 8 2" xfId="31623"/>
    <cellStyle name="Звезды 2 2 2 2 9" xfId="10727"/>
    <cellStyle name="Звезды 2 2 2 2 9 2" xfId="17059"/>
    <cellStyle name="Звезды 2 2 2 2 9 2 2" xfId="35471"/>
    <cellStyle name="Звезды 2 2 2 2 9 3" xfId="32718"/>
    <cellStyle name="Звезды 2 2 2 3" xfId="1888"/>
    <cellStyle name="Звезды 2 2 2 3 2" xfId="2423"/>
    <cellStyle name="Звезды 2 2 2 3 2 2" xfId="7023"/>
    <cellStyle name="Звезды 2 2 2 3 2 2 2" xfId="14197"/>
    <cellStyle name="Звезды 2 2 2 3 2 2 2 2" xfId="34509"/>
    <cellStyle name="Звезды 2 2 2 3 2 2 3" xfId="30958"/>
    <cellStyle name="Звезды 2 2 2 3 2 3" xfId="9205"/>
    <cellStyle name="Звезды 2 2 2 3 2 3 2" xfId="32047"/>
    <cellStyle name="Звезды 2 2 2 3 3" xfId="5011"/>
    <cellStyle name="Звезды 2 2 2 3 3 2" xfId="29653"/>
    <cellStyle name="Звезды 2 2 2 3 4" xfId="6488"/>
    <cellStyle name="Звезды 2 2 2 3 4 2" xfId="13666"/>
    <cellStyle name="Звезды 2 2 2 3 4 2 2" xfId="34150"/>
    <cellStyle name="Звезды 2 2 2 3 4 3" xfId="30599"/>
    <cellStyle name="Звезды 2 2 2 3 5" xfId="8671"/>
    <cellStyle name="Звезды 2 2 2 3 5 2" xfId="31688"/>
    <cellStyle name="Звезды 2 2 2 3 6" xfId="10785"/>
    <cellStyle name="Звезды 2 2 2 3 6 2" xfId="17117"/>
    <cellStyle name="Звезды 2 2 2 3 6 2 2" xfId="35529"/>
    <cellStyle name="Звезды 2 2 2 3 6 3" xfId="32776"/>
    <cellStyle name="Звезды 2 2 2 4" xfId="1989"/>
    <cellStyle name="Звезды 2 2 2 4 2" xfId="5087"/>
    <cellStyle name="Звезды 2 2 2 4 2 2" xfId="29728"/>
    <cellStyle name="Звезды 2 2 2 4 3" xfId="6589"/>
    <cellStyle name="Звезды 2 2 2 4 3 2" xfId="13767"/>
    <cellStyle name="Звезды 2 2 2 4 3 2 2" xfId="34229"/>
    <cellStyle name="Звезды 2 2 2 4 3 3" xfId="30678"/>
    <cellStyle name="Звезды 2 2 2 4 4" xfId="8772"/>
    <cellStyle name="Звезды 2 2 2 4 4 2" xfId="31767"/>
    <cellStyle name="Звезды 2 2 2 4 5" xfId="10886"/>
    <cellStyle name="Звезды 2 2 2 4 5 2" xfId="17218"/>
    <cellStyle name="Звезды 2 2 2 4 5 2 2" xfId="35608"/>
    <cellStyle name="Звезды 2 2 2 4 5 3" xfId="32855"/>
    <cellStyle name="Звезды 2 2 2 4 6" xfId="4474"/>
    <cellStyle name="Звезды 2 2 2 4 6 2" xfId="20507"/>
    <cellStyle name="Звезды 2 2 2 4 6 2 2" xfId="36399"/>
    <cellStyle name="Звезды 2 2 2 4 6 3" xfId="29285"/>
    <cellStyle name="Звезды 2 2 2 4 7" xfId="8370"/>
    <cellStyle name="Звезды 2 2 2 4 7 2" xfId="31465"/>
    <cellStyle name="Звезды 2 2 2 5" xfId="2174"/>
    <cellStyle name="Звезды 2 2 2 5 2" xfId="6774"/>
    <cellStyle name="Звезды 2 2 2 5 2 2" xfId="13948"/>
    <cellStyle name="Звезды 2 2 2 5 2 2 2" xfId="34315"/>
    <cellStyle name="Звезды 2 2 2 5 2 3" xfId="30764"/>
    <cellStyle name="Звезды 2 2 2 5 3" xfId="8957"/>
    <cellStyle name="Звезды 2 2 2 5 3 2" xfId="31853"/>
    <cellStyle name="Звезды 2 2 2 6" xfId="4772"/>
    <cellStyle name="Звезды 2 2 2 6 2" xfId="29455"/>
    <cellStyle name="Звезды 2 2 2 7" xfId="6142"/>
    <cellStyle name="Звезды 2 2 2 7 2" xfId="13380"/>
    <cellStyle name="Звезды 2 2 2 7 2 2" xfId="33925"/>
    <cellStyle name="Звезды 2 2 2 7 3" xfId="30355"/>
    <cellStyle name="Звезды 2 2 2 8" xfId="5756"/>
    <cellStyle name="Звезды 2 2 2 8 2" xfId="30126"/>
    <cellStyle name="Звезды 2 2 2 9" xfId="5615"/>
    <cellStyle name="Звезды 2 2 2 9 2" xfId="12957"/>
    <cellStyle name="Звезды 2 2 2 9 2 2" xfId="33690"/>
    <cellStyle name="Звезды 2 2 2 9 3" xfId="30053"/>
    <cellStyle name="Звезды 2 2 3" xfId="1475"/>
    <cellStyle name="Звезды 2 2 3 2" xfId="1851"/>
    <cellStyle name="Звезды 2 2 3 2 10" xfId="4556"/>
    <cellStyle name="Звезды 2 2 3 2 10 2" xfId="29331"/>
    <cellStyle name="Звезды 2 2 3 2 2" xfId="944"/>
    <cellStyle name="Звезды 2 2 3 2 2 2" xfId="3425"/>
    <cellStyle name="Звезды 2 2 3 2 2 2 2" xfId="10180"/>
    <cellStyle name="Звезды 2 2 3 2 2 2 2 2" xfId="32443"/>
    <cellStyle name="Звезды 2 2 3 2 2 2 3" xfId="12110"/>
    <cellStyle name="Звезды 2 2 3 2 2 2 3 2" xfId="18434"/>
    <cellStyle name="Звезды 2 2 3 2 2 2 3 2 2" xfId="36107"/>
    <cellStyle name="Звезды 2 2 3 2 2 2 3 3" xfId="33354"/>
    <cellStyle name="Звезды 2 2 3 2 2 2 4" xfId="8001"/>
    <cellStyle name="Звезды 2 2 3 2 2 2 4 2" xfId="22004"/>
    <cellStyle name="Звезды 2 2 3 2 2 2 4 2 2" xfId="36671"/>
    <cellStyle name="Звезды 2 2 3 2 2 2 4 3" xfId="31351"/>
    <cellStyle name="Звезды 2 2 3 2 2 2 5" xfId="15158"/>
    <cellStyle name="Звезды 2 2 3 2 2 2 5 2" xfId="34899"/>
    <cellStyle name="Звезды 2 2 3 2 2 2 6" xfId="28866"/>
    <cellStyle name="Звезды 2 2 3 2 2 3" xfId="3898"/>
    <cellStyle name="Звезды 2 2 3 2 2 3 2" xfId="10653"/>
    <cellStyle name="Звезды 2 2 3 2 2 3 2 2" xfId="32644"/>
    <cellStyle name="Звезды 2 2 3 2 2 3 3" xfId="12583"/>
    <cellStyle name="Звезды 2 2 3 2 2 3 3 2" xfId="18905"/>
    <cellStyle name="Звезды 2 2 3 2 2 3 3 2 2" xfId="36308"/>
    <cellStyle name="Звезды 2 2 3 2 2 3 3 3" xfId="33555"/>
    <cellStyle name="Звезды 2 2 3 2 2 3 4" xfId="15629"/>
    <cellStyle name="Звезды 2 2 3 2 2 3 4 2" xfId="35100"/>
    <cellStyle name="Звезды 2 2 3 2 2 3 5" xfId="29067"/>
    <cellStyle name="Звезды 2 2 3 2 2 4" xfId="5986"/>
    <cellStyle name="Звезды 2 2 3 2 2 4 2" xfId="13247"/>
    <cellStyle name="Звезды 2 2 3 2 2 4 2 2" xfId="33834"/>
    <cellStyle name="Звезды 2 2 3 2 2 4 3" xfId="30246"/>
    <cellStyle name="Звезды 2 2 3 2 2 5" xfId="6034"/>
    <cellStyle name="Звезды 2 2 3 2 2 5 2" xfId="30281"/>
    <cellStyle name="Звезды 2 2 3 2 2 6" xfId="5995"/>
    <cellStyle name="Звезды 2 2 3 2 2 6 2" xfId="13254"/>
    <cellStyle name="Звезды 2 2 3 2 2 6 2 2" xfId="33841"/>
    <cellStyle name="Звезды 2 2 3 2 2 6 3" xfId="30255"/>
    <cellStyle name="Звезды 2 2 3 2 2 7" xfId="4713"/>
    <cellStyle name="Звезды 2 2 3 2 2 7 2" xfId="29409"/>
    <cellStyle name="Звезды 2 2 3 2 3" xfId="2386"/>
    <cellStyle name="Звезды 2 2 3 2 3 2" xfId="6986"/>
    <cellStyle name="Звезды 2 2 3 2 3 2 2" xfId="14160"/>
    <cellStyle name="Звезды 2 2 3 2 3 2 2 2" xfId="34472"/>
    <cellStyle name="Звезды 2 2 3 2 3 2 3" xfId="30921"/>
    <cellStyle name="Звезды 2 2 3 2 3 3" xfId="9168"/>
    <cellStyle name="Звезды 2 2 3 2 3 3 2" xfId="32010"/>
    <cellStyle name="Звезды 2 2 3 2 3 4" xfId="11183"/>
    <cellStyle name="Звезды 2 2 3 2 3 4 2" xfId="17512"/>
    <cellStyle name="Звезды 2 2 3 2 3 4 2 2" xfId="35755"/>
    <cellStyle name="Звезды 2 2 3 2 3 4 3" xfId="33002"/>
    <cellStyle name="Звезды 2 2 3 2 3 5" xfId="5416"/>
    <cellStyle name="Звезды 2 2 3 2 3 5 2" xfId="29895"/>
    <cellStyle name="Звезды 2 2 3 2 3 6" xfId="28514"/>
    <cellStyle name="Звезды 2 2 3 2 4" xfId="2516"/>
    <cellStyle name="Звезды 2 2 3 2 4 2" xfId="7116"/>
    <cellStyle name="Звезды 2 2 3 2 4 2 2" xfId="14290"/>
    <cellStyle name="Звезды 2 2 3 2 4 2 2 2" xfId="34602"/>
    <cellStyle name="Звезды 2 2 3 2 4 2 3" xfId="31051"/>
    <cellStyle name="Звезды 2 2 3 2 4 3" xfId="9298"/>
    <cellStyle name="Звезды 2 2 3 2 4 3 2" xfId="32140"/>
    <cellStyle name="Звезды 2 2 3 2 4 4" xfId="11258"/>
    <cellStyle name="Звезды 2 2 3 2 4 4 2" xfId="17587"/>
    <cellStyle name="Звезды 2 2 3 2 4 4 2 2" xfId="35830"/>
    <cellStyle name="Звезды 2 2 3 2 4 4 3" xfId="33077"/>
    <cellStyle name="Звезды 2 2 3 2 4 5" xfId="5515"/>
    <cellStyle name="Звезды 2 2 3 2 4 5 2" xfId="29982"/>
    <cellStyle name="Звезды 2 2 3 2 4 6" xfId="28589"/>
    <cellStyle name="Звезды 2 2 3 2 5" xfId="3178"/>
    <cellStyle name="Звезды 2 2 3 2 5 2" xfId="7754"/>
    <cellStyle name="Звезды 2 2 3 2 5 2 2" xfId="14912"/>
    <cellStyle name="Звезды 2 2 3 2 5 2 2 2" xfId="34788"/>
    <cellStyle name="Звезды 2 2 3 2 5 2 3" xfId="31240"/>
    <cellStyle name="Звезды 2 2 3 2 5 3" xfId="9933"/>
    <cellStyle name="Звезды 2 2 3 2 5 3 2" xfId="32332"/>
    <cellStyle name="Звезды 2 2 3 2 5 4" xfId="11864"/>
    <cellStyle name="Звезды 2 2 3 2 5 4 2" xfId="18189"/>
    <cellStyle name="Звезды 2 2 3 2 5 4 2 2" xfId="35997"/>
    <cellStyle name="Звезды 2 2 3 2 5 4 3" xfId="33244"/>
    <cellStyle name="Звезды 2 2 3 2 5 5" xfId="4974"/>
    <cellStyle name="Звезды 2 2 3 2 5 5 2" xfId="29616"/>
    <cellStyle name="Звезды 2 2 3 2 5 6" xfId="28756"/>
    <cellStyle name="Звезды 2 2 3 2 6" xfId="3652"/>
    <cellStyle name="Звезды 2 2 3 2 6 2" xfId="10407"/>
    <cellStyle name="Звезды 2 2 3 2 6 2 2" xfId="32534"/>
    <cellStyle name="Звезды 2 2 3 2 6 3" xfId="12337"/>
    <cellStyle name="Звезды 2 2 3 2 6 3 2" xfId="18660"/>
    <cellStyle name="Звезды 2 2 3 2 6 3 2 2" xfId="36198"/>
    <cellStyle name="Звезды 2 2 3 2 6 3 3" xfId="33445"/>
    <cellStyle name="Звезды 2 2 3 2 6 4" xfId="8228"/>
    <cellStyle name="Звезды 2 2 3 2 6 4 2" xfId="22225"/>
    <cellStyle name="Звезды 2 2 3 2 6 4 2 2" xfId="36762"/>
    <cellStyle name="Звезды 2 2 3 2 6 4 3" xfId="31442"/>
    <cellStyle name="Звезды 2 2 3 2 6 5" xfId="15384"/>
    <cellStyle name="Звезды 2 2 3 2 6 5 2" xfId="34990"/>
    <cellStyle name="Звезды 2 2 3 2 6 6" xfId="28957"/>
    <cellStyle name="Звезды 2 2 3 2 7" xfId="6451"/>
    <cellStyle name="Звезды 2 2 3 2 7 2" xfId="13629"/>
    <cellStyle name="Звезды 2 2 3 2 7 2 2" xfId="34113"/>
    <cellStyle name="Звезды 2 2 3 2 7 3" xfId="30562"/>
    <cellStyle name="Звезды 2 2 3 2 8" xfId="8634"/>
    <cellStyle name="Звезды 2 2 3 2 8 2" xfId="31651"/>
    <cellStyle name="Звезды 2 2 3 2 9" xfId="10748"/>
    <cellStyle name="Звезды 2 2 3 2 9 2" xfId="17080"/>
    <cellStyle name="Звезды 2 2 3 2 9 2 2" xfId="35492"/>
    <cellStyle name="Звезды 2 2 3 2 9 3" xfId="32739"/>
    <cellStyle name="Звезды 2 2 3 3" xfId="1906"/>
    <cellStyle name="Звезды 2 2 3 3 2" xfId="2441"/>
    <cellStyle name="Звезды 2 2 3 3 2 2" xfId="7041"/>
    <cellStyle name="Звезды 2 2 3 3 2 2 2" xfId="14215"/>
    <cellStyle name="Звезды 2 2 3 3 2 2 2 2" xfId="34527"/>
    <cellStyle name="Звезды 2 2 3 3 2 2 3" xfId="30976"/>
    <cellStyle name="Звезды 2 2 3 3 2 3" xfId="9223"/>
    <cellStyle name="Звезды 2 2 3 3 2 3 2" xfId="32065"/>
    <cellStyle name="Звезды 2 2 3 3 3" xfId="5029"/>
    <cellStyle name="Звезды 2 2 3 3 3 2" xfId="29671"/>
    <cellStyle name="Звезды 2 2 3 3 4" xfId="6506"/>
    <cellStyle name="Звезды 2 2 3 3 4 2" xfId="13684"/>
    <cellStyle name="Звезды 2 2 3 3 4 2 2" xfId="34168"/>
    <cellStyle name="Звезды 2 2 3 3 4 3" xfId="30617"/>
    <cellStyle name="Звезды 2 2 3 3 5" xfId="8689"/>
    <cellStyle name="Звезды 2 2 3 3 5 2" xfId="31706"/>
    <cellStyle name="Звезды 2 2 3 3 6" xfId="10803"/>
    <cellStyle name="Звезды 2 2 3 3 6 2" xfId="17135"/>
    <cellStyle name="Звезды 2 2 3 3 6 2 2" xfId="35547"/>
    <cellStyle name="Звезды 2 2 3 3 6 3" xfId="32794"/>
    <cellStyle name="Звезды 2 2 3 4" xfId="913"/>
    <cellStyle name="Звезды 2 2 3 4 2" xfId="4701"/>
    <cellStyle name="Звезды 2 2 3 4 2 2" xfId="29397"/>
    <cellStyle name="Звезды 2 2 3 4 3" xfId="5956"/>
    <cellStyle name="Звезды 2 2 3 4 3 2" xfId="13217"/>
    <cellStyle name="Звезды 2 2 3 4 3 2 2" xfId="33819"/>
    <cellStyle name="Звезды 2 2 3 4 3 3" xfId="30231"/>
    <cellStyle name="Звезды 2 2 3 4 4" xfId="5797"/>
    <cellStyle name="Звезды 2 2 3 4 4 2" xfId="30151"/>
    <cellStyle name="Звезды 2 2 3 4 5" xfId="5591"/>
    <cellStyle name="Звезды 2 2 3 4 5 2" xfId="12936"/>
    <cellStyle name="Звезды 2 2 3 4 5 2 2" xfId="33674"/>
    <cellStyle name="Звезды 2 2 3 4 5 3" xfId="30035"/>
    <cellStyle name="Звезды 2 2 3 4 6" xfId="4537"/>
    <cellStyle name="Звезды 2 2 3 4 6 2" xfId="20545"/>
    <cellStyle name="Звезды 2 2 3 4 6 2 2" xfId="36428"/>
    <cellStyle name="Звезды 2 2 3 4 6 3" xfId="29313"/>
    <cellStyle name="Звезды 2 2 3 4 7" xfId="4266"/>
    <cellStyle name="Звезды 2 2 3 4 7 2" xfId="29217"/>
    <cellStyle name="Звезды 2 2 3 5" xfId="2239"/>
    <cellStyle name="Звезды 2 2 3 5 2" xfId="6839"/>
    <cellStyle name="Звезды 2 2 3 5 2 2" xfId="14013"/>
    <cellStyle name="Звезды 2 2 3 5 2 2 2" xfId="34362"/>
    <cellStyle name="Звезды 2 2 3 5 2 3" xfId="30811"/>
    <cellStyle name="Звезды 2 2 3 5 3" xfId="9022"/>
    <cellStyle name="Звезды 2 2 3 5 3 2" xfId="31900"/>
    <cellStyle name="Звезды 2 2 3 6" xfId="4825"/>
    <cellStyle name="Звезды 2 2 3 6 2" xfId="29501"/>
    <cellStyle name="Звезды 2 2 3 7" xfId="6246"/>
    <cellStyle name="Звезды 2 2 3 7 2" xfId="13478"/>
    <cellStyle name="Звезды 2 2 3 7 2 2" xfId="33988"/>
    <cellStyle name="Звезды 2 2 3 7 3" xfId="30421"/>
    <cellStyle name="Звезды 2 2 3 8" xfId="8515"/>
    <cellStyle name="Звезды 2 2 3 8 2" xfId="31539"/>
    <cellStyle name="Звезды 2 2 3 9" xfId="6346"/>
    <cellStyle name="Звезды 2 2 3 9 2" xfId="13560"/>
    <cellStyle name="Звезды 2 2 3 9 2 2" xfId="34053"/>
    <cellStyle name="Звезды 2 2 3 9 3" xfId="30497"/>
    <cellStyle name="Звезды 2 2 4" xfId="1700"/>
    <cellStyle name="Звезды 2 2 4 10" xfId="3945"/>
    <cellStyle name="Звезды 2 2 4 10 2" xfId="29105"/>
    <cellStyle name="Звезды 2 2 4 2" xfId="854"/>
    <cellStyle name="Звезды 2 2 4 2 2" xfId="3335"/>
    <cellStyle name="Звезды 2 2 4 2 2 2" xfId="10090"/>
    <cellStyle name="Звезды 2 2 4 2 2 2 2" xfId="32385"/>
    <cellStyle name="Звезды 2 2 4 2 2 3" xfId="12020"/>
    <cellStyle name="Звезды 2 2 4 2 2 3 2" xfId="18345"/>
    <cellStyle name="Звезды 2 2 4 2 2 3 2 2" xfId="36049"/>
    <cellStyle name="Звезды 2 2 4 2 2 3 3" xfId="33296"/>
    <cellStyle name="Звезды 2 2 4 2 2 4" xfId="7911"/>
    <cellStyle name="Звезды 2 2 4 2 2 4 2" xfId="21915"/>
    <cellStyle name="Звезды 2 2 4 2 2 4 2 2" xfId="36613"/>
    <cellStyle name="Звезды 2 2 4 2 2 4 3" xfId="31293"/>
    <cellStyle name="Звезды 2 2 4 2 2 5" xfId="15069"/>
    <cellStyle name="Звезды 2 2 4 2 2 5 2" xfId="34841"/>
    <cellStyle name="Звезды 2 2 4 2 2 6" xfId="28808"/>
    <cellStyle name="Звезды 2 2 4 2 3" xfId="3808"/>
    <cellStyle name="Звезды 2 2 4 2 3 2" xfId="10563"/>
    <cellStyle name="Звезды 2 2 4 2 3 2 2" xfId="32586"/>
    <cellStyle name="Звезды 2 2 4 2 3 3" xfId="12493"/>
    <cellStyle name="Звезды 2 2 4 2 3 3 2" xfId="18816"/>
    <cellStyle name="Звезды 2 2 4 2 3 3 2 2" xfId="36250"/>
    <cellStyle name="Звезды 2 2 4 2 3 3 3" xfId="33497"/>
    <cellStyle name="Звезды 2 2 4 2 3 4" xfId="15540"/>
    <cellStyle name="Звезды 2 2 4 2 3 4 2" xfId="35042"/>
    <cellStyle name="Звезды 2 2 4 2 3 5" xfId="29009"/>
    <cellStyle name="Звезды 2 2 4 2 4" xfId="5899"/>
    <cellStyle name="Звезды 2 2 4 2 4 2" xfId="13160"/>
    <cellStyle name="Звезды 2 2 4 2 4 2 2" xfId="33793"/>
    <cellStyle name="Звезды 2 2 4 2 4 3" xfId="30205"/>
    <cellStyle name="Звезды 2 2 4 2 5" xfId="6029"/>
    <cellStyle name="Звезды 2 2 4 2 5 2" xfId="30278"/>
    <cellStyle name="Звезды 2 2 4 2 6" xfId="8624"/>
    <cellStyle name="Звезды 2 2 4 2 6 2" xfId="15716"/>
    <cellStyle name="Звезды 2 2 4 2 6 2 2" xfId="35143"/>
    <cellStyle name="Звезды 2 2 4 2 6 3" xfId="31641"/>
    <cellStyle name="Звезды 2 2 4 2 7" xfId="4679"/>
    <cellStyle name="Звезды 2 2 4 2 7 2" xfId="29377"/>
    <cellStyle name="Звезды 2 2 4 3" xfId="2316"/>
    <cellStyle name="Звезды 2 2 4 3 2" xfId="6916"/>
    <cellStyle name="Звезды 2 2 4 3 2 2" xfId="14090"/>
    <cellStyle name="Звезды 2 2 4 3 2 2 2" xfId="34419"/>
    <cellStyle name="Звезды 2 2 4 3 2 3" xfId="30868"/>
    <cellStyle name="Звезды 2 2 4 3 3" xfId="9099"/>
    <cellStyle name="Звезды 2 2 4 3 3 2" xfId="31957"/>
    <cellStyle name="Звезды 2 2 4 3 4" xfId="11120"/>
    <cellStyle name="Звезды 2 2 4 3 4 2" xfId="17449"/>
    <cellStyle name="Звезды 2 2 4 3 4 2 2" xfId="35708"/>
    <cellStyle name="Звезды 2 2 4 3 4 3" xfId="32955"/>
    <cellStyle name="Звезды 2 2 4 3 5" xfId="5350"/>
    <cellStyle name="Звезды 2 2 4 3 5 2" xfId="29846"/>
    <cellStyle name="Звезды 2 2 4 3 6" xfId="28467"/>
    <cellStyle name="Звезды 2 2 4 4" xfId="2458"/>
    <cellStyle name="Звезды 2 2 4 4 2" xfId="7058"/>
    <cellStyle name="Звезды 2 2 4 4 2 2" xfId="14232"/>
    <cellStyle name="Звезды 2 2 4 4 2 2 2" xfId="34544"/>
    <cellStyle name="Звезды 2 2 4 4 2 3" xfId="30993"/>
    <cellStyle name="Звезды 2 2 4 4 3" xfId="9240"/>
    <cellStyle name="Звезды 2 2 4 4 3 2" xfId="32082"/>
    <cellStyle name="Звезды 2 2 4 4 4" xfId="11200"/>
    <cellStyle name="Звезды 2 2 4 4 4 2" xfId="17529"/>
    <cellStyle name="Звезды 2 2 4 4 4 2 2" xfId="35772"/>
    <cellStyle name="Звезды 2 2 4 4 4 3" xfId="33019"/>
    <cellStyle name="Звезды 2 2 4 4 5" xfId="5457"/>
    <cellStyle name="Звезды 2 2 4 4 5 2" xfId="29924"/>
    <cellStyle name="Звезды 2 2 4 4 6" xfId="28531"/>
    <cellStyle name="Звезды 2 2 4 5" xfId="3072"/>
    <cellStyle name="Звезды 2 2 4 5 2" xfId="7659"/>
    <cellStyle name="Звезды 2 2 4 5 2 2" xfId="14823"/>
    <cellStyle name="Звезды 2 2 4 5 2 2 2" xfId="34730"/>
    <cellStyle name="Звезды 2 2 4 5 2 3" xfId="31182"/>
    <cellStyle name="Звезды 2 2 4 5 3" xfId="9838"/>
    <cellStyle name="Звезды 2 2 4 5 3 2" xfId="32270"/>
    <cellStyle name="Звезды 2 2 4 5 4" xfId="11775"/>
    <cellStyle name="Звезды 2 2 4 5 4 2" xfId="18100"/>
    <cellStyle name="Звезды 2 2 4 5 4 2 2" xfId="35939"/>
    <cellStyle name="Звезды 2 2 4 5 4 3" xfId="33186"/>
    <cellStyle name="Звезды 2 2 4 5 5" xfId="4886"/>
    <cellStyle name="Звезды 2 2 4 5 5 2" xfId="29556"/>
    <cellStyle name="Звезды 2 2 4 5 6" xfId="28698"/>
    <cellStyle name="Звезды 2 2 4 6" xfId="3577"/>
    <cellStyle name="Звезды 2 2 4 6 2" xfId="10332"/>
    <cellStyle name="Звезды 2 2 4 6 2 2" xfId="32490"/>
    <cellStyle name="Звезды 2 2 4 6 3" xfId="12262"/>
    <cellStyle name="Звезды 2 2 4 6 3 2" xfId="18585"/>
    <cellStyle name="Звезды 2 2 4 6 3 2 2" xfId="36154"/>
    <cellStyle name="Звезды 2 2 4 6 3 3" xfId="33401"/>
    <cellStyle name="Звезды 2 2 4 6 4" xfId="8153"/>
    <cellStyle name="Звезды 2 2 4 6 4 2" xfId="22150"/>
    <cellStyle name="Звезды 2 2 4 6 4 2 2" xfId="36718"/>
    <cellStyle name="Звезды 2 2 4 6 4 3" xfId="31398"/>
    <cellStyle name="Звезды 2 2 4 6 5" xfId="15309"/>
    <cellStyle name="Звезды 2 2 4 6 5 2" xfId="34946"/>
    <cellStyle name="Звезды 2 2 4 6 6" xfId="28913"/>
    <cellStyle name="Звезды 2 2 4 7" xfId="6351"/>
    <cellStyle name="Звезды 2 2 4 7 2" xfId="13563"/>
    <cellStyle name="Звезды 2 2 4 7 2 2" xfId="34056"/>
    <cellStyle name="Звезды 2 2 4 7 3" xfId="30502"/>
    <cellStyle name="Звезды 2 2 4 8" xfId="8578"/>
    <cellStyle name="Звезды 2 2 4 8 2" xfId="31598"/>
    <cellStyle name="Звезды 2 2 4 9" xfId="10702"/>
    <cellStyle name="Звезды 2 2 4 9 2" xfId="17034"/>
    <cellStyle name="Звезды 2 2 4 9 2 2" xfId="35446"/>
    <cellStyle name="Звезды 2 2 4 9 3" xfId="32693"/>
    <cellStyle name="Звезды 2 2 5" xfId="1596"/>
    <cellStyle name="Звезды 2 2 5 2" xfId="2294"/>
    <cellStyle name="Звезды 2 2 5 2 2" xfId="6894"/>
    <cellStyle name="Звезды 2 2 5 2 2 2" xfId="14068"/>
    <cellStyle name="Звезды 2 2 5 2 2 2 2" xfId="34399"/>
    <cellStyle name="Звезды 2 2 5 2 2 3" xfId="30848"/>
    <cellStyle name="Звезды 2 2 5 2 3" xfId="9077"/>
    <cellStyle name="Звезды 2 2 5 2 3 2" xfId="31937"/>
    <cellStyle name="Звезды 2 2 5 3" xfId="4864"/>
    <cellStyle name="Звезды 2 2 5 3 2" xfId="29539"/>
    <cellStyle name="Звезды 2 2 5 4" xfId="6305"/>
    <cellStyle name="Звезды 2 2 5 4 2" xfId="13527"/>
    <cellStyle name="Звезды 2 2 5 4 2 2" xfId="34028"/>
    <cellStyle name="Звезды 2 2 5 4 3" xfId="30469"/>
    <cellStyle name="Звезды 2 2 5 5" xfId="8553"/>
    <cellStyle name="Звезды 2 2 5 5 2" xfId="31576"/>
    <cellStyle name="Звезды 2 2 5 6" xfId="10686"/>
    <cellStyle name="Звезды 2 2 5 6 2" xfId="17018"/>
    <cellStyle name="Звезды 2 2 5 6 2 2" xfId="35430"/>
    <cellStyle name="Звезды 2 2 5 6 3" xfId="32677"/>
    <cellStyle name="Звезды 2 2 6" xfId="1120"/>
    <cellStyle name="Звезды 2 2 6 2" xfId="2876"/>
    <cellStyle name="Звезды 2 2 6 2 2" xfId="7463"/>
    <cellStyle name="Звезды 2 2 6 2 2 2" xfId="14630"/>
    <cellStyle name="Звезды 2 2 6 2 2 2 2" xfId="34664"/>
    <cellStyle name="Звезды 2 2 6 2 2 3" xfId="31116"/>
    <cellStyle name="Звезды 2 2 6 2 3" xfId="9643"/>
    <cellStyle name="Звезды 2 2 6 2 3 2" xfId="32204"/>
    <cellStyle name="Звезды 2 2 6 3" xfId="6039"/>
    <cellStyle name="Звезды 2 2 6 3 2" xfId="13288"/>
    <cellStyle name="Звезды 2 2 6 3 2 2" xfId="33861"/>
    <cellStyle name="Звезды 2 2 6 3 3" xfId="30285"/>
    <cellStyle name="Звезды 2 2 6 4" xfId="6062"/>
    <cellStyle name="Звезды 2 2 6 4 2" xfId="30301"/>
    <cellStyle name="Звезды 2 2 6 5" xfId="8535"/>
    <cellStyle name="Звезды 2 2 6 5 2" xfId="15695"/>
    <cellStyle name="Звезды 2 2 6 5 2 2" xfId="35128"/>
    <cellStyle name="Звезды 2 2 6 5 3" xfId="31559"/>
    <cellStyle name="Звезды 2 2 6 6" xfId="4400"/>
    <cellStyle name="Звезды 2 2 6 6 2" xfId="20444"/>
    <cellStyle name="Звезды 2 2 6 6 2 2" xfId="36360"/>
    <cellStyle name="Звезды 2 2 6 6 3" xfId="29245"/>
    <cellStyle name="Звезды 2 2 6 7" xfId="5303"/>
    <cellStyle name="Звезды 2 2 6 7 2" xfId="29818"/>
    <cellStyle name="Звезды 2 2 7" xfId="2105"/>
    <cellStyle name="Звезды 2 2 7 2" xfId="6705"/>
    <cellStyle name="Звезды 2 2 7 2 2" xfId="13881"/>
    <cellStyle name="Звезды 2 2 7 2 2 2" xfId="34281"/>
    <cellStyle name="Звезды 2 2 7 2 3" xfId="30730"/>
    <cellStyle name="Звезды 2 2 7 3" xfId="8888"/>
    <cellStyle name="Звезды 2 2 7 3 2" xfId="31819"/>
    <cellStyle name="Звезды 2 2 8" xfId="5579"/>
    <cellStyle name="Звезды 2 2 8 2" xfId="12929"/>
    <cellStyle name="Звезды 2 2 8 2 2" xfId="33668"/>
    <cellStyle name="Звезды 2 2 8 3" xfId="30024"/>
    <cellStyle name="Звезды 2 2 9" xfId="6349"/>
    <cellStyle name="Звезды 2 2 9 2" xfId="30500"/>
    <cellStyle name="Звезды 2 3" xfId="1186"/>
    <cellStyle name="Звезды 2 3 2" xfId="1710"/>
    <cellStyle name="Звезды 2 3 2 10" xfId="4070"/>
    <cellStyle name="Звезды 2 3 2 10 2" xfId="29150"/>
    <cellStyle name="Звезды 2 3 2 2" xfId="1347"/>
    <cellStyle name="Звезды 2 3 2 2 2" xfId="3341"/>
    <cellStyle name="Звезды 2 3 2 2 2 2" xfId="10096"/>
    <cellStyle name="Звезды 2 3 2 2 2 2 2" xfId="32391"/>
    <cellStyle name="Звезды 2 3 2 2 2 3" xfId="12026"/>
    <cellStyle name="Звезды 2 3 2 2 2 3 2" xfId="18351"/>
    <cellStyle name="Звезды 2 3 2 2 2 3 2 2" xfId="36055"/>
    <cellStyle name="Звезды 2 3 2 2 2 3 3" xfId="33302"/>
    <cellStyle name="Звезды 2 3 2 2 2 4" xfId="7917"/>
    <cellStyle name="Звезды 2 3 2 2 2 4 2" xfId="21921"/>
    <cellStyle name="Звезды 2 3 2 2 2 4 2 2" xfId="36619"/>
    <cellStyle name="Звезды 2 3 2 2 2 4 3" xfId="31299"/>
    <cellStyle name="Звезды 2 3 2 2 2 5" xfId="15075"/>
    <cellStyle name="Звезды 2 3 2 2 2 5 2" xfId="34847"/>
    <cellStyle name="Звезды 2 3 2 2 2 6" xfId="28814"/>
    <cellStyle name="Звезды 2 3 2 2 3" xfId="3814"/>
    <cellStyle name="Звезды 2 3 2 2 3 2" xfId="10569"/>
    <cellStyle name="Звезды 2 3 2 2 3 2 2" xfId="32592"/>
    <cellStyle name="Звезды 2 3 2 2 3 3" xfId="12499"/>
    <cellStyle name="Звезды 2 3 2 2 3 3 2" xfId="18822"/>
    <cellStyle name="Звезды 2 3 2 2 3 3 2 2" xfId="36256"/>
    <cellStyle name="Звезды 2 3 2 2 3 3 3" xfId="33503"/>
    <cellStyle name="Звезды 2 3 2 2 3 4" xfId="15546"/>
    <cellStyle name="Звезды 2 3 2 2 3 4 2" xfId="35048"/>
    <cellStyle name="Звезды 2 3 2 2 3 5" xfId="29015"/>
    <cellStyle name="Звезды 2 3 2 2 4" xfId="6139"/>
    <cellStyle name="Звезды 2 3 2 2 4 2" xfId="13377"/>
    <cellStyle name="Звезды 2 3 2 2 4 2 2" xfId="33923"/>
    <cellStyle name="Звезды 2 3 2 2 4 3" xfId="30353"/>
    <cellStyle name="Звезды 2 3 2 2 5" xfId="5551"/>
    <cellStyle name="Звезды 2 3 2 2 5 2" xfId="30007"/>
    <cellStyle name="Звезды 2 3 2 2 6" xfId="6337"/>
    <cellStyle name="Звезды 2 3 2 2 6 2" xfId="13551"/>
    <cellStyle name="Звезды 2 3 2 2 6 2 2" xfId="34046"/>
    <cellStyle name="Звезды 2 3 2 2 6 3" xfId="30490"/>
    <cellStyle name="Звезды 2 3 2 2 7" xfId="4771"/>
    <cellStyle name="Звезды 2 3 2 2 7 2" xfId="29454"/>
    <cellStyle name="Звезды 2 3 2 3" xfId="2323"/>
    <cellStyle name="Звезды 2 3 2 3 2" xfId="6923"/>
    <cellStyle name="Звезды 2 3 2 3 2 2" xfId="14097"/>
    <cellStyle name="Звезды 2 3 2 3 2 2 2" xfId="34421"/>
    <cellStyle name="Звезды 2 3 2 3 2 3" xfId="30870"/>
    <cellStyle name="Звезды 2 3 2 3 3" xfId="9106"/>
    <cellStyle name="Звезды 2 3 2 3 3 2" xfId="31959"/>
    <cellStyle name="Звезды 2 3 2 3 4" xfId="11127"/>
    <cellStyle name="Звезды 2 3 2 3 4 2" xfId="17456"/>
    <cellStyle name="Звезды 2 3 2 3 4 2 2" xfId="35710"/>
    <cellStyle name="Звезды 2 3 2 3 4 3" xfId="32957"/>
    <cellStyle name="Звезды 2 3 2 3 5" xfId="5357"/>
    <cellStyle name="Звезды 2 3 2 3 5 2" xfId="29848"/>
    <cellStyle name="Звезды 2 3 2 3 6" xfId="28469"/>
    <cellStyle name="Звезды 2 3 2 4" xfId="2464"/>
    <cellStyle name="Звезды 2 3 2 4 2" xfId="7064"/>
    <cellStyle name="Звезды 2 3 2 4 2 2" xfId="14238"/>
    <cellStyle name="Звезды 2 3 2 4 2 2 2" xfId="34550"/>
    <cellStyle name="Звезды 2 3 2 4 2 3" xfId="30999"/>
    <cellStyle name="Звезды 2 3 2 4 3" xfId="9246"/>
    <cellStyle name="Звезды 2 3 2 4 3 2" xfId="32088"/>
    <cellStyle name="Звезды 2 3 2 4 4" xfId="11206"/>
    <cellStyle name="Звезды 2 3 2 4 4 2" xfId="17535"/>
    <cellStyle name="Звезды 2 3 2 4 4 2 2" xfId="35778"/>
    <cellStyle name="Звезды 2 3 2 4 4 3" xfId="33025"/>
    <cellStyle name="Звезды 2 3 2 4 5" xfId="5463"/>
    <cellStyle name="Звезды 2 3 2 4 5 2" xfId="29930"/>
    <cellStyle name="Звезды 2 3 2 4 6" xfId="28537"/>
    <cellStyle name="Звезды 2 3 2 5" xfId="3078"/>
    <cellStyle name="Звезды 2 3 2 5 2" xfId="7665"/>
    <cellStyle name="Звезды 2 3 2 5 2 2" xfId="14829"/>
    <cellStyle name="Звезды 2 3 2 5 2 2 2" xfId="34736"/>
    <cellStyle name="Звезды 2 3 2 5 2 3" xfId="31188"/>
    <cellStyle name="Звезды 2 3 2 5 3" xfId="9844"/>
    <cellStyle name="Звезды 2 3 2 5 3 2" xfId="32276"/>
    <cellStyle name="Звезды 2 3 2 5 4" xfId="11781"/>
    <cellStyle name="Звезды 2 3 2 5 4 2" xfId="18106"/>
    <cellStyle name="Звезды 2 3 2 5 4 2 2" xfId="35945"/>
    <cellStyle name="Звезды 2 3 2 5 4 3" xfId="33192"/>
    <cellStyle name="Звезды 2 3 2 5 5" xfId="4892"/>
    <cellStyle name="Звезды 2 3 2 5 5 2" xfId="29562"/>
    <cellStyle name="Звезды 2 3 2 5 6" xfId="28704"/>
    <cellStyle name="Звезды 2 3 2 6" xfId="3579"/>
    <cellStyle name="Звезды 2 3 2 6 2" xfId="10334"/>
    <cellStyle name="Звезды 2 3 2 6 2 2" xfId="32492"/>
    <cellStyle name="Звезды 2 3 2 6 3" xfId="12264"/>
    <cellStyle name="Звезды 2 3 2 6 3 2" xfId="18587"/>
    <cellStyle name="Звезды 2 3 2 6 3 2 2" xfId="36156"/>
    <cellStyle name="Звезды 2 3 2 6 3 3" xfId="33403"/>
    <cellStyle name="Звезды 2 3 2 6 4" xfId="8155"/>
    <cellStyle name="Звезды 2 3 2 6 4 2" xfId="22152"/>
    <cellStyle name="Звезды 2 3 2 6 4 2 2" xfId="36720"/>
    <cellStyle name="Звезды 2 3 2 6 4 3" xfId="31400"/>
    <cellStyle name="Звезды 2 3 2 6 5" xfId="15311"/>
    <cellStyle name="Звезды 2 3 2 6 5 2" xfId="34948"/>
    <cellStyle name="Звезды 2 3 2 6 6" xfId="28915"/>
    <cellStyle name="Звезды 2 3 2 7" xfId="6355"/>
    <cellStyle name="Звезды 2 3 2 7 2" xfId="13567"/>
    <cellStyle name="Звезды 2 3 2 7 2 2" xfId="34059"/>
    <cellStyle name="Звезды 2 3 2 7 3" xfId="30505"/>
    <cellStyle name="Звезды 2 3 2 8" xfId="8580"/>
    <cellStyle name="Звезды 2 3 2 8 2" xfId="31600"/>
    <cellStyle name="Звезды 2 3 2 9" xfId="10704"/>
    <cellStyle name="Звезды 2 3 2 9 2" xfId="17036"/>
    <cellStyle name="Звезды 2 3 2 9 2 2" xfId="35448"/>
    <cellStyle name="Звезды 2 3 2 9 3" xfId="32695"/>
    <cellStyle name="Звезды 2 3 3" xfId="1595"/>
    <cellStyle name="Звезды 2 3 3 2" xfId="2293"/>
    <cellStyle name="Звезды 2 3 3 2 2" xfId="6893"/>
    <cellStyle name="Звезды 2 3 3 2 2 2" xfId="14067"/>
    <cellStyle name="Звезды 2 3 3 2 2 2 2" xfId="34398"/>
    <cellStyle name="Звезды 2 3 3 2 2 3" xfId="30847"/>
    <cellStyle name="Звезды 2 3 3 2 3" xfId="9076"/>
    <cellStyle name="Звезды 2 3 3 2 3 2" xfId="31936"/>
    <cellStyle name="Звезды 2 3 3 3" xfId="4863"/>
    <cellStyle name="Звезды 2 3 3 3 2" xfId="29538"/>
    <cellStyle name="Звезды 2 3 3 4" xfId="6304"/>
    <cellStyle name="Звезды 2 3 3 4 2" xfId="13526"/>
    <cellStyle name="Звезды 2 3 3 4 2 2" xfId="34027"/>
    <cellStyle name="Звезды 2 3 3 4 3" xfId="30468"/>
    <cellStyle name="Звезды 2 3 3 5" xfId="8552"/>
    <cellStyle name="Звезды 2 3 3 5 2" xfId="31575"/>
    <cellStyle name="Звезды 2 3 3 6" xfId="10685"/>
    <cellStyle name="Звезды 2 3 3 6 2" xfId="17017"/>
    <cellStyle name="Звезды 2 3 3 6 2 2" xfId="35429"/>
    <cellStyle name="Звезды 2 3 3 6 3" xfId="32676"/>
    <cellStyle name="Звезды 2 3 4" xfId="2115"/>
    <cellStyle name="Звезды 2 3 4 2" xfId="5193"/>
    <cellStyle name="Звезды 2 3 4 2 2" xfId="29769"/>
    <cellStyle name="Звезды 2 3 4 3" xfId="6715"/>
    <cellStyle name="Звезды 2 3 4 3 2" xfId="13891"/>
    <cellStyle name="Звезды 2 3 4 3 2 2" xfId="34284"/>
    <cellStyle name="Звезды 2 3 4 3 3" xfId="30733"/>
    <cellStyle name="Звезды 2 3 4 4" xfId="8898"/>
    <cellStyle name="Звезды 2 3 4 4 2" xfId="31822"/>
    <cellStyle name="Звезды 2 3 4 5" xfId="4406"/>
    <cellStyle name="Звезды 2 3 4 5 2" xfId="20450"/>
    <cellStyle name="Звезды 2 3 4 5 2 2" xfId="36366"/>
    <cellStyle name="Звезды 2 3 4 5 3" xfId="29251"/>
    <cellStyle name="Звезды 2 3 4 6" xfId="4635"/>
    <cellStyle name="Звезды 2 3 4 6 2" xfId="29369"/>
    <cellStyle name="Звезды 2 3 5" xfId="4731"/>
    <cellStyle name="Звезды 2 3 5 2" xfId="29420"/>
    <cellStyle name="Звезды 2 3 6" xfId="6060"/>
    <cellStyle name="Звезды 2 3 6 2" xfId="13305"/>
    <cellStyle name="Звезды 2 3 6 2 2" xfId="33872"/>
    <cellStyle name="Звезды 2 3 6 3" xfId="30300"/>
    <cellStyle name="Звезды 2 3 7" xfId="5746"/>
    <cellStyle name="Звезды 2 3 7 2" xfId="30118"/>
    <cellStyle name="Звезды 2 3 8" xfId="9914"/>
    <cellStyle name="Звезды 2 3 8 2" xfId="16498"/>
    <cellStyle name="Звезды 2 3 8 2 2" xfId="35320"/>
    <cellStyle name="Звезды 2 3 8 3" xfId="32318"/>
    <cellStyle name="Звезды 2 4" xfId="1247"/>
    <cellStyle name="Звезды 2 4 2" xfId="1717"/>
    <cellStyle name="Звезды 2 4 2 10" xfId="3941"/>
    <cellStyle name="Звезды 2 4 2 10 2" xfId="29101"/>
    <cellStyle name="Звезды 2 4 2 2" xfId="1436"/>
    <cellStyle name="Звезды 2 4 2 2 2" xfId="3347"/>
    <cellStyle name="Звезды 2 4 2 2 2 2" xfId="10102"/>
    <cellStyle name="Звезды 2 4 2 2 2 2 2" xfId="32397"/>
    <cellStyle name="Звезды 2 4 2 2 2 3" xfId="12032"/>
    <cellStyle name="Звезды 2 4 2 2 2 3 2" xfId="18357"/>
    <cellStyle name="Звезды 2 4 2 2 2 3 2 2" xfId="36061"/>
    <cellStyle name="Звезды 2 4 2 2 2 3 3" xfId="33308"/>
    <cellStyle name="Звезды 2 4 2 2 2 4" xfId="7923"/>
    <cellStyle name="Звезды 2 4 2 2 2 4 2" xfId="21927"/>
    <cellStyle name="Звезды 2 4 2 2 2 4 2 2" xfId="36625"/>
    <cellStyle name="Звезды 2 4 2 2 2 4 3" xfId="31305"/>
    <cellStyle name="Звезды 2 4 2 2 2 5" xfId="15081"/>
    <cellStyle name="Звезды 2 4 2 2 2 5 2" xfId="34853"/>
    <cellStyle name="Звезды 2 4 2 2 2 6" xfId="28820"/>
    <cellStyle name="Звезды 2 4 2 2 3" xfId="3820"/>
    <cellStyle name="Звезды 2 4 2 2 3 2" xfId="10575"/>
    <cellStyle name="Звезды 2 4 2 2 3 2 2" xfId="32598"/>
    <cellStyle name="Звезды 2 4 2 2 3 3" xfId="12505"/>
    <cellStyle name="Звезды 2 4 2 2 3 3 2" xfId="18828"/>
    <cellStyle name="Звезды 2 4 2 2 3 3 2 2" xfId="36262"/>
    <cellStyle name="Звезды 2 4 2 2 3 3 3" xfId="33509"/>
    <cellStyle name="Звезды 2 4 2 2 3 4" xfId="15552"/>
    <cellStyle name="Звезды 2 4 2 2 3 4 2" xfId="35054"/>
    <cellStyle name="Звезды 2 4 2 2 3 5" xfId="29021"/>
    <cellStyle name="Звезды 2 4 2 2 4" xfId="6214"/>
    <cellStyle name="Звезды 2 4 2 2 4 2" xfId="13449"/>
    <cellStyle name="Звезды 2 4 2 2 4 2 2" xfId="33968"/>
    <cellStyle name="Звезды 2 4 2 2 4 3" xfId="30399"/>
    <cellStyle name="Звезды 2 4 2 2 5" xfId="8487"/>
    <cellStyle name="Звезды 2 4 2 2 5 2" xfId="31519"/>
    <cellStyle name="Звезды 2 4 2 2 6" xfId="6343"/>
    <cellStyle name="Звезды 2 4 2 2 6 2" xfId="13557"/>
    <cellStyle name="Звезды 2 4 2 2 6 2 2" xfId="34051"/>
    <cellStyle name="Звезды 2 4 2 2 6 3" xfId="30495"/>
    <cellStyle name="Звезды 2 4 2 2 7" xfId="4811"/>
    <cellStyle name="Звезды 2 4 2 2 7 2" xfId="29489"/>
    <cellStyle name="Звезды 2 4 2 3" xfId="2330"/>
    <cellStyle name="Звезды 2 4 2 3 2" xfId="6930"/>
    <cellStyle name="Звезды 2 4 2 3 2 2" xfId="14104"/>
    <cellStyle name="Звезды 2 4 2 3 2 2 2" xfId="34424"/>
    <cellStyle name="Звезды 2 4 2 3 2 3" xfId="30873"/>
    <cellStyle name="Звезды 2 4 2 3 3" xfId="9113"/>
    <cellStyle name="Звезды 2 4 2 3 3 2" xfId="31962"/>
    <cellStyle name="Звезды 2 4 2 3 4" xfId="11133"/>
    <cellStyle name="Звезды 2 4 2 3 4 2" xfId="17462"/>
    <cellStyle name="Звезды 2 4 2 3 4 2 2" xfId="35712"/>
    <cellStyle name="Звезды 2 4 2 3 4 3" xfId="32959"/>
    <cellStyle name="Звезды 2 4 2 3 5" xfId="5364"/>
    <cellStyle name="Звезды 2 4 2 3 5 2" xfId="29850"/>
    <cellStyle name="Звезды 2 4 2 3 6" xfId="28471"/>
    <cellStyle name="Звезды 2 4 2 4" xfId="2470"/>
    <cellStyle name="Звезды 2 4 2 4 2" xfId="7070"/>
    <cellStyle name="Звезды 2 4 2 4 2 2" xfId="14244"/>
    <cellStyle name="Звезды 2 4 2 4 2 2 2" xfId="34556"/>
    <cellStyle name="Звезды 2 4 2 4 2 3" xfId="31005"/>
    <cellStyle name="Звезды 2 4 2 4 3" xfId="9252"/>
    <cellStyle name="Звезды 2 4 2 4 3 2" xfId="32094"/>
    <cellStyle name="Звезды 2 4 2 4 4" xfId="11212"/>
    <cellStyle name="Звезды 2 4 2 4 4 2" xfId="17541"/>
    <cellStyle name="Звезды 2 4 2 4 4 2 2" xfId="35784"/>
    <cellStyle name="Звезды 2 4 2 4 4 3" xfId="33031"/>
    <cellStyle name="Звезды 2 4 2 4 5" xfId="5469"/>
    <cellStyle name="Звезды 2 4 2 4 5 2" xfId="29936"/>
    <cellStyle name="Звезды 2 4 2 4 6" xfId="28543"/>
    <cellStyle name="Звезды 2 4 2 5" xfId="3084"/>
    <cellStyle name="Звезды 2 4 2 5 2" xfId="7671"/>
    <cellStyle name="Звезды 2 4 2 5 2 2" xfId="14835"/>
    <cellStyle name="Звезды 2 4 2 5 2 2 2" xfId="34742"/>
    <cellStyle name="Звезды 2 4 2 5 2 3" xfId="31194"/>
    <cellStyle name="Звезды 2 4 2 5 3" xfId="9850"/>
    <cellStyle name="Звезды 2 4 2 5 3 2" xfId="32282"/>
    <cellStyle name="Звезды 2 4 2 5 4" xfId="11787"/>
    <cellStyle name="Звезды 2 4 2 5 4 2" xfId="18112"/>
    <cellStyle name="Звезды 2 4 2 5 4 2 2" xfId="35951"/>
    <cellStyle name="Звезды 2 4 2 5 4 3" xfId="33198"/>
    <cellStyle name="Звезды 2 4 2 5 5" xfId="4899"/>
    <cellStyle name="Звезды 2 4 2 5 5 2" xfId="29569"/>
    <cellStyle name="Звезды 2 4 2 5 6" xfId="28710"/>
    <cellStyle name="Звезды 2 4 2 6" xfId="3581"/>
    <cellStyle name="Звезды 2 4 2 6 2" xfId="10336"/>
    <cellStyle name="Звезды 2 4 2 6 2 2" xfId="32494"/>
    <cellStyle name="Звезды 2 4 2 6 3" xfId="12266"/>
    <cellStyle name="Звезды 2 4 2 6 3 2" xfId="18589"/>
    <cellStyle name="Звезды 2 4 2 6 3 2 2" xfId="36158"/>
    <cellStyle name="Звезды 2 4 2 6 3 3" xfId="33405"/>
    <cellStyle name="Звезды 2 4 2 6 4" xfId="8157"/>
    <cellStyle name="Звезды 2 4 2 6 4 2" xfId="22154"/>
    <cellStyle name="Звезды 2 4 2 6 4 2 2" xfId="36722"/>
    <cellStyle name="Звезды 2 4 2 6 4 3" xfId="31402"/>
    <cellStyle name="Звезды 2 4 2 6 5" xfId="15313"/>
    <cellStyle name="Звезды 2 4 2 6 5 2" xfId="34950"/>
    <cellStyle name="Звезды 2 4 2 6 6" xfId="28917"/>
    <cellStyle name="Звезды 2 4 2 7" xfId="6358"/>
    <cellStyle name="Звезды 2 4 2 7 2" xfId="13570"/>
    <cellStyle name="Звезды 2 4 2 7 2 2" xfId="34062"/>
    <cellStyle name="Звезды 2 4 2 7 3" xfId="30508"/>
    <cellStyle name="Звезды 2 4 2 8" xfId="8583"/>
    <cellStyle name="Звезды 2 4 2 8 2" xfId="31603"/>
    <cellStyle name="Звезды 2 4 2 9" xfId="10707"/>
    <cellStyle name="Звезды 2 4 2 9 2" xfId="17039"/>
    <cellStyle name="Звезды 2 4 2 9 2 2" xfId="35451"/>
    <cellStyle name="Звезды 2 4 2 9 3" xfId="32698"/>
    <cellStyle name="Звезды 2 4 3" xfId="1870"/>
    <cellStyle name="Звезды 2 4 3 2" xfId="2405"/>
    <cellStyle name="Звезды 2 4 3 2 2" xfId="7005"/>
    <cellStyle name="Звезды 2 4 3 2 2 2" xfId="14179"/>
    <cellStyle name="Звезды 2 4 3 2 2 2 2" xfId="34491"/>
    <cellStyle name="Звезды 2 4 3 2 2 3" xfId="30940"/>
    <cellStyle name="Звезды 2 4 3 2 3" xfId="9187"/>
    <cellStyle name="Звезды 2 4 3 2 3 2" xfId="32029"/>
    <cellStyle name="Звезды 2 4 3 3" xfId="4993"/>
    <cellStyle name="Звезды 2 4 3 3 2" xfId="29635"/>
    <cellStyle name="Звезды 2 4 3 4" xfId="6470"/>
    <cellStyle name="Звезды 2 4 3 4 2" xfId="13648"/>
    <cellStyle name="Звезды 2 4 3 4 2 2" xfId="34132"/>
    <cellStyle name="Звезды 2 4 3 4 3" xfId="30581"/>
    <cellStyle name="Звезды 2 4 3 5" xfId="8653"/>
    <cellStyle name="Звезды 2 4 3 5 2" xfId="31670"/>
    <cellStyle name="Звезды 2 4 3 6" xfId="10767"/>
    <cellStyle name="Звезды 2 4 3 6 2" xfId="17099"/>
    <cellStyle name="Звезды 2 4 3 6 2 2" xfId="35511"/>
    <cellStyle name="Звезды 2 4 3 6 3" xfId="32758"/>
    <cellStyle name="Звезды 2 4 4" xfId="2129"/>
    <cellStyle name="Звезды 2 4 4 2" xfId="5207"/>
    <cellStyle name="Звезды 2 4 4 2 2" xfId="29773"/>
    <cellStyle name="Звезды 2 4 4 3" xfId="6729"/>
    <cellStyle name="Звезды 2 4 4 3 2" xfId="13904"/>
    <cellStyle name="Звезды 2 4 4 3 2 2" xfId="34289"/>
    <cellStyle name="Звезды 2 4 4 3 3" xfId="30738"/>
    <cellStyle name="Звезды 2 4 4 4" xfId="8912"/>
    <cellStyle name="Звезды 2 4 4 4 2" xfId="31827"/>
    <cellStyle name="Звезды 2 4 4 5" xfId="4412"/>
    <cellStyle name="Звезды 2 4 4 5 2" xfId="20456"/>
    <cellStyle name="Звезды 2 4 4 5 2 2" xfId="36372"/>
    <cellStyle name="Звезды 2 4 4 5 3" xfId="29257"/>
    <cellStyle name="Звезды 2 4 4 6" xfId="5304"/>
    <cellStyle name="Звезды 2 4 4 6 2" xfId="29819"/>
    <cellStyle name="Звезды 2 4 5" xfId="4733"/>
    <cellStyle name="Звезды 2 4 5 2" xfId="29422"/>
    <cellStyle name="Звезды 2 4 6" xfId="6073"/>
    <cellStyle name="Звезды 2 4 6 2" xfId="13315"/>
    <cellStyle name="Звезды 2 4 6 2 2" xfId="33880"/>
    <cellStyle name="Звезды 2 4 6 3" xfId="30311"/>
    <cellStyle name="Звезды 2 4 7" xfId="5993"/>
    <cellStyle name="Звезды 2 4 7 2" xfId="30253"/>
    <cellStyle name="Звезды 2 4 8" xfId="6040"/>
    <cellStyle name="Звезды 2 4 8 2" xfId="13289"/>
    <cellStyle name="Звезды 2 4 8 2 2" xfId="33862"/>
    <cellStyle name="Звезды 2 4 8 3" xfId="30286"/>
    <cellStyle name="Звезды 2 5" xfId="1326"/>
    <cellStyle name="Звезды 2 5 2" xfId="1744"/>
    <cellStyle name="Звезды 2 5 2 10" xfId="4077"/>
    <cellStyle name="Звезды 2 5 2 10 2" xfId="29155"/>
    <cellStyle name="Звезды 2 5 2 2" xfId="1409"/>
    <cellStyle name="Звезды 2 5 2 2 2" xfId="3368"/>
    <cellStyle name="Звезды 2 5 2 2 2 2" xfId="10123"/>
    <cellStyle name="Звезды 2 5 2 2 2 2 2" xfId="32414"/>
    <cellStyle name="Звезды 2 5 2 2 2 3" xfId="12053"/>
    <cellStyle name="Звезды 2 5 2 2 2 3 2" xfId="18378"/>
    <cellStyle name="Звезды 2 5 2 2 2 3 2 2" xfId="36078"/>
    <cellStyle name="Звезды 2 5 2 2 2 3 3" xfId="33325"/>
    <cellStyle name="Звезды 2 5 2 2 2 4" xfId="7944"/>
    <cellStyle name="Звезды 2 5 2 2 2 4 2" xfId="21948"/>
    <cellStyle name="Звезды 2 5 2 2 2 4 2 2" xfId="36642"/>
    <cellStyle name="Звезды 2 5 2 2 2 4 3" xfId="31322"/>
    <cellStyle name="Звезды 2 5 2 2 2 5" xfId="15102"/>
    <cellStyle name="Звезды 2 5 2 2 2 5 2" xfId="34870"/>
    <cellStyle name="Звезды 2 5 2 2 2 6" xfId="28837"/>
    <cellStyle name="Звезды 2 5 2 2 3" xfId="3841"/>
    <cellStyle name="Звезды 2 5 2 2 3 2" xfId="10596"/>
    <cellStyle name="Звезды 2 5 2 2 3 2 2" xfId="32615"/>
    <cellStyle name="Звезды 2 5 2 2 3 3" xfId="12526"/>
    <cellStyle name="Звезды 2 5 2 2 3 3 2" xfId="18849"/>
    <cellStyle name="Звезды 2 5 2 2 3 3 2 2" xfId="36279"/>
    <cellStyle name="Звезды 2 5 2 2 3 3 3" xfId="33526"/>
    <cellStyle name="Звезды 2 5 2 2 3 4" xfId="15573"/>
    <cellStyle name="Звезды 2 5 2 2 3 4 2" xfId="35071"/>
    <cellStyle name="Звезды 2 5 2 2 3 5" xfId="29038"/>
    <cellStyle name="Звезды 2 5 2 2 4" xfId="6192"/>
    <cellStyle name="Звезды 2 5 2 2 4 2" xfId="13428"/>
    <cellStyle name="Звезды 2 5 2 2 4 2 2" xfId="33956"/>
    <cellStyle name="Звезды 2 5 2 2 4 3" xfId="30386"/>
    <cellStyle name="Звезды 2 5 2 2 5" xfId="8461"/>
    <cellStyle name="Звезды 2 5 2 2 5 2" xfId="31506"/>
    <cellStyle name="Звезды 2 5 2 2 6" xfId="6068"/>
    <cellStyle name="Звезды 2 5 2 2 6 2" xfId="13310"/>
    <cellStyle name="Звезды 2 5 2 2 6 2 2" xfId="33876"/>
    <cellStyle name="Звезды 2 5 2 2 6 3" xfId="30307"/>
    <cellStyle name="Звезды 2 5 2 2 7" xfId="4800"/>
    <cellStyle name="Звезды 2 5 2 2 7 2" xfId="29478"/>
    <cellStyle name="Звезды 2 5 2 3" xfId="2350"/>
    <cellStyle name="Звезды 2 5 2 3 2" xfId="6950"/>
    <cellStyle name="Звезды 2 5 2 3 2 2" xfId="14124"/>
    <cellStyle name="Звезды 2 5 2 3 2 2 2" xfId="34439"/>
    <cellStyle name="Звезды 2 5 2 3 2 3" xfId="30888"/>
    <cellStyle name="Звезды 2 5 2 3 3" xfId="9133"/>
    <cellStyle name="Звезды 2 5 2 3 3 2" xfId="31977"/>
    <cellStyle name="Звезды 2 5 2 3 4" xfId="11151"/>
    <cellStyle name="Звезды 2 5 2 3 4 2" xfId="17480"/>
    <cellStyle name="Звезды 2 5 2 3 4 2 2" xfId="35725"/>
    <cellStyle name="Звезды 2 5 2 3 4 3" xfId="32972"/>
    <cellStyle name="Звезды 2 5 2 3 5" xfId="5381"/>
    <cellStyle name="Звезды 2 5 2 3 5 2" xfId="29863"/>
    <cellStyle name="Звезды 2 5 2 3 6" xfId="28484"/>
    <cellStyle name="Звезды 2 5 2 4" xfId="2487"/>
    <cellStyle name="Звезды 2 5 2 4 2" xfId="7087"/>
    <cellStyle name="Звезды 2 5 2 4 2 2" xfId="14261"/>
    <cellStyle name="Звезды 2 5 2 4 2 2 2" xfId="34573"/>
    <cellStyle name="Звезды 2 5 2 4 2 3" xfId="31022"/>
    <cellStyle name="Звезды 2 5 2 4 3" xfId="9269"/>
    <cellStyle name="Звезды 2 5 2 4 3 2" xfId="32111"/>
    <cellStyle name="Звезды 2 5 2 4 4" xfId="11229"/>
    <cellStyle name="Звезды 2 5 2 4 4 2" xfId="17558"/>
    <cellStyle name="Звезды 2 5 2 4 4 2 2" xfId="35801"/>
    <cellStyle name="Звезды 2 5 2 4 4 3" xfId="33048"/>
    <cellStyle name="Звезды 2 5 2 4 5" xfId="5486"/>
    <cellStyle name="Звезды 2 5 2 4 5 2" xfId="29953"/>
    <cellStyle name="Звезды 2 5 2 4 6" xfId="28560"/>
    <cellStyle name="Звезды 2 5 2 5" xfId="3105"/>
    <cellStyle name="Звезды 2 5 2 5 2" xfId="7692"/>
    <cellStyle name="Звезды 2 5 2 5 2 2" xfId="14856"/>
    <cellStyle name="Звезды 2 5 2 5 2 2 2" xfId="34759"/>
    <cellStyle name="Звезды 2 5 2 5 2 3" xfId="31211"/>
    <cellStyle name="Звезды 2 5 2 5 3" xfId="9871"/>
    <cellStyle name="Звезды 2 5 2 5 3 2" xfId="32299"/>
    <cellStyle name="Звезды 2 5 2 5 4" xfId="11808"/>
    <cellStyle name="Звезды 2 5 2 5 4 2" xfId="18133"/>
    <cellStyle name="Звезды 2 5 2 5 4 2 2" xfId="35968"/>
    <cellStyle name="Звезды 2 5 2 5 4 3" xfId="33215"/>
    <cellStyle name="Звезды 2 5 2 5 5" xfId="4921"/>
    <cellStyle name="Звезды 2 5 2 5 5 2" xfId="29588"/>
    <cellStyle name="Звезды 2 5 2 5 6" xfId="28727"/>
    <cellStyle name="Звезды 2 5 2 6" xfId="3598"/>
    <cellStyle name="Звезды 2 5 2 6 2" xfId="10353"/>
    <cellStyle name="Звезды 2 5 2 6 2 2" xfId="32507"/>
    <cellStyle name="Звезды 2 5 2 6 3" xfId="12283"/>
    <cellStyle name="Звезды 2 5 2 6 3 2" xfId="18606"/>
    <cellStyle name="Звезды 2 5 2 6 3 2 2" xfId="36171"/>
    <cellStyle name="Звезды 2 5 2 6 3 3" xfId="33418"/>
    <cellStyle name="Звезды 2 5 2 6 4" xfId="8174"/>
    <cellStyle name="Звезды 2 5 2 6 4 2" xfId="22171"/>
    <cellStyle name="Звезды 2 5 2 6 4 2 2" xfId="36735"/>
    <cellStyle name="Звезды 2 5 2 6 4 3" xfId="31415"/>
    <cellStyle name="Звезды 2 5 2 6 5" xfId="15330"/>
    <cellStyle name="Звезды 2 5 2 6 5 2" xfId="34963"/>
    <cellStyle name="Звезды 2 5 2 6 6" xfId="28930"/>
    <cellStyle name="Звезды 2 5 2 7" xfId="6376"/>
    <cellStyle name="Звезды 2 5 2 7 2" xfId="13585"/>
    <cellStyle name="Звезды 2 5 2 7 2 2" xfId="34077"/>
    <cellStyle name="Звезды 2 5 2 7 3" xfId="30523"/>
    <cellStyle name="Звезды 2 5 2 8" xfId="8598"/>
    <cellStyle name="Звезды 2 5 2 8 2" xfId="31618"/>
    <cellStyle name="Звезды 2 5 2 9" xfId="10722"/>
    <cellStyle name="Звезды 2 5 2 9 2" xfId="17054"/>
    <cellStyle name="Звезды 2 5 2 9 2 2" xfId="35466"/>
    <cellStyle name="Звезды 2 5 2 9 3" xfId="32713"/>
    <cellStyle name="Звезды 2 5 3" xfId="1883"/>
    <cellStyle name="Звезды 2 5 3 2" xfId="2418"/>
    <cellStyle name="Звезды 2 5 3 2 2" xfId="7018"/>
    <cellStyle name="Звезды 2 5 3 2 2 2" xfId="14192"/>
    <cellStyle name="Звезды 2 5 3 2 2 2 2" xfId="34504"/>
    <cellStyle name="Звезды 2 5 3 2 2 3" xfId="30953"/>
    <cellStyle name="Звезды 2 5 3 2 3" xfId="9200"/>
    <cellStyle name="Звезды 2 5 3 2 3 2" xfId="32042"/>
    <cellStyle name="Звезды 2 5 3 3" xfId="5006"/>
    <cellStyle name="Звезды 2 5 3 3 2" xfId="29648"/>
    <cellStyle name="Звезды 2 5 3 4" xfId="6483"/>
    <cellStyle name="Звезды 2 5 3 4 2" xfId="13661"/>
    <cellStyle name="Звезды 2 5 3 4 2 2" xfId="34145"/>
    <cellStyle name="Звезды 2 5 3 4 3" xfId="30594"/>
    <cellStyle name="Звезды 2 5 3 5" xfId="8666"/>
    <cellStyle name="Звезды 2 5 3 5 2" xfId="31683"/>
    <cellStyle name="Звезды 2 5 3 6" xfId="10780"/>
    <cellStyle name="Звезды 2 5 3 6 2" xfId="17112"/>
    <cellStyle name="Звезды 2 5 3 6 2 2" xfId="35524"/>
    <cellStyle name="Звезды 2 5 3 6 3" xfId="32771"/>
    <cellStyle name="Звезды 2 5 4" xfId="1033"/>
    <cellStyle name="Звезды 2 5 4 2" xfId="4724"/>
    <cellStyle name="Звезды 2 5 4 2 2" xfId="29416"/>
    <cellStyle name="Звезды 2 5 4 3" xfId="6012"/>
    <cellStyle name="Звезды 2 5 4 3 2" xfId="13268"/>
    <cellStyle name="Звезды 2 5 4 3 2 2" xfId="33850"/>
    <cellStyle name="Звезды 2 5 4 3 3" xfId="30267"/>
    <cellStyle name="Звезды 2 5 4 4" xfId="6038"/>
    <cellStyle name="Звезды 2 5 4 4 2" xfId="30284"/>
    <cellStyle name="Звезды 2 5 4 5" xfId="5816"/>
    <cellStyle name="Звезды 2 5 4 5 2" xfId="13085"/>
    <cellStyle name="Звезды 2 5 4 5 2 2" xfId="33757"/>
    <cellStyle name="Звезды 2 5 4 5 3" xfId="30164"/>
    <cellStyle name="Звезды 2 5 4 6" xfId="4445"/>
    <cellStyle name="Звезды 2 5 4 6 2" xfId="20481"/>
    <cellStyle name="Звезды 2 5 4 6 2 2" xfId="36391"/>
    <cellStyle name="Звезды 2 5 4 6 3" xfId="29276"/>
    <cellStyle name="Звезды 2 5 4 7" xfId="4621"/>
    <cellStyle name="Звезды 2 5 4 7 2" xfId="29360"/>
    <cellStyle name="Звезды 2 5 5" xfId="2165"/>
    <cellStyle name="Звезды 2 5 5 2" xfId="6765"/>
    <cellStyle name="Звезды 2 5 5 2 2" xfId="13939"/>
    <cellStyle name="Звезды 2 5 5 2 2 2" xfId="34307"/>
    <cellStyle name="Звезды 2 5 5 2 3" xfId="30756"/>
    <cellStyle name="Звезды 2 5 5 3" xfId="8948"/>
    <cellStyle name="Звезды 2 5 5 3 2" xfId="31845"/>
    <cellStyle name="Звезды 2 5 6" xfId="4759"/>
    <cellStyle name="Звезды 2 5 6 2" xfId="29444"/>
    <cellStyle name="Звезды 2 5 7" xfId="6122"/>
    <cellStyle name="Звезды 2 5 7 2" xfId="13361"/>
    <cellStyle name="Звезды 2 5 7 2 2" xfId="33912"/>
    <cellStyle name="Звезды 2 5 7 3" xfId="30342"/>
    <cellStyle name="Звезды 2 5 8" xfId="5761"/>
    <cellStyle name="Звезды 2 5 8 2" xfId="30129"/>
    <cellStyle name="Звезды 2 5 9" xfId="6021"/>
    <cellStyle name="Звезды 2 5 9 2" xfId="13276"/>
    <cellStyle name="Звезды 2 5 9 2 2" xfId="33855"/>
    <cellStyle name="Звезды 2 5 9 3" xfId="30273"/>
    <cellStyle name="Звезды 2 6" xfId="1291"/>
    <cellStyle name="Звезды 2 6 2" xfId="1729"/>
    <cellStyle name="Звезды 2 6 2 10" xfId="3939"/>
    <cellStyle name="Звезды 2 6 2 10 2" xfId="29099"/>
    <cellStyle name="Звезды 2 6 2 2" xfId="1411"/>
    <cellStyle name="Звезды 2 6 2 2 2" xfId="3354"/>
    <cellStyle name="Звезды 2 6 2 2 2 2" xfId="10109"/>
    <cellStyle name="Звезды 2 6 2 2 2 2 2" xfId="32403"/>
    <cellStyle name="Звезды 2 6 2 2 2 3" xfId="12039"/>
    <cellStyle name="Звезды 2 6 2 2 2 3 2" xfId="18364"/>
    <cellStyle name="Звезды 2 6 2 2 2 3 2 2" xfId="36067"/>
    <cellStyle name="Звезды 2 6 2 2 2 3 3" xfId="33314"/>
    <cellStyle name="Звезды 2 6 2 2 2 4" xfId="7930"/>
    <cellStyle name="Звезды 2 6 2 2 2 4 2" xfId="21934"/>
    <cellStyle name="Звезды 2 6 2 2 2 4 2 2" xfId="36631"/>
    <cellStyle name="Звезды 2 6 2 2 2 4 3" xfId="31311"/>
    <cellStyle name="Звезды 2 6 2 2 2 5" xfId="15088"/>
    <cellStyle name="Звезды 2 6 2 2 2 5 2" xfId="34859"/>
    <cellStyle name="Звезды 2 6 2 2 2 6" xfId="28826"/>
    <cellStyle name="Звезды 2 6 2 2 3" xfId="3827"/>
    <cellStyle name="Звезды 2 6 2 2 3 2" xfId="10582"/>
    <cellStyle name="Звезды 2 6 2 2 3 2 2" xfId="32604"/>
    <cellStyle name="Звезды 2 6 2 2 3 3" xfId="12512"/>
    <cellStyle name="Звезды 2 6 2 2 3 3 2" xfId="18835"/>
    <cellStyle name="Звезды 2 6 2 2 3 3 2 2" xfId="36268"/>
    <cellStyle name="Звезды 2 6 2 2 3 3 3" xfId="33515"/>
    <cellStyle name="Звезды 2 6 2 2 3 4" xfId="15559"/>
    <cellStyle name="Звезды 2 6 2 2 3 4 2" xfId="35060"/>
    <cellStyle name="Звезды 2 6 2 2 3 5" xfId="29027"/>
    <cellStyle name="Звезды 2 6 2 2 4" xfId="6194"/>
    <cellStyle name="Звезды 2 6 2 2 4 2" xfId="13430"/>
    <cellStyle name="Звезды 2 6 2 2 4 2 2" xfId="33958"/>
    <cellStyle name="Звезды 2 6 2 2 4 3" xfId="30388"/>
    <cellStyle name="Звезды 2 6 2 2 5" xfId="8463"/>
    <cellStyle name="Звезды 2 6 2 2 5 2" xfId="31508"/>
    <cellStyle name="Звезды 2 6 2 2 6" xfId="5994"/>
    <cellStyle name="Звезды 2 6 2 2 6 2" xfId="13253"/>
    <cellStyle name="Звезды 2 6 2 2 6 2 2" xfId="33840"/>
    <cellStyle name="Звезды 2 6 2 2 6 3" xfId="30254"/>
    <cellStyle name="Звезды 2 6 2 2 7" xfId="4802"/>
    <cellStyle name="Звезды 2 6 2 2 7 2" xfId="29480"/>
    <cellStyle name="Звезды 2 6 2 3" xfId="2338"/>
    <cellStyle name="Звезды 2 6 2 3 2" xfId="6938"/>
    <cellStyle name="Звезды 2 6 2 3 2 2" xfId="14112"/>
    <cellStyle name="Звезды 2 6 2 3 2 2 2" xfId="34427"/>
    <cellStyle name="Звезды 2 6 2 3 2 3" xfId="30876"/>
    <cellStyle name="Звезды 2 6 2 3 3" xfId="9121"/>
    <cellStyle name="Звезды 2 6 2 3 3 2" xfId="31965"/>
    <cellStyle name="Звезды 2 6 2 3 4" xfId="11140"/>
    <cellStyle name="Звезды 2 6 2 3 4 2" xfId="17469"/>
    <cellStyle name="Звезды 2 6 2 3 4 2 2" xfId="35714"/>
    <cellStyle name="Звезды 2 6 2 3 4 3" xfId="32961"/>
    <cellStyle name="Звезды 2 6 2 3 5" xfId="5370"/>
    <cellStyle name="Звезды 2 6 2 3 5 2" xfId="29852"/>
    <cellStyle name="Звезды 2 6 2 3 6" xfId="28473"/>
    <cellStyle name="Звезды 2 6 2 4" xfId="2476"/>
    <cellStyle name="Звезды 2 6 2 4 2" xfId="7076"/>
    <cellStyle name="Звезды 2 6 2 4 2 2" xfId="14250"/>
    <cellStyle name="Звезды 2 6 2 4 2 2 2" xfId="34562"/>
    <cellStyle name="Звезды 2 6 2 4 2 3" xfId="31011"/>
    <cellStyle name="Звезды 2 6 2 4 3" xfId="9258"/>
    <cellStyle name="Звезды 2 6 2 4 3 2" xfId="32100"/>
    <cellStyle name="Звезды 2 6 2 4 4" xfId="11218"/>
    <cellStyle name="Звезды 2 6 2 4 4 2" xfId="17547"/>
    <cellStyle name="Звезды 2 6 2 4 4 2 2" xfId="35790"/>
    <cellStyle name="Звезды 2 6 2 4 4 3" xfId="33037"/>
    <cellStyle name="Звезды 2 6 2 4 5" xfId="5475"/>
    <cellStyle name="Звезды 2 6 2 4 5 2" xfId="29942"/>
    <cellStyle name="Звезды 2 6 2 4 6" xfId="28549"/>
    <cellStyle name="Звезды 2 6 2 5" xfId="3091"/>
    <cellStyle name="Звезды 2 6 2 5 2" xfId="7678"/>
    <cellStyle name="Звезды 2 6 2 5 2 2" xfId="14842"/>
    <cellStyle name="Звезды 2 6 2 5 2 2 2" xfId="34748"/>
    <cellStyle name="Звезды 2 6 2 5 2 3" xfId="31200"/>
    <cellStyle name="Звезды 2 6 2 5 3" xfId="9857"/>
    <cellStyle name="Звезды 2 6 2 5 3 2" xfId="32288"/>
    <cellStyle name="Звезды 2 6 2 5 4" xfId="11794"/>
    <cellStyle name="Звезды 2 6 2 5 4 2" xfId="18119"/>
    <cellStyle name="Звезды 2 6 2 5 4 2 2" xfId="35957"/>
    <cellStyle name="Звезды 2 6 2 5 4 3" xfId="33204"/>
    <cellStyle name="Звезды 2 6 2 5 5" xfId="4909"/>
    <cellStyle name="Звезды 2 6 2 5 5 2" xfId="29576"/>
    <cellStyle name="Звезды 2 6 2 5 6" xfId="28716"/>
    <cellStyle name="Звезды 2 6 2 6" xfId="3584"/>
    <cellStyle name="Звезды 2 6 2 6 2" xfId="10339"/>
    <cellStyle name="Звезды 2 6 2 6 2 2" xfId="32496"/>
    <cellStyle name="Звезды 2 6 2 6 3" xfId="12269"/>
    <cellStyle name="Звезды 2 6 2 6 3 2" xfId="18592"/>
    <cellStyle name="Звезды 2 6 2 6 3 2 2" xfId="36160"/>
    <cellStyle name="Звезды 2 6 2 6 3 3" xfId="33407"/>
    <cellStyle name="Звезды 2 6 2 6 4" xfId="8160"/>
    <cellStyle name="Звезды 2 6 2 6 4 2" xfId="22157"/>
    <cellStyle name="Звезды 2 6 2 6 4 2 2" xfId="36724"/>
    <cellStyle name="Звезды 2 6 2 6 4 3" xfId="31404"/>
    <cellStyle name="Звезды 2 6 2 6 5" xfId="15316"/>
    <cellStyle name="Звезды 2 6 2 6 5 2" xfId="34952"/>
    <cellStyle name="Звезды 2 6 2 6 6" xfId="28919"/>
    <cellStyle name="Звезды 2 6 2 7" xfId="6364"/>
    <cellStyle name="Звезды 2 6 2 7 2" xfId="13573"/>
    <cellStyle name="Звезды 2 6 2 7 2 2" xfId="34065"/>
    <cellStyle name="Звезды 2 6 2 7 3" xfId="30511"/>
    <cellStyle name="Звезды 2 6 2 8" xfId="8586"/>
    <cellStyle name="Звезды 2 6 2 8 2" xfId="31606"/>
    <cellStyle name="Звезды 2 6 2 9" xfId="10710"/>
    <cellStyle name="Звезды 2 6 2 9 2" xfId="17042"/>
    <cellStyle name="Звезды 2 6 2 9 2 2" xfId="35454"/>
    <cellStyle name="Звезды 2 6 2 9 3" xfId="32701"/>
    <cellStyle name="Звезды 2 6 3" xfId="1872"/>
    <cellStyle name="Звезды 2 6 3 2" xfId="2407"/>
    <cellStyle name="Звезды 2 6 3 2 2" xfId="7007"/>
    <cellStyle name="Звезды 2 6 3 2 2 2" xfId="14181"/>
    <cellStyle name="Звезды 2 6 3 2 2 2 2" xfId="34493"/>
    <cellStyle name="Звезды 2 6 3 2 2 3" xfId="30942"/>
    <cellStyle name="Звезды 2 6 3 2 3" xfId="9189"/>
    <cellStyle name="Звезды 2 6 3 2 3 2" xfId="32031"/>
    <cellStyle name="Звезды 2 6 3 3" xfId="4995"/>
    <cellStyle name="Звезды 2 6 3 3 2" xfId="29637"/>
    <cellStyle name="Звезды 2 6 3 4" xfId="6472"/>
    <cellStyle name="Звезды 2 6 3 4 2" xfId="13650"/>
    <cellStyle name="Звезды 2 6 3 4 2 2" xfId="34134"/>
    <cellStyle name="Звезды 2 6 3 4 3" xfId="30583"/>
    <cellStyle name="Звезды 2 6 3 5" xfId="8655"/>
    <cellStyle name="Звезды 2 6 3 5 2" xfId="31672"/>
    <cellStyle name="Звезды 2 6 3 6" xfId="10769"/>
    <cellStyle name="Звезды 2 6 3 6 2" xfId="17101"/>
    <cellStyle name="Звезды 2 6 3 6 2 2" xfId="35513"/>
    <cellStyle name="Звезды 2 6 3 6 3" xfId="32760"/>
    <cellStyle name="Звезды 2 6 4" xfId="1344"/>
    <cellStyle name="Звезды 2 6 4 2" xfId="4770"/>
    <cellStyle name="Звезды 2 6 4 2 2" xfId="29453"/>
    <cellStyle name="Звезды 2 6 4 3" xfId="6136"/>
    <cellStyle name="Звезды 2 6 4 3 2" xfId="13374"/>
    <cellStyle name="Звезды 2 6 4 3 2 2" xfId="33922"/>
    <cellStyle name="Звезды 2 6 4 3 3" xfId="30352"/>
    <cellStyle name="Звезды 2 6 4 4" xfId="5550"/>
    <cellStyle name="Звезды 2 6 4 4 2" xfId="30006"/>
    <cellStyle name="Звезды 2 6 4 5" xfId="5612"/>
    <cellStyle name="Звезды 2 6 4 5 2" xfId="12954"/>
    <cellStyle name="Звезды 2 6 4 5 2 2" xfId="33688"/>
    <cellStyle name="Звезды 2 6 4 5 3" xfId="30051"/>
    <cellStyle name="Звезды 2 6 4 6" xfId="4427"/>
    <cellStyle name="Звезды 2 6 4 6 2" xfId="20464"/>
    <cellStyle name="Звезды 2 6 4 6 2 2" xfId="36378"/>
    <cellStyle name="Звезды 2 6 4 6 3" xfId="29263"/>
    <cellStyle name="Звезды 2 6 4 7" xfId="5083"/>
    <cellStyle name="Звезды 2 6 4 7 2" xfId="29724"/>
    <cellStyle name="Звезды 2 6 5" xfId="2138"/>
    <cellStyle name="Звезды 2 6 5 2" xfId="6738"/>
    <cellStyle name="Звезды 2 6 5 2 2" xfId="13913"/>
    <cellStyle name="Звезды 2 6 5 2 2 2" xfId="34292"/>
    <cellStyle name="Звезды 2 6 5 2 3" xfId="30741"/>
    <cellStyle name="Звезды 2 6 5 3" xfId="8921"/>
    <cellStyle name="Звезды 2 6 5 3 2" xfId="31830"/>
    <cellStyle name="Звезды 2 6 6" xfId="4742"/>
    <cellStyle name="Звезды 2 6 6 2" xfId="29428"/>
    <cellStyle name="Звезды 2 6 7" xfId="6089"/>
    <cellStyle name="Звезды 2 6 7 2" xfId="13329"/>
    <cellStyle name="Звезды 2 6 7 2 2" xfId="33893"/>
    <cellStyle name="Звезды 2 6 7 3" xfId="30323"/>
    <cellStyle name="Звезды 2 6 8" xfId="5748"/>
    <cellStyle name="Звезды 2 6 8 2" xfId="30120"/>
    <cellStyle name="Звезды 2 6 9" xfId="5568"/>
    <cellStyle name="Звезды 2 6 9 2" xfId="12920"/>
    <cellStyle name="Звезды 2 6 9 2 2" xfId="33664"/>
    <cellStyle name="Звезды 2 6 9 3" xfId="30018"/>
    <cellStyle name="Звезды 2 7" xfId="1580"/>
    <cellStyle name="Звезды 2 7 10" xfId="3976"/>
    <cellStyle name="Звезды 2 7 10 2" xfId="29112"/>
    <cellStyle name="Звезды 2 7 2" xfId="884"/>
    <cellStyle name="Звезды 2 7 2 2" xfId="3266"/>
    <cellStyle name="Звезды 2 7 2 2 2" xfId="10021"/>
    <cellStyle name="Звезды 2 7 2 2 2 2" xfId="32365"/>
    <cellStyle name="Звезды 2 7 2 2 3" xfId="11951"/>
    <cellStyle name="Звезды 2 7 2 2 3 2" xfId="18276"/>
    <cellStyle name="Звезды 2 7 2 2 3 2 2" xfId="36029"/>
    <cellStyle name="Звезды 2 7 2 2 3 3" xfId="33276"/>
    <cellStyle name="Звезды 2 7 2 2 4" xfId="7842"/>
    <cellStyle name="Звезды 2 7 2 2 4 2" xfId="21846"/>
    <cellStyle name="Звезды 2 7 2 2 4 2 2" xfId="36593"/>
    <cellStyle name="Звезды 2 7 2 2 4 3" xfId="31273"/>
    <cellStyle name="Звезды 2 7 2 2 5" xfId="15000"/>
    <cellStyle name="Звезды 2 7 2 2 5 2" xfId="34821"/>
    <cellStyle name="Звезды 2 7 2 2 6" xfId="28788"/>
    <cellStyle name="Звезды 2 7 2 3" xfId="3739"/>
    <cellStyle name="Звезды 2 7 2 3 2" xfId="10494"/>
    <cellStyle name="Звезды 2 7 2 3 2 2" xfId="32566"/>
    <cellStyle name="Звезды 2 7 2 3 3" xfId="12424"/>
    <cellStyle name="Звезды 2 7 2 3 3 2" xfId="18747"/>
    <cellStyle name="Звезды 2 7 2 3 3 2 2" xfId="36230"/>
    <cellStyle name="Звезды 2 7 2 3 3 3" xfId="33477"/>
    <cellStyle name="Звезды 2 7 2 3 4" xfId="15471"/>
    <cellStyle name="Звезды 2 7 2 3 4 2" xfId="35022"/>
    <cellStyle name="Звезды 2 7 2 3 5" xfId="28989"/>
    <cellStyle name="Звезды 2 7 2 4" xfId="5929"/>
    <cellStyle name="Звезды 2 7 2 4 2" xfId="13190"/>
    <cellStyle name="Звезды 2 7 2 4 2 2" xfId="33804"/>
    <cellStyle name="Звезды 2 7 2 4 3" xfId="30216"/>
    <cellStyle name="Звезды 2 7 2 5" xfId="5853"/>
    <cellStyle name="Звезды 2 7 2 5 2" xfId="30185"/>
    <cellStyle name="Звезды 2 7 2 6" xfId="5865"/>
    <cellStyle name="Звезды 2 7 2 6 2" xfId="13127"/>
    <cellStyle name="Звезды 2 7 2 6 2 2" xfId="33777"/>
    <cellStyle name="Звезды 2 7 2 6 3" xfId="30189"/>
    <cellStyle name="Звезды 2 7 2 7" xfId="4689"/>
    <cellStyle name="Звезды 2 7 2 7 2" xfId="29386"/>
    <cellStyle name="Звезды 2 7 3" xfId="2284"/>
    <cellStyle name="Звезды 2 7 3 2" xfId="6884"/>
    <cellStyle name="Звезды 2 7 3 2 2" xfId="14058"/>
    <cellStyle name="Звезды 2 7 3 2 2 2" xfId="34395"/>
    <cellStyle name="Звезды 2 7 3 2 3" xfId="30844"/>
    <cellStyle name="Звезды 2 7 3 3" xfId="9067"/>
    <cellStyle name="Звезды 2 7 3 3 2" xfId="31933"/>
    <cellStyle name="Звезды 2 7 3 4" xfId="11095"/>
    <cellStyle name="Звезды 2 7 3 4 2" xfId="17424"/>
    <cellStyle name="Звезды 2 7 3 4 2 2" xfId="35691"/>
    <cellStyle name="Звезды 2 7 3 4 3" xfId="32938"/>
    <cellStyle name="Звезды 2 7 3 5" xfId="5323"/>
    <cellStyle name="Звезды 2 7 3 5 2" xfId="29828"/>
    <cellStyle name="Звезды 2 7 3 6" xfId="28450"/>
    <cellStyle name="Звезды 2 7 4" xfId="2085"/>
    <cellStyle name="Звезды 2 7 4 2" xfId="6685"/>
    <cellStyle name="Звезды 2 7 4 2 2" xfId="13861"/>
    <cellStyle name="Звезды 2 7 4 2 2 2" xfId="34271"/>
    <cellStyle name="Звезды 2 7 4 2 3" xfId="30720"/>
    <cellStyle name="Звезды 2 7 4 3" xfId="8868"/>
    <cellStyle name="Звезды 2 7 4 3 2" xfId="31809"/>
    <cellStyle name="Звезды 2 7 4 4" xfId="10972"/>
    <cellStyle name="Звезды 2 7 4 4 2" xfId="17302"/>
    <cellStyle name="Звезды 2 7 4 4 2 2" xfId="35641"/>
    <cellStyle name="Звезды 2 7 4 4 3" xfId="32888"/>
    <cellStyle name="Звезды 2 7 4 5" xfId="5166"/>
    <cellStyle name="Звезды 2 7 4 5 2" xfId="29760"/>
    <cellStyle name="Звезды 2 7 4 6" xfId="28402"/>
    <cellStyle name="Звезды 2 7 5" xfId="3001"/>
    <cellStyle name="Звезды 2 7 5 2" xfId="7588"/>
    <cellStyle name="Звезды 2 7 5 2 2" xfId="14753"/>
    <cellStyle name="Звезды 2 7 5 2 2 2" xfId="34710"/>
    <cellStyle name="Звезды 2 7 5 2 3" xfId="31162"/>
    <cellStyle name="Звезды 2 7 5 3" xfId="9767"/>
    <cellStyle name="Звезды 2 7 5 3 2" xfId="32250"/>
    <cellStyle name="Звезды 2 7 5 4" xfId="11704"/>
    <cellStyle name="Звезды 2 7 5 4 2" xfId="18030"/>
    <cellStyle name="Звезды 2 7 5 4 2 2" xfId="35919"/>
    <cellStyle name="Звезды 2 7 5 4 3" xfId="33166"/>
    <cellStyle name="Звезды 2 7 5 5" xfId="4854"/>
    <cellStyle name="Звезды 2 7 5 5 2" xfId="29530"/>
    <cellStyle name="Звезды 2 7 5 6" xfId="28678"/>
    <cellStyle name="Звезды 2 7 6" xfId="3516"/>
    <cellStyle name="Звезды 2 7 6 2" xfId="10271"/>
    <cellStyle name="Звезды 2 7 6 2 2" xfId="32477"/>
    <cellStyle name="Звезды 2 7 6 3" xfId="12201"/>
    <cellStyle name="Звезды 2 7 6 3 2" xfId="18524"/>
    <cellStyle name="Звезды 2 7 6 3 2 2" xfId="36141"/>
    <cellStyle name="Звезды 2 7 6 3 3" xfId="33388"/>
    <cellStyle name="Звезды 2 7 6 4" xfId="8092"/>
    <cellStyle name="Звезды 2 7 6 4 2" xfId="22089"/>
    <cellStyle name="Звезды 2 7 6 4 2 2" xfId="36705"/>
    <cellStyle name="Звезды 2 7 6 4 3" xfId="31385"/>
    <cellStyle name="Звезды 2 7 6 5" xfId="15248"/>
    <cellStyle name="Звезды 2 7 6 5 2" xfId="34933"/>
    <cellStyle name="Звезды 2 7 6 6" xfId="28900"/>
    <cellStyle name="Звезды 2 7 7" xfId="6295"/>
    <cellStyle name="Звезды 2 7 7 2" xfId="13521"/>
    <cellStyle name="Звезды 2 7 7 2 2" xfId="34024"/>
    <cellStyle name="Звезды 2 7 7 3" xfId="30463"/>
    <cellStyle name="Звезды 2 7 8" xfId="8547"/>
    <cellStyle name="Звезды 2 7 8 2" xfId="31571"/>
    <cellStyle name="Звезды 2 7 9" xfId="10682"/>
    <cellStyle name="Звезды 2 7 9 2" xfId="17014"/>
    <cellStyle name="Звезды 2 7 9 2 2" xfId="35426"/>
    <cellStyle name="Звезды 2 7 9 3" xfId="32673"/>
    <cellStyle name="Звезды 2 8" xfId="1865"/>
    <cellStyle name="Звезды 2 8 2" xfId="2400"/>
    <cellStyle name="Звезды 2 8 2 2" xfId="7000"/>
    <cellStyle name="Звезды 2 8 2 2 2" xfId="14174"/>
    <cellStyle name="Звезды 2 8 2 2 2 2" xfId="34486"/>
    <cellStyle name="Звезды 2 8 2 2 3" xfId="30935"/>
    <cellStyle name="Звезды 2 8 2 3" xfId="9182"/>
    <cellStyle name="Звезды 2 8 2 3 2" xfId="32024"/>
    <cellStyle name="Звезды 2 8 3" xfId="4988"/>
    <cellStyle name="Звезды 2 8 3 2" xfId="29630"/>
    <cellStyle name="Звезды 2 8 4" xfId="6465"/>
    <cellStyle name="Звезды 2 8 4 2" xfId="13643"/>
    <cellStyle name="Звезды 2 8 4 2 2" xfId="34127"/>
    <cellStyle name="Звезды 2 8 4 3" xfId="30576"/>
    <cellStyle name="Звезды 2 8 5" xfId="8648"/>
    <cellStyle name="Звезды 2 8 5 2" xfId="31665"/>
    <cellStyle name="Звезды 2 8 6" xfId="10762"/>
    <cellStyle name="Звезды 2 8 6 2" xfId="17094"/>
    <cellStyle name="Звезды 2 8 6 2 2" xfId="35506"/>
    <cellStyle name="Звезды 2 8 6 3" xfId="32753"/>
    <cellStyle name="Звезды 2 9" xfId="908"/>
    <cellStyle name="Звезды 2 9 2" xfId="4698"/>
    <cellStyle name="Звезды 2 9 2 2" xfId="29394"/>
    <cellStyle name="Звезды 2 9 3" xfId="5953"/>
    <cellStyle name="Звезды 2 9 3 2" xfId="13214"/>
    <cellStyle name="Звезды 2 9 3 2 2" xfId="33816"/>
    <cellStyle name="Звезды 2 9 3 3" xfId="30228"/>
    <cellStyle name="Звезды 2 9 4" xfId="5667"/>
    <cellStyle name="Звезды 2 9 4 2" xfId="30081"/>
    <cellStyle name="Звезды 2 9 5" xfId="5750"/>
    <cellStyle name="Звезды 2 9 5 2" xfId="13039"/>
    <cellStyle name="Звезды 2 9 5 2 2" xfId="33731"/>
    <cellStyle name="Звезды 2 9 5 3" xfId="30121"/>
    <cellStyle name="Звезды 2 9 6" xfId="4348"/>
    <cellStyle name="Звезды 2 9 6 2" xfId="20392"/>
    <cellStyle name="Звезды 2 9 6 2 2" xfId="36350"/>
    <cellStyle name="Звезды 2 9 6 3" xfId="29235"/>
    <cellStyle name="Звезды 2 9 7" xfId="5262"/>
    <cellStyle name="Звезды 2 9 7 2" xfId="29797"/>
    <cellStyle name="Звезды 3" xfId="507"/>
    <cellStyle name="Звезды 3 2" xfId="1474"/>
    <cellStyle name="Звезды 3 2 2" xfId="1850"/>
    <cellStyle name="Звезды 3 2 2 10" xfId="3927"/>
    <cellStyle name="Звезды 3 2 2 10 2" xfId="29093"/>
    <cellStyle name="Звезды 3 2 2 2" xfId="1453"/>
    <cellStyle name="Звезды 3 2 2 2 2" xfId="3424"/>
    <cellStyle name="Звезды 3 2 2 2 2 2" xfId="10179"/>
    <cellStyle name="Звезды 3 2 2 2 2 2 2" xfId="32442"/>
    <cellStyle name="Звезды 3 2 2 2 2 3" xfId="12109"/>
    <cellStyle name="Звезды 3 2 2 2 2 3 2" xfId="18433"/>
    <cellStyle name="Звезды 3 2 2 2 2 3 2 2" xfId="36106"/>
    <cellStyle name="Звезды 3 2 2 2 2 3 3" xfId="33353"/>
    <cellStyle name="Звезды 3 2 2 2 2 4" xfId="8000"/>
    <cellStyle name="Звезды 3 2 2 2 2 4 2" xfId="22003"/>
    <cellStyle name="Звезды 3 2 2 2 2 4 2 2" xfId="36670"/>
    <cellStyle name="Звезды 3 2 2 2 2 4 3" xfId="31350"/>
    <cellStyle name="Звезды 3 2 2 2 2 5" xfId="15157"/>
    <cellStyle name="Звезды 3 2 2 2 2 5 2" xfId="34898"/>
    <cellStyle name="Звезды 3 2 2 2 2 6" xfId="28865"/>
    <cellStyle name="Звезды 3 2 2 2 3" xfId="3897"/>
    <cellStyle name="Звезды 3 2 2 2 3 2" xfId="10652"/>
    <cellStyle name="Звезды 3 2 2 2 3 2 2" xfId="32643"/>
    <cellStyle name="Звезды 3 2 2 2 3 3" xfId="12582"/>
    <cellStyle name="Звезды 3 2 2 2 3 3 2" xfId="18904"/>
    <cellStyle name="Звезды 3 2 2 2 3 3 2 2" xfId="36307"/>
    <cellStyle name="Звезды 3 2 2 2 3 3 3" xfId="33554"/>
    <cellStyle name="Звезды 3 2 2 2 3 4" xfId="15628"/>
    <cellStyle name="Звезды 3 2 2 2 3 4 2" xfId="35099"/>
    <cellStyle name="Звезды 3 2 2 2 3 5" xfId="29066"/>
    <cellStyle name="Звезды 3 2 2 2 4" xfId="6229"/>
    <cellStyle name="Звезды 3 2 2 2 4 2" xfId="13462"/>
    <cellStyle name="Звезды 3 2 2 2 4 2 2" xfId="33972"/>
    <cellStyle name="Звезды 3 2 2 2 4 3" xfId="30405"/>
    <cellStyle name="Звезды 3 2 2 2 5" xfId="8500"/>
    <cellStyle name="Звезды 3 2 2 2 5 2" xfId="31524"/>
    <cellStyle name="Звезды 3 2 2 2 6" xfId="6015"/>
    <cellStyle name="Звезды 3 2 2 2 6 2" xfId="13271"/>
    <cellStyle name="Звезды 3 2 2 2 6 2 2" xfId="33853"/>
    <cellStyle name="Звезды 3 2 2 2 6 3" xfId="30270"/>
    <cellStyle name="Звезды 3 2 2 2 7" xfId="4812"/>
    <cellStyle name="Звезды 3 2 2 2 7 2" xfId="29490"/>
    <cellStyle name="Звезды 3 2 2 3" xfId="2385"/>
    <cellStyle name="Звезды 3 2 2 3 2" xfId="6985"/>
    <cellStyle name="Звезды 3 2 2 3 2 2" xfId="14159"/>
    <cellStyle name="Звезды 3 2 2 3 2 2 2" xfId="34471"/>
    <cellStyle name="Звезды 3 2 2 3 2 3" xfId="30920"/>
    <cellStyle name="Звезды 3 2 2 3 3" xfId="9167"/>
    <cellStyle name="Звезды 3 2 2 3 3 2" xfId="32009"/>
    <cellStyle name="Звезды 3 2 2 3 4" xfId="11182"/>
    <cellStyle name="Звезды 3 2 2 3 4 2" xfId="17511"/>
    <cellStyle name="Звезды 3 2 2 3 4 2 2" xfId="35754"/>
    <cellStyle name="Звезды 3 2 2 3 4 3" xfId="33001"/>
    <cellStyle name="Звезды 3 2 2 3 5" xfId="5415"/>
    <cellStyle name="Звезды 3 2 2 3 5 2" xfId="29894"/>
    <cellStyle name="Звезды 3 2 2 3 6" xfId="28513"/>
    <cellStyle name="Звезды 3 2 2 4" xfId="2515"/>
    <cellStyle name="Звезды 3 2 2 4 2" xfId="7115"/>
    <cellStyle name="Звезды 3 2 2 4 2 2" xfId="14289"/>
    <cellStyle name="Звезды 3 2 2 4 2 2 2" xfId="34601"/>
    <cellStyle name="Звезды 3 2 2 4 2 3" xfId="31050"/>
    <cellStyle name="Звезды 3 2 2 4 3" xfId="9297"/>
    <cellStyle name="Звезды 3 2 2 4 3 2" xfId="32139"/>
    <cellStyle name="Звезды 3 2 2 4 4" xfId="11257"/>
    <cellStyle name="Звезды 3 2 2 4 4 2" xfId="17586"/>
    <cellStyle name="Звезды 3 2 2 4 4 2 2" xfId="35829"/>
    <cellStyle name="Звезды 3 2 2 4 4 3" xfId="33076"/>
    <cellStyle name="Звезды 3 2 2 4 5" xfId="5514"/>
    <cellStyle name="Звезды 3 2 2 4 5 2" xfId="29981"/>
    <cellStyle name="Звезды 3 2 2 4 6" xfId="28588"/>
    <cellStyle name="Звезды 3 2 2 5" xfId="3177"/>
    <cellStyle name="Звезды 3 2 2 5 2" xfId="7753"/>
    <cellStyle name="Звезды 3 2 2 5 2 2" xfId="14911"/>
    <cellStyle name="Звезды 3 2 2 5 2 2 2" xfId="34787"/>
    <cellStyle name="Звезды 3 2 2 5 2 3" xfId="31239"/>
    <cellStyle name="Звезды 3 2 2 5 3" xfId="9932"/>
    <cellStyle name="Звезды 3 2 2 5 3 2" xfId="32331"/>
    <cellStyle name="Звезды 3 2 2 5 4" xfId="11863"/>
    <cellStyle name="Звезды 3 2 2 5 4 2" xfId="18188"/>
    <cellStyle name="Звезды 3 2 2 5 4 2 2" xfId="35996"/>
    <cellStyle name="Звезды 3 2 2 5 4 3" xfId="33243"/>
    <cellStyle name="Звезды 3 2 2 5 5" xfId="4973"/>
    <cellStyle name="Звезды 3 2 2 5 5 2" xfId="29615"/>
    <cellStyle name="Звезды 3 2 2 5 6" xfId="28755"/>
    <cellStyle name="Звезды 3 2 2 6" xfId="3651"/>
    <cellStyle name="Звезды 3 2 2 6 2" xfId="10406"/>
    <cellStyle name="Звезды 3 2 2 6 2 2" xfId="32533"/>
    <cellStyle name="Звезды 3 2 2 6 3" xfId="12336"/>
    <cellStyle name="Звезды 3 2 2 6 3 2" xfId="18659"/>
    <cellStyle name="Звезды 3 2 2 6 3 2 2" xfId="36197"/>
    <cellStyle name="Звезды 3 2 2 6 3 3" xfId="33444"/>
    <cellStyle name="Звезды 3 2 2 6 4" xfId="8227"/>
    <cellStyle name="Звезды 3 2 2 6 4 2" xfId="22224"/>
    <cellStyle name="Звезды 3 2 2 6 4 2 2" xfId="36761"/>
    <cellStyle name="Звезды 3 2 2 6 4 3" xfId="31441"/>
    <cellStyle name="Звезды 3 2 2 6 5" xfId="15383"/>
    <cellStyle name="Звезды 3 2 2 6 5 2" xfId="34989"/>
    <cellStyle name="Звезды 3 2 2 6 6" xfId="28956"/>
    <cellStyle name="Звезды 3 2 2 7" xfId="6450"/>
    <cellStyle name="Звезды 3 2 2 7 2" xfId="13628"/>
    <cellStyle name="Звезды 3 2 2 7 2 2" xfId="34112"/>
    <cellStyle name="Звезды 3 2 2 7 3" xfId="30561"/>
    <cellStyle name="Звезды 3 2 2 8" xfId="8633"/>
    <cellStyle name="Звезды 3 2 2 8 2" xfId="31650"/>
    <cellStyle name="Звезды 3 2 2 9" xfId="10747"/>
    <cellStyle name="Звезды 3 2 2 9 2" xfId="17079"/>
    <cellStyle name="Звезды 3 2 2 9 2 2" xfId="35491"/>
    <cellStyle name="Звезды 3 2 2 9 3" xfId="32738"/>
    <cellStyle name="Звезды 3 2 3" xfId="1905"/>
    <cellStyle name="Звезды 3 2 3 2" xfId="2440"/>
    <cellStyle name="Звезды 3 2 3 2 2" xfId="7040"/>
    <cellStyle name="Звезды 3 2 3 2 2 2" xfId="14214"/>
    <cellStyle name="Звезды 3 2 3 2 2 2 2" xfId="34526"/>
    <cellStyle name="Звезды 3 2 3 2 2 3" xfId="30975"/>
    <cellStyle name="Звезды 3 2 3 2 3" xfId="9222"/>
    <cellStyle name="Звезды 3 2 3 2 3 2" xfId="32064"/>
    <cellStyle name="Звезды 3 2 3 3" xfId="5028"/>
    <cellStyle name="Звезды 3 2 3 3 2" xfId="29670"/>
    <cellStyle name="Звезды 3 2 3 4" xfId="6505"/>
    <cellStyle name="Звезды 3 2 3 4 2" xfId="13683"/>
    <cellStyle name="Звезды 3 2 3 4 2 2" xfId="34167"/>
    <cellStyle name="Звезды 3 2 3 4 3" xfId="30616"/>
    <cellStyle name="Звезды 3 2 3 5" xfId="8688"/>
    <cellStyle name="Звезды 3 2 3 5 2" xfId="31705"/>
    <cellStyle name="Звезды 3 2 3 6" xfId="10802"/>
    <cellStyle name="Звезды 3 2 3 6 2" xfId="17134"/>
    <cellStyle name="Звезды 3 2 3 6 2 2" xfId="35546"/>
    <cellStyle name="Звезды 3 2 3 6 3" xfId="32793"/>
    <cellStyle name="Звезды 3 2 4" xfId="912"/>
    <cellStyle name="Звезды 3 2 4 2" xfId="4700"/>
    <cellStyle name="Звезды 3 2 4 2 2" xfId="29396"/>
    <cellStyle name="Звезды 3 2 4 3" xfId="5955"/>
    <cellStyle name="Звезды 3 2 4 3 2" xfId="13216"/>
    <cellStyle name="Звезды 3 2 4 3 2 2" xfId="33818"/>
    <cellStyle name="Звезды 3 2 4 3 3" xfId="30230"/>
    <cellStyle name="Звезды 3 2 4 4" xfId="5713"/>
    <cellStyle name="Звезды 3 2 4 4 2" xfId="30110"/>
    <cellStyle name="Звезды 3 2 4 5" xfId="5776"/>
    <cellStyle name="Звезды 3 2 4 5 2" xfId="13058"/>
    <cellStyle name="Звезды 3 2 4 5 2 2" xfId="33741"/>
    <cellStyle name="Звезды 3 2 4 5 3" xfId="30138"/>
    <cellStyle name="Звезды 3 2 4 6" xfId="4536"/>
    <cellStyle name="Звезды 3 2 4 6 2" xfId="20544"/>
    <cellStyle name="Звезды 3 2 4 6 2 2" xfId="36427"/>
    <cellStyle name="Звезды 3 2 4 6 3" xfId="29312"/>
    <cellStyle name="Звезды 3 2 4 7" xfId="4278"/>
    <cellStyle name="Звезды 3 2 4 7 2" xfId="29221"/>
    <cellStyle name="Звезды 3 2 5" xfId="2238"/>
    <cellStyle name="Звезды 3 2 5 2" xfId="6838"/>
    <cellStyle name="Звезды 3 2 5 2 2" xfId="14012"/>
    <cellStyle name="Звезды 3 2 5 2 2 2" xfId="34361"/>
    <cellStyle name="Звезды 3 2 5 2 3" xfId="30810"/>
    <cellStyle name="Звезды 3 2 5 3" xfId="9021"/>
    <cellStyle name="Звезды 3 2 5 3 2" xfId="31899"/>
    <cellStyle name="Звезды 3 2 6" xfId="4824"/>
    <cellStyle name="Звезды 3 2 6 2" xfId="29500"/>
    <cellStyle name="Звезды 3 2 7" xfId="6245"/>
    <cellStyle name="Звезды 3 2 7 2" xfId="13477"/>
    <cellStyle name="Звезды 3 2 7 2 2" xfId="33987"/>
    <cellStyle name="Звезды 3 2 7 3" xfId="30420"/>
    <cellStyle name="Звезды 3 2 8" xfId="8514"/>
    <cellStyle name="Звезды 3 2 8 2" xfId="31538"/>
    <cellStyle name="Звезды 3 2 9" xfId="5618"/>
    <cellStyle name="Звезды 3 2 9 2" xfId="12960"/>
    <cellStyle name="Звезды 3 2 9 2 2" xfId="33692"/>
    <cellStyle name="Звезды 3 2 9 3" xfId="30055"/>
    <cellStyle name="Звезды 3 3" xfId="1772"/>
    <cellStyle name="Звезды 3 3 10" xfId="3931"/>
    <cellStyle name="Звезды 3 3 10 2" xfId="29096"/>
    <cellStyle name="Звезды 3 3 2" xfId="1944"/>
    <cellStyle name="Звезды 3 3 2 2" xfId="3391"/>
    <cellStyle name="Звезды 3 3 2 2 2" xfId="10146"/>
    <cellStyle name="Звезды 3 3 2 2 2 2" xfId="32419"/>
    <cellStyle name="Звезды 3 3 2 2 3" xfId="12076"/>
    <cellStyle name="Звезды 3 3 2 2 3 2" xfId="18401"/>
    <cellStyle name="Звезды 3 3 2 2 3 2 2" xfId="36083"/>
    <cellStyle name="Звезды 3 3 2 2 3 3" xfId="33330"/>
    <cellStyle name="Звезды 3 3 2 2 4" xfId="7967"/>
    <cellStyle name="Звезды 3 3 2 2 4 2" xfId="21971"/>
    <cellStyle name="Звезды 3 3 2 2 4 2 2" xfId="36647"/>
    <cellStyle name="Звезды 3 3 2 2 4 3" xfId="31327"/>
    <cellStyle name="Звезды 3 3 2 2 5" xfId="15125"/>
    <cellStyle name="Звезды 3 3 2 2 5 2" xfId="34875"/>
    <cellStyle name="Звезды 3 3 2 2 6" xfId="28842"/>
    <cellStyle name="Звезды 3 3 2 3" xfId="3864"/>
    <cellStyle name="Звезды 3 3 2 3 2" xfId="10619"/>
    <cellStyle name="Звезды 3 3 2 3 2 2" xfId="32620"/>
    <cellStyle name="Звезды 3 3 2 3 3" xfId="12549"/>
    <cellStyle name="Звезды 3 3 2 3 3 2" xfId="18872"/>
    <cellStyle name="Звезды 3 3 2 3 3 2 2" xfId="36284"/>
    <cellStyle name="Звезды 3 3 2 3 3 3" xfId="33531"/>
    <cellStyle name="Звезды 3 3 2 3 4" xfId="15596"/>
    <cellStyle name="Звезды 3 3 2 3 4 2" xfId="35076"/>
    <cellStyle name="Звезды 3 3 2 3 5" xfId="29043"/>
    <cellStyle name="Звезды 3 3 2 4" xfId="6544"/>
    <cellStyle name="Звезды 3 3 2 4 2" xfId="13722"/>
    <cellStyle name="Звезды 3 3 2 4 2 2" xfId="34199"/>
    <cellStyle name="Звезды 3 3 2 4 3" xfId="30648"/>
    <cellStyle name="Звезды 3 3 2 5" xfId="8727"/>
    <cellStyle name="Звезды 3 3 2 5 2" xfId="31737"/>
    <cellStyle name="Звезды 3 3 2 6" xfId="10841"/>
    <cellStyle name="Звезды 3 3 2 6 2" xfId="17173"/>
    <cellStyle name="Звезды 3 3 2 6 2 2" xfId="35578"/>
    <cellStyle name="Звезды 3 3 2 6 3" xfId="32825"/>
    <cellStyle name="Звезды 3 3 2 7" xfId="5060"/>
    <cellStyle name="Звезды 3 3 2 7 2" xfId="29702"/>
    <cellStyle name="Звезды 3 3 3" xfId="2355"/>
    <cellStyle name="Звезды 3 3 3 2" xfId="6955"/>
    <cellStyle name="Звезды 3 3 3 2 2" xfId="14129"/>
    <cellStyle name="Звезды 3 3 3 2 2 2" xfId="34443"/>
    <cellStyle name="Звезды 3 3 3 2 3" xfId="30892"/>
    <cellStyle name="Звезды 3 3 3 3" xfId="9138"/>
    <cellStyle name="Звезды 3 3 3 3 2" xfId="31981"/>
    <cellStyle name="Звезды 3 3 3 4" xfId="11156"/>
    <cellStyle name="Звезды 3 3 3 4 2" xfId="17485"/>
    <cellStyle name="Звезды 3 3 3 4 2 2" xfId="35729"/>
    <cellStyle name="Звезды 3 3 3 4 3" xfId="32976"/>
    <cellStyle name="Звезды 3 3 3 5" xfId="5386"/>
    <cellStyle name="Звезды 3 3 3 5 2" xfId="29867"/>
    <cellStyle name="Звезды 3 3 3 6" xfId="28488"/>
    <cellStyle name="Звезды 3 3 4" xfId="2492"/>
    <cellStyle name="Звезды 3 3 4 2" xfId="7092"/>
    <cellStyle name="Звезды 3 3 4 2 2" xfId="14266"/>
    <cellStyle name="Звезды 3 3 4 2 2 2" xfId="34578"/>
    <cellStyle name="Звезды 3 3 4 2 3" xfId="31027"/>
    <cellStyle name="Звезды 3 3 4 3" xfId="9274"/>
    <cellStyle name="Звезды 3 3 4 3 2" xfId="32116"/>
    <cellStyle name="Звезды 3 3 4 4" xfId="11234"/>
    <cellStyle name="Звезды 3 3 4 4 2" xfId="17563"/>
    <cellStyle name="Звезды 3 3 4 4 2 2" xfId="35806"/>
    <cellStyle name="Звезды 3 3 4 4 3" xfId="33053"/>
    <cellStyle name="Звезды 3 3 4 5" xfId="5491"/>
    <cellStyle name="Звезды 3 3 4 5 2" xfId="29958"/>
    <cellStyle name="Звезды 3 3 4 6" xfId="28565"/>
    <cellStyle name="Звезды 3 3 5" xfId="3131"/>
    <cellStyle name="Звезды 3 3 5 2" xfId="7716"/>
    <cellStyle name="Звезды 3 3 5 2 2" xfId="14879"/>
    <cellStyle name="Звезды 3 3 5 2 2 2" xfId="34764"/>
    <cellStyle name="Звезды 3 3 5 2 3" xfId="31216"/>
    <cellStyle name="Звезды 3 3 5 3" xfId="9894"/>
    <cellStyle name="Звезды 3 3 5 3 2" xfId="32304"/>
    <cellStyle name="Звезды 3 3 5 4" xfId="11831"/>
    <cellStyle name="Звезды 3 3 5 4 2" xfId="18156"/>
    <cellStyle name="Звезды 3 3 5 4 2 2" xfId="35973"/>
    <cellStyle name="Звезды 3 3 5 4 3" xfId="33220"/>
    <cellStyle name="Звезды 3 3 5 5" xfId="4927"/>
    <cellStyle name="Звезды 3 3 5 5 2" xfId="29593"/>
    <cellStyle name="Звезды 3 3 5 6" xfId="28732"/>
    <cellStyle name="Звезды 3 3 6" xfId="3620"/>
    <cellStyle name="Звезды 3 3 6 2" xfId="10375"/>
    <cellStyle name="Звезды 3 3 6 2 2" xfId="32511"/>
    <cellStyle name="Звезды 3 3 6 3" xfId="12305"/>
    <cellStyle name="Звезды 3 3 6 3 2" xfId="18628"/>
    <cellStyle name="Звезды 3 3 6 3 2 2" xfId="36175"/>
    <cellStyle name="Звезды 3 3 6 3 3" xfId="33422"/>
    <cellStyle name="Звезды 3 3 6 4" xfId="8196"/>
    <cellStyle name="Звезды 3 3 6 4 2" xfId="22193"/>
    <cellStyle name="Звезды 3 3 6 4 2 2" xfId="36739"/>
    <cellStyle name="Звезды 3 3 6 4 3" xfId="31419"/>
    <cellStyle name="Звезды 3 3 6 5" xfId="15352"/>
    <cellStyle name="Звезды 3 3 6 5 2" xfId="34967"/>
    <cellStyle name="Звезды 3 3 6 6" xfId="28934"/>
    <cellStyle name="Звезды 3 3 7" xfId="6389"/>
    <cellStyle name="Звезды 3 3 7 2" xfId="13595"/>
    <cellStyle name="Звезды 3 3 7 2 2" xfId="34085"/>
    <cellStyle name="Звезды 3 3 7 3" xfId="30532"/>
    <cellStyle name="Звезды 3 3 8" xfId="8602"/>
    <cellStyle name="Звезды 3 3 8 2" xfId="31622"/>
    <cellStyle name="Звезды 3 3 9" xfId="10726"/>
    <cellStyle name="Звезды 3 3 9 2" xfId="17058"/>
    <cellStyle name="Звезды 3 3 9 2 2" xfId="35470"/>
    <cellStyle name="Звезды 3 3 9 3" xfId="32717"/>
    <cellStyle name="Звезды 3 4" xfId="1887"/>
    <cellStyle name="Звезды 3 4 2" xfId="2422"/>
    <cellStyle name="Звезды 3 4 2 2" xfId="7022"/>
    <cellStyle name="Звезды 3 4 2 2 2" xfId="14196"/>
    <cellStyle name="Звезды 3 4 2 2 2 2" xfId="34508"/>
    <cellStyle name="Звезды 3 4 2 2 3" xfId="30957"/>
    <cellStyle name="Звезды 3 4 2 3" xfId="9204"/>
    <cellStyle name="Звезды 3 4 2 3 2" xfId="32046"/>
    <cellStyle name="Звезды 3 4 3" xfId="5010"/>
    <cellStyle name="Звезды 3 4 3 2" xfId="29652"/>
    <cellStyle name="Звезды 3 4 4" xfId="6487"/>
    <cellStyle name="Звезды 3 4 4 2" xfId="13665"/>
    <cellStyle name="Звезды 3 4 4 2 2" xfId="34149"/>
    <cellStyle name="Звезды 3 4 4 3" xfId="30598"/>
    <cellStyle name="Звезды 3 4 5" xfId="8670"/>
    <cellStyle name="Звезды 3 4 5 2" xfId="31687"/>
    <cellStyle name="Звезды 3 4 6" xfId="10784"/>
    <cellStyle name="Звезды 3 4 6 2" xfId="17116"/>
    <cellStyle name="Звезды 3 4 6 2 2" xfId="35528"/>
    <cellStyle name="Звезды 3 4 6 3" xfId="32775"/>
    <cellStyle name="Звезды 3 5" xfId="1349"/>
    <cellStyle name="Звезды 3 5 2" xfId="2935"/>
    <cellStyle name="Звезды 3 5 2 2" xfId="7522"/>
    <cellStyle name="Звезды 3 5 2 2 2" xfId="14689"/>
    <cellStyle name="Звезды 3 5 2 2 2 2" xfId="34681"/>
    <cellStyle name="Звезды 3 5 2 2 3" xfId="31133"/>
    <cellStyle name="Звезды 3 5 2 3" xfId="9702"/>
    <cellStyle name="Звезды 3 5 2 3 2" xfId="32221"/>
    <cellStyle name="Звезды 3 5 3" xfId="6141"/>
    <cellStyle name="Звезды 3 5 3 2" xfId="13379"/>
    <cellStyle name="Звезды 3 5 3 2 2" xfId="33924"/>
    <cellStyle name="Звезды 3 5 3 3" xfId="30354"/>
    <cellStyle name="Звезды 3 5 4" xfId="5772"/>
    <cellStyle name="Звезды 3 5 4 2" xfId="30134"/>
    <cellStyle name="Звезды 3 5 5" xfId="6227"/>
    <cellStyle name="Звезды 3 5 5 2" xfId="13460"/>
    <cellStyle name="Звезды 3 5 5 2 2" xfId="33971"/>
    <cellStyle name="Звезды 3 5 5 3" xfId="30404"/>
    <cellStyle name="Звезды 3 5 6" xfId="4473"/>
    <cellStyle name="Звезды 3 5 6 2" xfId="20506"/>
    <cellStyle name="Звезды 3 5 6 2 2" xfId="36398"/>
    <cellStyle name="Звезды 3 5 6 3" xfId="29284"/>
    <cellStyle name="Звезды 3 5 7" xfId="4624"/>
    <cellStyle name="Звезды 3 5 7 2" xfId="29362"/>
    <cellStyle name="Звезды 3 6" xfId="1360"/>
    <cellStyle name="Звезды 3 6 2" xfId="6150"/>
    <cellStyle name="Звезды 3 6 2 2" xfId="13388"/>
    <cellStyle name="Звезды 3 6 2 2 2" xfId="33933"/>
    <cellStyle name="Звезды 3 6 2 3" xfId="30363"/>
    <cellStyle name="Звезды 3 6 3" xfId="8422"/>
    <cellStyle name="Звезды 3 6 3 2" xfId="31484"/>
    <cellStyle name="Звезды 3 6 4" xfId="6011"/>
    <cellStyle name="Звезды 3 6 4 2" xfId="13267"/>
    <cellStyle name="Звезды 3 6 4 2 2" xfId="33849"/>
    <cellStyle name="Звезды 3 6 4 3" xfId="30266"/>
    <cellStyle name="Звезды 3 6 5" xfId="4778"/>
    <cellStyle name="Звезды 3 6 5 2" xfId="29461"/>
    <cellStyle name="Звезды 3 7" xfId="2173"/>
    <cellStyle name="Звезды 3 7 2" xfId="6773"/>
    <cellStyle name="Звезды 3 7 2 2" xfId="13947"/>
    <cellStyle name="Звезды 3 7 2 2 2" xfId="34314"/>
    <cellStyle name="Звезды 3 7 2 3" xfId="30763"/>
    <cellStyle name="Звезды 3 7 3" xfId="8956"/>
    <cellStyle name="Звезды 3 7 3 2" xfId="31852"/>
    <cellStyle name="Звезды 3 8" xfId="5580"/>
    <cellStyle name="Звезды 3 8 2" xfId="12930"/>
    <cellStyle name="Звезды 3 8 2 2" xfId="33669"/>
    <cellStyle name="Звезды 3 8 3" xfId="30025"/>
    <cellStyle name="Звезды 3 9" xfId="6291"/>
    <cellStyle name="Звезды 3 9 2" xfId="30459"/>
    <cellStyle name="Звезды 4" xfId="1325"/>
    <cellStyle name="Звезды 4 2" xfId="1743"/>
    <cellStyle name="Звезды 4 2 10" xfId="4102"/>
    <cellStyle name="Звезды 4 2 10 2" xfId="29172"/>
    <cellStyle name="Звезды 4 2 2" xfId="1967"/>
    <cellStyle name="Звезды 4 2 2 2" xfId="3367"/>
    <cellStyle name="Звезды 4 2 2 2 2" xfId="10122"/>
    <cellStyle name="Звезды 4 2 2 2 2 2" xfId="32413"/>
    <cellStyle name="Звезды 4 2 2 2 3" xfId="12052"/>
    <cellStyle name="Звезды 4 2 2 2 3 2" xfId="18377"/>
    <cellStyle name="Звезды 4 2 2 2 3 2 2" xfId="36077"/>
    <cellStyle name="Звезды 4 2 2 2 3 3" xfId="33324"/>
    <cellStyle name="Звезды 4 2 2 2 4" xfId="7943"/>
    <cellStyle name="Звезды 4 2 2 2 4 2" xfId="21947"/>
    <cellStyle name="Звезды 4 2 2 2 4 2 2" xfId="36641"/>
    <cellStyle name="Звезды 4 2 2 2 4 3" xfId="31321"/>
    <cellStyle name="Звезды 4 2 2 2 5" xfId="15101"/>
    <cellStyle name="Звезды 4 2 2 2 5 2" xfId="34869"/>
    <cellStyle name="Звезды 4 2 2 2 6" xfId="28836"/>
    <cellStyle name="Звезды 4 2 2 3" xfId="3840"/>
    <cellStyle name="Звезды 4 2 2 3 2" xfId="10595"/>
    <cellStyle name="Звезды 4 2 2 3 2 2" xfId="32614"/>
    <cellStyle name="Звезды 4 2 2 3 3" xfId="12525"/>
    <cellStyle name="Звезды 4 2 2 3 3 2" xfId="18848"/>
    <cellStyle name="Звезды 4 2 2 3 3 2 2" xfId="36278"/>
    <cellStyle name="Звезды 4 2 2 3 3 3" xfId="33525"/>
    <cellStyle name="Звезды 4 2 2 3 4" xfId="15572"/>
    <cellStyle name="Звезды 4 2 2 3 4 2" xfId="35070"/>
    <cellStyle name="Звезды 4 2 2 3 5" xfId="29037"/>
    <cellStyle name="Звезды 4 2 2 4" xfId="6567"/>
    <cellStyle name="Звезды 4 2 2 4 2" xfId="13745"/>
    <cellStyle name="Звезды 4 2 2 4 2 2" xfId="34213"/>
    <cellStyle name="Звезды 4 2 2 4 3" xfId="30662"/>
    <cellStyle name="Звезды 4 2 2 5" xfId="8750"/>
    <cellStyle name="Звезды 4 2 2 5 2" xfId="31751"/>
    <cellStyle name="Звезды 4 2 2 6" xfId="10864"/>
    <cellStyle name="Звезды 4 2 2 6 2" xfId="17196"/>
    <cellStyle name="Звезды 4 2 2 6 2 2" xfId="35592"/>
    <cellStyle name="Звезды 4 2 2 6 3" xfId="32839"/>
    <cellStyle name="Звезды 4 2 2 7" xfId="5073"/>
    <cellStyle name="Звезды 4 2 2 7 2" xfId="29715"/>
    <cellStyle name="Звезды 4 2 3" xfId="2349"/>
    <cellStyle name="Звезды 4 2 3 2" xfId="6949"/>
    <cellStyle name="Звезды 4 2 3 2 2" xfId="14123"/>
    <cellStyle name="Звезды 4 2 3 2 2 2" xfId="34438"/>
    <cellStyle name="Звезды 4 2 3 2 3" xfId="30887"/>
    <cellStyle name="Звезды 4 2 3 3" xfId="9132"/>
    <cellStyle name="Звезды 4 2 3 3 2" xfId="31976"/>
    <cellStyle name="Звезды 4 2 3 4" xfId="11150"/>
    <cellStyle name="Звезды 4 2 3 4 2" xfId="17479"/>
    <cellStyle name="Звезды 4 2 3 4 2 2" xfId="35724"/>
    <cellStyle name="Звезды 4 2 3 4 3" xfId="32971"/>
    <cellStyle name="Звезды 4 2 3 5" xfId="5380"/>
    <cellStyle name="Звезды 4 2 3 5 2" xfId="29862"/>
    <cellStyle name="Звезды 4 2 3 6" xfId="28483"/>
    <cellStyle name="Звезды 4 2 4" xfId="2486"/>
    <cellStyle name="Звезды 4 2 4 2" xfId="7086"/>
    <cellStyle name="Звезды 4 2 4 2 2" xfId="14260"/>
    <cellStyle name="Звезды 4 2 4 2 2 2" xfId="34572"/>
    <cellStyle name="Звезды 4 2 4 2 3" xfId="31021"/>
    <cellStyle name="Звезды 4 2 4 3" xfId="9268"/>
    <cellStyle name="Звезды 4 2 4 3 2" xfId="32110"/>
    <cellStyle name="Звезды 4 2 4 4" xfId="11228"/>
    <cellStyle name="Звезды 4 2 4 4 2" xfId="17557"/>
    <cellStyle name="Звезды 4 2 4 4 2 2" xfId="35800"/>
    <cellStyle name="Звезды 4 2 4 4 3" xfId="33047"/>
    <cellStyle name="Звезды 4 2 4 5" xfId="5485"/>
    <cellStyle name="Звезды 4 2 4 5 2" xfId="29952"/>
    <cellStyle name="Звезды 4 2 4 6" xfId="28559"/>
    <cellStyle name="Звезды 4 2 5" xfId="3104"/>
    <cellStyle name="Звезды 4 2 5 2" xfId="7691"/>
    <cellStyle name="Звезды 4 2 5 2 2" xfId="14855"/>
    <cellStyle name="Звезды 4 2 5 2 2 2" xfId="34758"/>
    <cellStyle name="Звезды 4 2 5 2 3" xfId="31210"/>
    <cellStyle name="Звезды 4 2 5 3" xfId="9870"/>
    <cellStyle name="Звезды 4 2 5 3 2" xfId="32298"/>
    <cellStyle name="Звезды 4 2 5 4" xfId="11807"/>
    <cellStyle name="Звезды 4 2 5 4 2" xfId="18132"/>
    <cellStyle name="Звезды 4 2 5 4 2 2" xfId="35967"/>
    <cellStyle name="Звезды 4 2 5 4 3" xfId="33214"/>
    <cellStyle name="Звезды 4 2 5 5" xfId="4920"/>
    <cellStyle name="Звезды 4 2 5 5 2" xfId="29587"/>
    <cellStyle name="Звезды 4 2 5 6" xfId="28726"/>
    <cellStyle name="Звезды 4 2 6" xfId="3597"/>
    <cellStyle name="Звезды 4 2 6 2" xfId="10352"/>
    <cellStyle name="Звезды 4 2 6 2 2" xfId="32506"/>
    <cellStyle name="Звезды 4 2 6 3" xfId="12282"/>
    <cellStyle name="Звезды 4 2 6 3 2" xfId="18605"/>
    <cellStyle name="Звезды 4 2 6 3 2 2" xfId="36170"/>
    <cellStyle name="Звезды 4 2 6 3 3" xfId="33417"/>
    <cellStyle name="Звезды 4 2 6 4" xfId="8173"/>
    <cellStyle name="Звезды 4 2 6 4 2" xfId="22170"/>
    <cellStyle name="Звезды 4 2 6 4 2 2" xfId="36734"/>
    <cellStyle name="Звезды 4 2 6 4 3" xfId="31414"/>
    <cellStyle name="Звезды 4 2 6 5" xfId="15329"/>
    <cellStyle name="Звезды 4 2 6 5 2" xfId="34962"/>
    <cellStyle name="Звезды 4 2 6 6" xfId="28929"/>
    <cellStyle name="Звезды 4 2 7" xfId="6375"/>
    <cellStyle name="Звезды 4 2 7 2" xfId="13584"/>
    <cellStyle name="Звезды 4 2 7 2 2" xfId="34076"/>
    <cellStyle name="Звезды 4 2 7 3" xfId="30522"/>
    <cellStyle name="Звезды 4 2 8" xfId="8597"/>
    <cellStyle name="Звезды 4 2 8 2" xfId="31617"/>
    <cellStyle name="Звезды 4 2 9" xfId="10721"/>
    <cellStyle name="Звезды 4 2 9 2" xfId="17053"/>
    <cellStyle name="Звезды 4 2 9 2 2" xfId="35465"/>
    <cellStyle name="Звезды 4 2 9 3" xfId="32712"/>
    <cellStyle name="Звезды 4 3" xfId="1882"/>
    <cellStyle name="Звезды 4 3 2" xfId="2417"/>
    <cellStyle name="Звезды 4 3 2 2" xfId="7017"/>
    <cellStyle name="Звезды 4 3 2 2 2" xfId="14191"/>
    <cellStyle name="Звезды 4 3 2 2 2 2" xfId="34503"/>
    <cellStyle name="Звезды 4 3 2 2 3" xfId="30952"/>
    <cellStyle name="Звезды 4 3 2 3" xfId="9199"/>
    <cellStyle name="Звезды 4 3 2 3 2" xfId="32041"/>
    <cellStyle name="Звезды 4 3 3" xfId="5005"/>
    <cellStyle name="Звезды 4 3 3 2" xfId="29647"/>
    <cellStyle name="Звезды 4 3 4" xfId="6482"/>
    <cellStyle name="Звезды 4 3 4 2" xfId="13660"/>
    <cellStyle name="Звезды 4 3 4 2 2" xfId="34144"/>
    <cellStyle name="Звезды 4 3 4 3" xfId="30593"/>
    <cellStyle name="Звезды 4 3 5" xfId="8665"/>
    <cellStyle name="Звезды 4 3 5 2" xfId="31682"/>
    <cellStyle name="Звезды 4 3 6" xfId="10779"/>
    <cellStyle name="Звезды 4 3 6 2" xfId="17111"/>
    <cellStyle name="Звезды 4 3 6 2 2" xfId="35523"/>
    <cellStyle name="Звезды 4 3 6 3" xfId="32770"/>
    <cellStyle name="Звезды 4 4" xfId="2009"/>
    <cellStyle name="Звезды 4 4 2" xfId="5101"/>
    <cellStyle name="Звезды 4 4 2 2" xfId="29738"/>
    <cellStyle name="Звезды 4 4 3" xfId="6609"/>
    <cellStyle name="Звезды 4 4 3 2" xfId="13786"/>
    <cellStyle name="Звезды 4 4 3 2 2" xfId="34241"/>
    <cellStyle name="Звезды 4 4 3 3" xfId="30690"/>
    <cellStyle name="Звезды 4 4 4" xfId="8792"/>
    <cellStyle name="Звезды 4 4 4 2" xfId="31779"/>
    <cellStyle name="Звезды 4 4 5" xfId="10906"/>
    <cellStyle name="Звезды 4 4 5 2" xfId="17237"/>
    <cellStyle name="Звезды 4 4 5 2 2" xfId="35620"/>
    <cellStyle name="Звезды 4 4 5 3" xfId="32867"/>
    <cellStyle name="Звезды 4 4 6" xfId="4444"/>
    <cellStyle name="Звезды 4 4 6 2" xfId="20480"/>
    <cellStyle name="Звезды 4 4 6 2 2" xfId="36390"/>
    <cellStyle name="Звезды 4 4 6 3" xfId="29275"/>
    <cellStyle name="Звезды 4 4 7" xfId="5434"/>
    <cellStyle name="Звезды 4 4 7 2" xfId="29912"/>
    <cellStyle name="Звезды 4 5" xfId="2164"/>
    <cellStyle name="Звезды 4 5 2" xfId="6764"/>
    <cellStyle name="Звезды 4 5 2 2" xfId="13938"/>
    <cellStyle name="Звезды 4 5 2 2 2" xfId="34306"/>
    <cellStyle name="Звезды 4 5 2 3" xfId="30755"/>
    <cellStyle name="Звезды 4 5 3" xfId="8947"/>
    <cellStyle name="Звезды 4 5 3 2" xfId="31844"/>
    <cellStyle name="Звезды 4 6" xfId="4758"/>
    <cellStyle name="Звезды 4 6 2" xfId="29443"/>
    <cellStyle name="Звезды 4 7" xfId="6121"/>
    <cellStyle name="Звезды 4 7 2" xfId="13360"/>
    <cellStyle name="Звезды 4 7 2 2" xfId="33911"/>
    <cellStyle name="Звезды 4 7 3" xfId="30341"/>
    <cellStyle name="Звезды 4 8" xfId="5555"/>
    <cellStyle name="Звезды 4 8 2" xfId="30010"/>
    <cellStyle name="Звезды 4 9" xfId="8616"/>
    <cellStyle name="Звезды 4 9 2" xfId="15708"/>
    <cellStyle name="Звезды 4 9 2 2" xfId="35138"/>
    <cellStyle name="Звезды 4 9 3" xfId="31636"/>
    <cellStyle name="Звезды 5" xfId="1292"/>
    <cellStyle name="Звезды 5 2" xfId="1730"/>
    <cellStyle name="Звезды 5 2 10" xfId="4559"/>
    <cellStyle name="Звезды 5 2 10 2" xfId="29333"/>
    <cellStyle name="Звезды 5 2 2" xfId="1304"/>
    <cellStyle name="Звезды 5 2 2 2" xfId="3355"/>
    <cellStyle name="Звезды 5 2 2 2 2" xfId="10110"/>
    <cellStyle name="Звезды 5 2 2 2 2 2" xfId="32404"/>
    <cellStyle name="Звезды 5 2 2 2 3" xfId="12040"/>
    <cellStyle name="Звезды 5 2 2 2 3 2" xfId="18365"/>
    <cellStyle name="Звезды 5 2 2 2 3 2 2" xfId="36068"/>
    <cellStyle name="Звезды 5 2 2 2 3 3" xfId="33315"/>
    <cellStyle name="Звезды 5 2 2 2 4" xfId="7931"/>
    <cellStyle name="Звезды 5 2 2 2 4 2" xfId="21935"/>
    <cellStyle name="Звезды 5 2 2 2 4 2 2" xfId="36632"/>
    <cellStyle name="Звезды 5 2 2 2 4 3" xfId="31312"/>
    <cellStyle name="Звезды 5 2 2 2 5" xfId="15089"/>
    <cellStyle name="Звезды 5 2 2 2 5 2" xfId="34860"/>
    <cellStyle name="Звезды 5 2 2 2 6" xfId="28827"/>
    <cellStyle name="Звезды 5 2 2 3" xfId="3828"/>
    <cellStyle name="Звезды 5 2 2 3 2" xfId="10583"/>
    <cellStyle name="Звезды 5 2 2 3 2 2" xfId="32605"/>
    <cellStyle name="Звезды 5 2 2 3 3" xfId="12513"/>
    <cellStyle name="Звезды 5 2 2 3 3 2" xfId="18836"/>
    <cellStyle name="Звезды 5 2 2 3 3 2 2" xfId="36269"/>
    <cellStyle name="Звезды 5 2 2 3 3 3" xfId="33516"/>
    <cellStyle name="Звезды 5 2 2 3 4" xfId="15560"/>
    <cellStyle name="Звезды 5 2 2 3 4 2" xfId="35061"/>
    <cellStyle name="Звезды 5 2 2 3 5" xfId="29028"/>
    <cellStyle name="Звезды 5 2 2 4" xfId="6101"/>
    <cellStyle name="Звезды 5 2 2 4 2" xfId="13341"/>
    <cellStyle name="Звезды 5 2 2 4 2 2" xfId="33899"/>
    <cellStyle name="Звезды 5 2 2 4 3" xfId="30329"/>
    <cellStyle name="Звезды 5 2 2 5" xfId="5561"/>
    <cellStyle name="Звезды 5 2 2 5 2" xfId="30015"/>
    <cellStyle name="Звезды 5 2 2 6" xfId="8557"/>
    <cellStyle name="Звезды 5 2 2 6 2" xfId="15701"/>
    <cellStyle name="Звезды 5 2 2 6 2 2" xfId="35133"/>
    <cellStyle name="Звезды 5 2 2 6 3" xfId="31579"/>
    <cellStyle name="Звезды 5 2 2 7" xfId="4746"/>
    <cellStyle name="Звезды 5 2 2 7 2" xfId="29432"/>
    <cellStyle name="Звезды 5 2 3" xfId="2339"/>
    <cellStyle name="Звезды 5 2 3 2" xfId="6939"/>
    <cellStyle name="Звезды 5 2 3 2 2" xfId="14113"/>
    <cellStyle name="Звезды 5 2 3 2 2 2" xfId="34428"/>
    <cellStyle name="Звезды 5 2 3 2 3" xfId="30877"/>
    <cellStyle name="Звезды 5 2 3 3" xfId="9122"/>
    <cellStyle name="Звезды 5 2 3 3 2" xfId="31966"/>
    <cellStyle name="Звезды 5 2 3 4" xfId="11141"/>
    <cellStyle name="Звезды 5 2 3 4 2" xfId="17470"/>
    <cellStyle name="Звезды 5 2 3 4 2 2" xfId="35715"/>
    <cellStyle name="Звезды 5 2 3 4 3" xfId="32962"/>
    <cellStyle name="Звезды 5 2 3 5" xfId="5371"/>
    <cellStyle name="Звезды 5 2 3 5 2" xfId="29853"/>
    <cellStyle name="Звезды 5 2 3 6" xfId="28474"/>
    <cellStyle name="Звезды 5 2 4" xfId="2477"/>
    <cellStyle name="Звезды 5 2 4 2" xfId="7077"/>
    <cellStyle name="Звезды 5 2 4 2 2" xfId="14251"/>
    <cellStyle name="Звезды 5 2 4 2 2 2" xfId="34563"/>
    <cellStyle name="Звезды 5 2 4 2 3" xfId="31012"/>
    <cellStyle name="Звезды 5 2 4 3" xfId="9259"/>
    <cellStyle name="Звезды 5 2 4 3 2" xfId="32101"/>
    <cellStyle name="Звезды 5 2 4 4" xfId="11219"/>
    <cellStyle name="Звезды 5 2 4 4 2" xfId="17548"/>
    <cellStyle name="Звезды 5 2 4 4 2 2" xfId="35791"/>
    <cellStyle name="Звезды 5 2 4 4 3" xfId="33038"/>
    <cellStyle name="Звезды 5 2 4 5" xfId="5476"/>
    <cellStyle name="Звезды 5 2 4 5 2" xfId="29943"/>
    <cellStyle name="Звезды 5 2 4 6" xfId="28550"/>
    <cellStyle name="Звезды 5 2 5" xfId="3092"/>
    <cellStyle name="Звезды 5 2 5 2" xfId="7679"/>
    <cellStyle name="Звезды 5 2 5 2 2" xfId="14843"/>
    <cellStyle name="Звезды 5 2 5 2 2 2" xfId="34749"/>
    <cellStyle name="Звезды 5 2 5 2 3" xfId="31201"/>
    <cellStyle name="Звезды 5 2 5 3" xfId="9858"/>
    <cellStyle name="Звезды 5 2 5 3 2" xfId="32289"/>
    <cellStyle name="Звезды 5 2 5 4" xfId="11795"/>
    <cellStyle name="Звезды 5 2 5 4 2" xfId="18120"/>
    <cellStyle name="Звезды 5 2 5 4 2 2" xfId="35958"/>
    <cellStyle name="Звезды 5 2 5 4 3" xfId="33205"/>
    <cellStyle name="Звезды 5 2 5 5" xfId="4910"/>
    <cellStyle name="Звезды 5 2 5 5 2" xfId="29577"/>
    <cellStyle name="Звезды 5 2 5 6" xfId="28717"/>
    <cellStyle name="Звезды 5 2 6" xfId="3585"/>
    <cellStyle name="Звезды 5 2 6 2" xfId="10340"/>
    <cellStyle name="Звезды 5 2 6 2 2" xfId="32497"/>
    <cellStyle name="Звезды 5 2 6 3" xfId="12270"/>
    <cellStyle name="Звезды 5 2 6 3 2" xfId="18593"/>
    <cellStyle name="Звезды 5 2 6 3 2 2" xfId="36161"/>
    <cellStyle name="Звезды 5 2 6 3 3" xfId="33408"/>
    <cellStyle name="Звезды 5 2 6 4" xfId="8161"/>
    <cellStyle name="Звезды 5 2 6 4 2" xfId="22158"/>
    <cellStyle name="Звезды 5 2 6 4 2 2" xfId="36725"/>
    <cellStyle name="Звезды 5 2 6 4 3" xfId="31405"/>
    <cellStyle name="Звезды 5 2 6 5" xfId="15317"/>
    <cellStyle name="Звезды 5 2 6 5 2" xfId="34953"/>
    <cellStyle name="Звезды 5 2 6 6" xfId="28920"/>
    <cellStyle name="Звезды 5 2 7" xfId="6365"/>
    <cellStyle name="Звезды 5 2 7 2" xfId="13574"/>
    <cellStyle name="Звезды 5 2 7 2 2" xfId="34066"/>
    <cellStyle name="Звезды 5 2 7 3" xfId="30512"/>
    <cellStyle name="Звезды 5 2 8" xfId="8587"/>
    <cellStyle name="Звезды 5 2 8 2" xfId="31607"/>
    <cellStyle name="Звезды 5 2 9" xfId="10711"/>
    <cellStyle name="Звезды 5 2 9 2" xfId="17043"/>
    <cellStyle name="Звезды 5 2 9 2 2" xfId="35455"/>
    <cellStyle name="Звезды 5 2 9 3" xfId="32702"/>
    <cellStyle name="Звезды 5 3" xfId="1873"/>
    <cellStyle name="Звезды 5 3 2" xfId="2408"/>
    <cellStyle name="Звезды 5 3 2 2" xfId="7008"/>
    <cellStyle name="Звезды 5 3 2 2 2" xfId="14182"/>
    <cellStyle name="Звезды 5 3 2 2 2 2" xfId="34494"/>
    <cellStyle name="Звезды 5 3 2 2 3" xfId="30943"/>
    <cellStyle name="Звезды 5 3 2 3" xfId="9190"/>
    <cellStyle name="Звезды 5 3 2 3 2" xfId="32032"/>
    <cellStyle name="Звезды 5 3 3" xfId="4996"/>
    <cellStyle name="Звезды 5 3 3 2" xfId="29638"/>
    <cellStyle name="Звезды 5 3 4" xfId="6473"/>
    <cellStyle name="Звезды 5 3 4 2" xfId="13651"/>
    <cellStyle name="Звезды 5 3 4 2 2" xfId="34135"/>
    <cellStyle name="Звезды 5 3 4 3" xfId="30584"/>
    <cellStyle name="Звезды 5 3 5" xfId="8656"/>
    <cellStyle name="Звезды 5 3 5 2" xfId="31673"/>
    <cellStyle name="Звезды 5 3 6" xfId="10770"/>
    <cellStyle name="Звезды 5 3 6 2" xfId="17102"/>
    <cellStyle name="Звезды 5 3 6 2 2" xfId="35514"/>
    <cellStyle name="Звезды 5 3 6 3" xfId="32761"/>
    <cellStyle name="Звезды 5 4" xfId="2010"/>
    <cellStyle name="Звезды 5 4 2" xfId="5102"/>
    <cellStyle name="Звезды 5 4 2 2" xfId="29739"/>
    <cellStyle name="Звезды 5 4 3" xfId="6610"/>
    <cellStyle name="Звезды 5 4 3 2" xfId="13787"/>
    <cellStyle name="Звезды 5 4 3 2 2" xfId="34242"/>
    <cellStyle name="Звезды 5 4 3 3" xfId="30691"/>
    <cellStyle name="Звезды 5 4 4" xfId="8793"/>
    <cellStyle name="Звезды 5 4 4 2" xfId="31780"/>
    <cellStyle name="Звезды 5 4 5" xfId="10907"/>
    <cellStyle name="Звезды 5 4 5 2" xfId="17238"/>
    <cellStyle name="Звезды 5 4 5 2 2" xfId="35621"/>
    <cellStyle name="Звезды 5 4 5 3" xfId="32868"/>
    <cellStyle name="Звезды 5 4 6" xfId="4428"/>
    <cellStyle name="Звезды 5 4 6 2" xfId="20465"/>
    <cellStyle name="Звезды 5 4 6 2 2" xfId="36379"/>
    <cellStyle name="Звезды 5 4 6 3" xfId="29264"/>
    <cellStyle name="Звезды 5 4 7" xfId="4644"/>
    <cellStyle name="Звезды 5 4 7 2" xfId="29374"/>
    <cellStyle name="Звезды 5 5" xfId="2139"/>
    <cellStyle name="Звезды 5 5 2" xfId="6739"/>
    <cellStyle name="Звезды 5 5 2 2" xfId="13914"/>
    <cellStyle name="Звезды 5 5 2 2 2" xfId="34293"/>
    <cellStyle name="Звезды 5 5 2 3" xfId="30742"/>
    <cellStyle name="Звезды 5 5 3" xfId="8922"/>
    <cellStyle name="Звезды 5 5 3 2" xfId="31831"/>
    <cellStyle name="Звезды 5 6" xfId="4743"/>
    <cellStyle name="Звезды 5 6 2" xfId="29429"/>
    <cellStyle name="Звезды 5 7" xfId="6090"/>
    <cellStyle name="Звезды 5 7 2" xfId="13330"/>
    <cellStyle name="Звезды 5 7 2 2" xfId="33894"/>
    <cellStyle name="Звезды 5 7 3" xfId="30324"/>
    <cellStyle name="Звезды 5 8" xfId="5791"/>
    <cellStyle name="Звезды 5 8 2" xfId="30148"/>
    <cellStyle name="Звезды 5 9" xfId="8559"/>
    <cellStyle name="Звезды 5 9 2" xfId="15703"/>
    <cellStyle name="Звезды 5 9 2 2" xfId="35134"/>
    <cellStyle name="Звезды 5 9 3" xfId="31580"/>
    <cellStyle name="Звезды 6" xfId="1579"/>
    <cellStyle name="Звезды 6 10" xfId="3977"/>
    <cellStyle name="Звезды 6 10 2" xfId="29113"/>
    <cellStyle name="Звезды 6 2" xfId="1305"/>
    <cellStyle name="Звезды 6 2 2" xfId="3265"/>
    <cellStyle name="Звезды 6 2 2 2" xfId="10020"/>
    <cellStyle name="Звезды 6 2 2 2 2" xfId="32364"/>
    <cellStyle name="Звезды 6 2 2 3" xfId="11950"/>
    <cellStyle name="Звезды 6 2 2 3 2" xfId="18275"/>
    <cellStyle name="Звезды 6 2 2 3 2 2" xfId="36028"/>
    <cellStyle name="Звезды 6 2 2 3 3" xfId="33275"/>
    <cellStyle name="Звезды 6 2 2 4" xfId="7841"/>
    <cellStyle name="Звезды 6 2 2 4 2" xfId="21845"/>
    <cellStyle name="Звезды 6 2 2 4 2 2" xfId="36592"/>
    <cellStyle name="Звезды 6 2 2 4 3" xfId="31272"/>
    <cellStyle name="Звезды 6 2 2 5" xfId="14999"/>
    <cellStyle name="Звезды 6 2 2 5 2" xfId="34820"/>
    <cellStyle name="Звезды 6 2 2 6" xfId="28787"/>
    <cellStyle name="Звезды 6 2 3" xfId="3738"/>
    <cellStyle name="Звезды 6 2 3 2" xfId="10493"/>
    <cellStyle name="Звезды 6 2 3 2 2" xfId="32565"/>
    <cellStyle name="Звезды 6 2 3 3" xfId="12423"/>
    <cellStyle name="Звезды 6 2 3 3 2" xfId="18746"/>
    <cellStyle name="Звезды 6 2 3 3 2 2" xfId="36229"/>
    <cellStyle name="Звезды 6 2 3 3 3" xfId="33476"/>
    <cellStyle name="Звезды 6 2 3 4" xfId="15470"/>
    <cellStyle name="Звезды 6 2 3 4 2" xfId="35021"/>
    <cellStyle name="Звезды 6 2 3 5" xfId="28988"/>
    <cellStyle name="Звезды 6 2 4" xfId="6102"/>
    <cellStyle name="Звезды 6 2 4 2" xfId="13342"/>
    <cellStyle name="Звезды 6 2 4 2 2" xfId="33900"/>
    <cellStyle name="Звезды 6 2 4 3" xfId="30330"/>
    <cellStyle name="Звезды 6 2 5" xfId="5560"/>
    <cellStyle name="Звезды 6 2 5 2" xfId="30014"/>
    <cellStyle name="Звезды 6 2 6" xfId="9488"/>
    <cellStyle name="Звезды 6 2 6 2" xfId="16139"/>
    <cellStyle name="Звезды 6 2 6 2 2" xfId="35248"/>
    <cellStyle name="Звезды 6 2 6 3" xfId="32182"/>
    <cellStyle name="Звезды 6 2 7" xfId="4747"/>
    <cellStyle name="Звезды 6 2 7 2" xfId="29433"/>
    <cellStyle name="Звезды 6 3" xfId="2283"/>
    <cellStyle name="Звезды 6 3 2" xfId="6883"/>
    <cellStyle name="Звезды 6 3 2 2" xfId="14057"/>
    <cellStyle name="Звезды 6 3 2 2 2" xfId="34394"/>
    <cellStyle name="Звезды 6 3 2 3" xfId="30843"/>
    <cellStyle name="Звезды 6 3 3" xfId="9066"/>
    <cellStyle name="Звезды 6 3 3 2" xfId="31932"/>
    <cellStyle name="Звезды 6 3 4" xfId="11094"/>
    <cellStyle name="Звезды 6 3 4 2" xfId="17423"/>
    <cellStyle name="Звезды 6 3 4 2 2" xfId="35690"/>
    <cellStyle name="Звезды 6 3 4 3" xfId="32937"/>
    <cellStyle name="Звезды 6 3 5" xfId="5322"/>
    <cellStyle name="Звезды 6 3 5 2" xfId="29827"/>
    <cellStyle name="Звезды 6 3 6" xfId="28449"/>
    <cellStyle name="Звезды 6 4" xfId="2119"/>
    <cellStyle name="Звезды 6 4 2" xfId="6719"/>
    <cellStyle name="Звезды 6 4 2 2" xfId="13895"/>
    <cellStyle name="Звезды 6 4 2 2 2" xfId="34286"/>
    <cellStyle name="Звезды 6 4 2 3" xfId="30735"/>
    <cellStyle name="Звезды 6 4 3" xfId="8902"/>
    <cellStyle name="Звезды 6 4 3 2" xfId="31824"/>
    <cellStyle name="Звезды 6 4 4" xfId="11000"/>
    <cellStyle name="Звезды 6 4 4 2" xfId="17330"/>
    <cellStyle name="Звезды 6 4 4 2 2" xfId="35650"/>
    <cellStyle name="Звезды 6 4 4 3" xfId="32897"/>
    <cellStyle name="Звезды 6 4 5" xfId="5197"/>
    <cellStyle name="Звезды 6 4 5 2" xfId="29771"/>
    <cellStyle name="Звезды 6 4 6" xfId="28410"/>
    <cellStyle name="Звезды 6 5" xfId="3000"/>
    <cellStyle name="Звезды 6 5 2" xfId="7587"/>
    <cellStyle name="Звезды 6 5 2 2" xfId="14752"/>
    <cellStyle name="Звезды 6 5 2 2 2" xfId="34709"/>
    <cellStyle name="Звезды 6 5 2 3" xfId="31161"/>
    <cellStyle name="Звезды 6 5 3" xfId="9766"/>
    <cellStyle name="Звезды 6 5 3 2" xfId="32249"/>
    <cellStyle name="Звезды 6 5 4" xfId="11703"/>
    <cellStyle name="Звезды 6 5 4 2" xfId="18029"/>
    <cellStyle name="Звезды 6 5 4 2 2" xfId="35918"/>
    <cellStyle name="Звезды 6 5 4 3" xfId="33165"/>
    <cellStyle name="Звезды 6 5 5" xfId="4853"/>
    <cellStyle name="Звезды 6 5 5 2" xfId="29529"/>
    <cellStyle name="Звезды 6 5 6" xfId="28677"/>
    <cellStyle name="Звезды 6 6" xfId="3515"/>
    <cellStyle name="Звезды 6 6 2" xfId="10270"/>
    <cellStyle name="Звезды 6 6 2 2" xfId="32476"/>
    <cellStyle name="Звезды 6 6 3" xfId="12200"/>
    <cellStyle name="Звезды 6 6 3 2" xfId="18523"/>
    <cellStyle name="Звезды 6 6 3 2 2" xfId="36140"/>
    <cellStyle name="Звезды 6 6 3 3" xfId="33387"/>
    <cellStyle name="Звезды 6 6 4" xfId="8091"/>
    <cellStyle name="Звезды 6 6 4 2" xfId="22088"/>
    <cellStyle name="Звезды 6 6 4 2 2" xfId="36704"/>
    <cellStyle name="Звезды 6 6 4 3" xfId="31384"/>
    <cellStyle name="Звезды 6 6 5" xfId="15247"/>
    <cellStyle name="Звезды 6 6 5 2" xfId="34932"/>
    <cellStyle name="Звезды 6 6 6" xfId="28899"/>
    <cellStyle name="Звезды 6 7" xfId="6294"/>
    <cellStyle name="Звезды 6 7 2" xfId="13520"/>
    <cellStyle name="Звезды 6 7 2 2" xfId="34023"/>
    <cellStyle name="Звезды 6 7 3" xfId="30462"/>
    <cellStyle name="Звезды 6 8" xfId="8546"/>
    <cellStyle name="Звезды 6 8 2" xfId="31570"/>
    <cellStyle name="Звезды 6 9" xfId="10681"/>
    <cellStyle name="Звезды 6 9 2" xfId="17013"/>
    <cellStyle name="Звезды 6 9 2 2" xfId="35425"/>
    <cellStyle name="Звезды 6 9 3" xfId="32672"/>
    <cellStyle name="Звезды 7" xfId="1731"/>
    <cellStyle name="Звезды 7 2" xfId="2340"/>
    <cellStyle name="Звезды 7 2 2" xfId="6940"/>
    <cellStyle name="Звезды 7 2 2 2" xfId="14114"/>
    <cellStyle name="Звезды 7 2 2 2 2" xfId="34429"/>
    <cellStyle name="Звезды 7 2 2 3" xfId="30878"/>
    <cellStyle name="Звезды 7 2 3" xfId="9123"/>
    <cellStyle name="Звезды 7 2 3 2" xfId="31967"/>
    <cellStyle name="Звезды 7 3" xfId="4911"/>
    <cellStyle name="Звезды 7 3 2" xfId="29578"/>
    <cellStyle name="Звезды 7 4" xfId="6366"/>
    <cellStyle name="Звезды 7 4 2" xfId="13575"/>
    <cellStyle name="Звезды 7 4 2 2" xfId="34067"/>
    <cellStyle name="Звезды 7 4 3" xfId="30513"/>
    <cellStyle name="Звезды 7 5" xfId="8588"/>
    <cellStyle name="Звезды 7 5 2" xfId="31608"/>
    <cellStyle name="Звезды 7 6" xfId="10712"/>
    <cellStyle name="Звезды 7 6 2" xfId="17044"/>
    <cellStyle name="Звезды 7 6 2 2" xfId="35456"/>
    <cellStyle name="Звезды 7 6 3" xfId="32703"/>
    <cellStyle name="Звезды 8" xfId="907"/>
    <cellStyle name="Звезды 8 2" xfId="4697"/>
    <cellStyle name="Звезды 8 2 2" xfId="29393"/>
    <cellStyle name="Звезды 8 3" xfId="5952"/>
    <cellStyle name="Звезды 8 3 2" xfId="13213"/>
    <cellStyle name="Звезды 8 3 2 2" xfId="33815"/>
    <cellStyle name="Звезды 8 3 3" xfId="30227"/>
    <cellStyle name="Звезды 8 4" xfId="5666"/>
    <cellStyle name="Звезды 8 4 2" xfId="30080"/>
    <cellStyle name="Звезды 8 5" xfId="5862"/>
    <cellStyle name="Звезды 8 5 2" xfId="13124"/>
    <cellStyle name="Звезды 8 5 2 2" xfId="33776"/>
    <cellStyle name="Звезды 8 5 3" xfId="30188"/>
    <cellStyle name="Звезды 8 6" xfId="4347"/>
    <cellStyle name="Звезды 8 6 2" xfId="20391"/>
    <cellStyle name="Звезды 8 6 2 2" xfId="36349"/>
    <cellStyle name="Звезды 8 6 3" xfId="29234"/>
    <cellStyle name="Звезды 8 7" xfId="4224"/>
    <cellStyle name="Звезды 8 7 2" xfId="29207"/>
    <cellStyle name="Звезды 9" xfId="2069"/>
    <cellStyle name="Звезды 9 2" xfId="6669"/>
    <cellStyle name="Звезды 9 2 2" xfId="13845"/>
    <cellStyle name="Звезды 9 2 2 2" xfId="34266"/>
    <cellStyle name="Звезды 9 2 3" xfId="30715"/>
    <cellStyle name="Звезды 9 3" xfId="8852"/>
    <cellStyle name="Звезды 9 3 2" xfId="31804"/>
    <cellStyle name="Итог" xfId="27998" builtinId="25" customBuiltin="1"/>
    <cellStyle name="Итог 2" xfId="363"/>
    <cellStyle name="Итог 2 2" xfId="1290"/>
    <cellStyle name="Итог 2 2 2" xfId="2005"/>
    <cellStyle name="Итог 2 2 2 2" xfId="2951"/>
    <cellStyle name="Итог 2 2 2 2 2" xfId="7538"/>
    <cellStyle name="Итог 2 2 2 2 2 2" xfId="14703"/>
    <cellStyle name="Итог 2 2 2 2 2 2 2" xfId="25386"/>
    <cellStyle name="Итог 2 2 2 2 3" xfId="9717"/>
    <cellStyle name="Итог 2 2 2 2 3 2" xfId="16353"/>
    <cellStyle name="Итог 2 2 2 2 3 2 2" xfId="26451"/>
    <cellStyle name="Итог 2 2 2 2 4" xfId="11657"/>
    <cellStyle name="Итог 2 2 2 2 4 2" xfId="17983"/>
    <cellStyle name="Итог 2 2 2 2 4 2 2" xfId="27466"/>
    <cellStyle name="Итог 2 2 2 2 5" xfId="5097"/>
    <cellStyle name="Итог 2 2 2 2 6" xfId="12684"/>
    <cellStyle name="Итог 2 2 2 2 6 2" xfId="24465"/>
    <cellStyle name="Итог 2 2 2 3" xfId="3473"/>
    <cellStyle name="Итог 2 2 2 3 2" xfId="10228"/>
    <cellStyle name="Итог 2 2 2 3 2 2" xfId="16710"/>
    <cellStyle name="Итог 2 2 2 3 2 2 2" xfId="26732"/>
    <cellStyle name="Итог 2 2 2 3 3" xfId="12158"/>
    <cellStyle name="Итог 2 2 2 3 3 2" xfId="18481"/>
    <cellStyle name="Итог 2 2 2 3 3 2 2" xfId="27742"/>
    <cellStyle name="Итог 2 2 2 3 4" xfId="8049"/>
    <cellStyle name="Итог 2 2 2 3 5" xfId="15205"/>
    <cellStyle name="Итог 2 2 2 3 5 2" xfId="25662"/>
    <cellStyle name="Итог 2 2 2 4" xfId="6605"/>
    <cellStyle name="Итог 2 2 2 4 2" xfId="13783"/>
    <cellStyle name="Итог 2 2 2 4 2 2" xfId="24917"/>
    <cellStyle name="Итог 2 2 2 5" xfId="8788"/>
    <cellStyle name="Итог 2 2 2 5 2" xfId="15752"/>
    <cellStyle name="Итог 2 2 2 5 2 2" xfId="25975"/>
    <cellStyle name="Итог 2 2 2 6" xfId="10902"/>
    <cellStyle name="Итог 2 2 2 6 2" xfId="17234"/>
    <cellStyle name="Итог 2 2 2 6 2 2" xfId="27001"/>
    <cellStyle name="Итог 2 2 2 7" xfId="4426"/>
    <cellStyle name="Итог 2 2 2 8" xfId="5130"/>
    <cellStyle name="Итог 2 2 2 8 2" xfId="20664"/>
    <cellStyle name="Итог 2 2 3" xfId="2782"/>
    <cellStyle name="Итог 2 2 3 2" xfId="9555"/>
    <cellStyle name="Итог 2 2 3 2 2" xfId="16206"/>
    <cellStyle name="Итог 2 2 3 2 2 2" xfId="26330"/>
    <cellStyle name="Итог 2 2 3 3" xfId="11510"/>
    <cellStyle name="Итог 2 2 3 3 2" xfId="17837"/>
    <cellStyle name="Итог 2 2 3 3 2 2" xfId="27346"/>
    <cellStyle name="Итог 2 2 3 4" xfId="7374"/>
    <cellStyle name="Итог 2 2 3 5" xfId="14542"/>
    <cellStyle name="Итог 2 2 3 5 2" xfId="25266"/>
    <cellStyle name="Итог 2 2 4" xfId="3011"/>
    <cellStyle name="Итог 2 2 4 2" xfId="9777"/>
    <cellStyle name="Итог 2 2 4 2 2" xfId="16402"/>
    <cellStyle name="Итог 2 2 4 2 2 2" xfId="26483"/>
    <cellStyle name="Итог 2 2 4 3" xfId="11714"/>
    <cellStyle name="Итог 2 2 4 3 2" xfId="18039"/>
    <cellStyle name="Итог 2 2 4 3 2 2" xfId="27497"/>
    <cellStyle name="Итог 2 2 4 4" xfId="7598"/>
    <cellStyle name="Итог 2 2 4 5" xfId="14762"/>
    <cellStyle name="Итог 2 2 4 5 2" xfId="25417"/>
    <cellStyle name="Итог 2 2 5" xfId="4124"/>
    <cellStyle name="Итог 2 2 6" xfId="4010"/>
    <cellStyle name="Итог 2 2 6 2" xfId="20161"/>
    <cellStyle name="Итог 2 3" xfId="2071"/>
    <cellStyle name="Итог 2 3 2" xfId="6671"/>
    <cellStyle name="Итог 2 3 2 2" xfId="13847"/>
    <cellStyle name="Итог 2 3 2 2 2" xfId="24952"/>
    <cellStyle name="Итог 2 3 3" xfId="8854"/>
    <cellStyle name="Итог 2 3 3 2" xfId="15798"/>
    <cellStyle name="Итог 2 3 3 2 2" xfId="26012"/>
    <cellStyle name="Итог 2 3 4" xfId="10961"/>
    <cellStyle name="Итог 2 3 4 2" xfId="17291"/>
    <cellStyle name="Итог 2 3 4 2 2" xfId="27035"/>
    <cellStyle name="Итог 2 3 5" xfId="12730"/>
    <cellStyle name="Итог 2 3 5 2" xfId="24502"/>
    <cellStyle name="Итог 2 4" xfId="2626"/>
    <cellStyle name="Итог 2 4 2" xfId="9407"/>
    <cellStyle name="Итог 2 4 2 2" xfId="16058"/>
    <cellStyle name="Итог 2 4 2 2 2" xfId="26202"/>
    <cellStyle name="Итог 2 4 3" xfId="11367"/>
    <cellStyle name="Итог 2 4 3 2" xfId="17695"/>
    <cellStyle name="Итог 2 4 3 2 2" xfId="27221"/>
    <cellStyle name="Итог 2 4 4" xfId="7226"/>
    <cellStyle name="Итог 2 4 5" xfId="14399"/>
    <cellStyle name="Итог 2 4 5 2" xfId="25140"/>
    <cellStyle name="Итог 2 5" xfId="18989"/>
    <cellStyle name="Итог 3" xfId="364"/>
    <cellStyle name="Итог 3 2" xfId="1289"/>
    <cellStyle name="Итог 3 2 2" xfId="1310"/>
    <cellStyle name="Итог 3 2 2 2" xfId="2791"/>
    <cellStyle name="Итог 3 2 2 2 2" xfId="7378"/>
    <cellStyle name="Итог 3 2 2 2 2 2" xfId="14545"/>
    <cellStyle name="Итог 3 2 2 2 2 2 2" xfId="25267"/>
    <cellStyle name="Итог 3 2 2 2 3" xfId="9558"/>
    <cellStyle name="Итог 3 2 2 2 3 2" xfId="16208"/>
    <cellStyle name="Итог 3 2 2 2 3 2 2" xfId="26331"/>
    <cellStyle name="Итог 3 2 2 2 4" xfId="11512"/>
    <cellStyle name="Итог 3 2 2 2 4 2" xfId="17839"/>
    <cellStyle name="Итог 3 2 2 2 4 2 2" xfId="27347"/>
    <cellStyle name="Итог 3 2 2 2 5" xfId="4748"/>
    <cellStyle name="Итог 3 2 2 2 6" xfId="12603"/>
    <cellStyle name="Итог 3 2 2 2 6 2" xfId="24397"/>
    <cellStyle name="Итог 3 2 2 3" xfId="2544"/>
    <cellStyle name="Итог 3 2 2 3 2" xfId="9326"/>
    <cellStyle name="Итог 3 2 2 3 2 2" xfId="15978"/>
    <cellStyle name="Итог 3 2 2 3 2 2 2" xfId="26132"/>
    <cellStyle name="Итог 3 2 2 3 3" xfId="11286"/>
    <cellStyle name="Итог 3 2 2 3 3 2" xfId="17615"/>
    <cellStyle name="Итог 3 2 2 3 3 2 2" xfId="27152"/>
    <cellStyle name="Итог 3 2 2 3 4" xfId="7144"/>
    <cellStyle name="Итог 3 2 2 3 5" xfId="14318"/>
    <cellStyle name="Итог 3 2 2 3 5 2" xfId="25071"/>
    <cellStyle name="Итог 3 2 2 4" xfId="6107"/>
    <cellStyle name="Итог 3 2 2 4 2" xfId="13347"/>
    <cellStyle name="Итог 3 2 2 4 2 2" xfId="24818"/>
    <cellStyle name="Итог 3 2 2 5" xfId="5682"/>
    <cellStyle name="Итог 3 2 2 5 2" xfId="13003"/>
    <cellStyle name="Итог 3 2 2 5 2 2" xfId="24663"/>
    <cellStyle name="Итог 3 2 2 6" xfId="8556"/>
    <cellStyle name="Итог 3 2 2 6 2" xfId="15700"/>
    <cellStyle name="Итог 3 2 2 6 2 2" xfId="25941"/>
    <cellStyle name="Итог 3 2 2 7" xfId="4425"/>
    <cellStyle name="Итог 3 2 2 8" xfId="5165"/>
    <cellStyle name="Итог 3 2 2 8 2" xfId="20697"/>
    <cellStyle name="Итог 3 2 3" xfId="2912"/>
    <cellStyle name="Итог 3 2 3 2" xfId="9679"/>
    <cellStyle name="Итог 3 2 3 2 2" xfId="16324"/>
    <cellStyle name="Итог 3 2 3 2 2 2" xfId="26422"/>
    <cellStyle name="Итог 3 2 3 3" xfId="11628"/>
    <cellStyle name="Итог 3 2 3 3 2" xfId="17955"/>
    <cellStyle name="Итог 3 2 3 3 2 2" xfId="27438"/>
    <cellStyle name="Итог 3 2 3 4" xfId="7499"/>
    <cellStyle name="Итог 3 2 3 5" xfId="14666"/>
    <cellStyle name="Итог 3 2 3 5 2" xfId="25358"/>
    <cellStyle name="Итог 3 2 4" xfId="3444"/>
    <cellStyle name="Итог 3 2 4 2" xfId="10199"/>
    <cellStyle name="Итог 3 2 4 2 2" xfId="16681"/>
    <cellStyle name="Итог 3 2 4 2 2 2" xfId="26703"/>
    <cellStyle name="Итог 3 2 4 3" xfId="12129"/>
    <cellStyle name="Итог 3 2 4 3 2" xfId="18453"/>
    <cellStyle name="Итог 3 2 4 3 2 2" xfId="27714"/>
    <cellStyle name="Итог 3 2 4 4" xfId="8020"/>
    <cellStyle name="Итог 3 2 4 5" xfId="15177"/>
    <cellStyle name="Итог 3 2 4 5 2" xfId="25634"/>
    <cellStyle name="Итог 3 2 5" xfId="4123"/>
    <cellStyle name="Итог 3 2 6" xfId="4011"/>
    <cellStyle name="Итог 3 2 6 2" xfId="20162"/>
    <cellStyle name="Итог 3 3" xfId="2337"/>
    <cellStyle name="Итог 3 3 2" xfId="2808"/>
    <cellStyle name="Итог 3 3 2 2" xfId="9575"/>
    <cellStyle name="Итог 3 3 2 2 2" xfId="16224"/>
    <cellStyle name="Итог 3 3 2 2 2 2" xfId="26341"/>
    <cellStyle name="Итог 3 3 2 3" xfId="11528"/>
    <cellStyle name="Итог 3 3 2 3 2" xfId="17855"/>
    <cellStyle name="Итог 3 3 2 3 2 2" xfId="27357"/>
    <cellStyle name="Итог 3 3 2 4" xfId="7395"/>
    <cellStyle name="Итог 3 3 2 5" xfId="14562"/>
    <cellStyle name="Итог 3 3 2 5 2" xfId="25277"/>
    <cellStyle name="Итог 3 3 3" xfId="2875"/>
    <cellStyle name="Итог 3 3 3 2" xfId="9642"/>
    <cellStyle name="Итог 3 3 3 2 2" xfId="16290"/>
    <cellStyle name="Итог 3 3 3 2 2 2" xfId="26402"/>
    <cellStyle name="Итог 3 3 3 3" xfId="11594"/>
    <cellStyle name="Итог 3 3 3 3 2" xfId="17921"/>
    <cellStyle name="Итог 3 3 3 3 2 2" xfId="27418"/>
    <cellStyle name="Итог 3 3 3 4" xfId="7462"/>
    <cellStyle name="Итог 3 3 3 5" xfId="14629"/>
    <cellStyle name="Итог 3 3 3 5 2" xfId="25338"/>
    <cellStyle name="Итог 3 3 4" xfId="6937"/>
    <cellStyle name="Итог 3 3 4 2" xfId="14111"/>
    <cellStyle name="Итог 3 3 4 2 2" xfId="25057"/>
    <cellStyle name="Итог 3 3 5" xfId="9120"/>
    <cellStyle name="Итог 3 3 5 2" xfId="15940"/>
    <cellStyle name="Итог 3 3 5 2 2" xfId="26119"/>
    <cellStyle name="Итог 3 3 6" xfId="11139"/>
    <cellStyle name="Итог 3 3 6 2" xfId="17468"/>
    <cellStyle name="Итог 3 3 6 2 2" xfId="27139"/>
    <cellStyle name="Итог 3 3 7" xfId="12871"/>
    <cellStyle name="Итог 3 3 7 2" xfId="24608"/>
    <cellStyle name="Итог 3 4" xfId="2627"/>
    <cellStyle name="Итог 3 4 2" xfId="9408"/>
    <cellStyle name="Итог 3 4 2 2" xfId="16059"/>
    <cellStyle name="Итог 3 4 2 2 2" xfId="26203"/>
    <cellStyle name="Итог 3 4 3" xfId="11368"/>
    <cellStyle name="Итог 3 4 3 2" xfId="17696"/>
    <cellStyle name="Итог 3 4 3 2 2" xfId="27222"/>
    <cellStyle name="Итог 3 4 4" xfId="7227"/>
    <cellStyle name="Итог 3 4 5" xfId="14400"/>
    <cellStyle name="Итог 3 4 5 2" xfId="25141"/>
    <cellStyle name="Итог 4" xfId="365"/>
    <cellStyle name="Итог 4 2" xfId="1288"/>
    <cellStyle name="Итог 4 2 2" xfId="2011"/>
    <cellStyle name="Итог 4 2 2 2" xfId="2792"/>
    <cellStyle name="Итог 4 2 2 2 2" xfId="7379"/>
    <cellStyle name="Итог 4 2 2 2 2 2" xfId="14546"/>
    <cellStyle name="Итог 4 2 2 2 2 2 2" xfId="25268"/>
    <cellStyle name="Итог 4 2 2 2 3" xfId="9559"/>
    <cellStyle name="Итог 4 2 2 2 3 2" xfId="16209"/>
    <cellStyle name="Итог 4 2 2 2 3 2 2" xfId="26332"/>
    <cellStyle name="Итог 4 2 2 2 4" xfId="11513"/>
    <cellStyle name="Итог 4 2 2 2 4 2" xfId="17840"/>
    <cellStyle name="Итог 4 2 2 2 4 2 2" xfId="27348"/>
    <cellStyle name="Итог 4 2 2 2 5" xfId="5103"/>
    <cellStyle name="Итог 4 2 2 2 6" xfId="12686"/>
    <cellStyle name="Итог 4 2 2 2 6 2" xfId="24467"/>
    <cellStyle name="Итог 4 2 2 3" xfId="2896"/>
    <cellStyle name="Итог 4 2 2 3 2" xfId="9663"/>
    <cellStyle name="Итог 4 2 2 3 2 2" xfId="16309"/>
    <cellStyle name="Итог 4 2 2 3 2 2 2" xfId="26417"/>
    <cellStyle name="Итог 4 2 2 3 3" xfId="11613"/>
    <cellStyle name="Итог 4 2 2 3 3 2" xfId="17940"/>
    <cellStyle name="Итог 4 2 2 3 3 2 2" xfId="27433"/>
    <cellStyle name="Итог 4 2 2 3 4" xfId="7483"/>
    <cellStyle name="Итог 4 2 2 3 5" xfId="14650"/>
    <cellStyle name="Итог 4 2 2 3 5 2" xfId="25353"/>
    <cellStyle name="Итог 4 2 2 4" xfId="6611"/>
    <cellStyle name="Итог 4 2 2 4 2" xfId="13788"/>
    <cellStyle name="Итог 4 2 2 4 2 2" xfId="24918"/>
    <cellStyle name="Итог 4 2 2 5" xfId="8794"/>
    <cellStyle name="Итог 4 2 2 5 2" xfId="15754"/>
    <cellStyle name="Итог 4 2 2 5 2 2" xfId="25977"/>
    <cellStyle name="Итог 4 2 2 6" xfId="10908"/>
    <cellStyle name="Итог 4 2 2 6 2" xfId="17239"/>
    <cellStyle name="Итог 4 2 2 6 2 2" xfId="27002"/>
    <cellStyle name="Итог 4 2 2 7" xfId="4424"/>
    <cellStyle name="Итог 4 2 2 8" xfId="5218"/>
    <cellStyle name="Итог 4 2 2 8 2" xfId="20737"/>
    <cellStyle name="Итог 4 2 3" xfId="2911"/>
    <cellStyle name="Итог 4 2 3 2" xfId="9678"/>
    <cellStyle name="Итог 4 2 3 2 2" xfId="16323"/>
    <cellStyle name="Итог 4 2 3 2 2 2" xfId="26421"/>
    <cellStyle name="Итог 4 2 3 3" xfId="11627"/>
    <cellStyle name="Итог 4 2 3 3 2" xfId="17954"/>
    <cellStyle name="Итог 4 2 3 3 2 2" xfId="27437"/>
    <cellStyle name="Итог 4 2 3 4" xfId="7498"/>
    <cellStyle name="Итог 4 2 3 5" xfId="14665"/>
    <cellStyle name="Итог 4 2 3 5 2" xfId="25357"/>
    <cellStyle name="Итог 4 2 4" xfId="3443"/>
    <cellStyle name="Итог 4 2 4 2" xfId="10198"/>
    <cellStyle name="Итог 4 2 4 2 2" xfId="16680"/>
    <cellStyle name="Итог 4 2 4 2 2 2" xfId="26702"/>
    <cellStyle name="Итог 4 2 4 3" xfId="12128"/>
    <cellStyle name="Итог 4 2 4 3 2" xfId="18452"/>
    <cellStyle name="Итог 4 2 4 3 2 2" xfId="27713"/>
    <cellStyle name="Итог 4 2 4 4" xfId="8019"/>
    <cellStyle name="Итог 4 2 4 5" xfId="15176"/>
    <cellStyle name="Итог 4 2 4 5 2" xfId="25633"/>
    <cellStyle name="Итог 4 2 5" xfId="4122"/>
    <cellStyle name="Итог 4 2 6" xfId="4012"/>
    <cellStyle name="Итог 4 2 6 2" xfId="20163"/>
    <cellStyle name="Итог 4 3" xfId="2136"/>
    <cellStyle name="Итог 4 3 2" xfId="2809"/>
    <cellStyle name="Итог 4 3 2 2" xfId="9576"/>
    <cellStyle name="Итог 4 3 2 2 2" xfId="16225"/>
    <cellStyle name="Итог 4 3 2 2 2 2" xfId="26342"/>
    <cellStyle name="Итог 4 3 2 3" xfId="11529"/>
    <cellStyle name="Итог 4 3 2 3 2" xfId="17856"/>
    <cellStyle name="Итог 4 3 2 3 2 2" xfId="27358"/>
    <cellStyle name="Итог 4 3 2 4" xfId="7396"/>
    <cellStyle name="Итог 4 3 2 5" xfId="14563"/>
    <cellStyle name="Итог 4 3 2 5 2" xfId="25278"/>
    <cellStyle name="Итог 4 3 3" xfId="2711"/>
    <cellStyle name="Итог 4 3 3 2" xfId="9491"/>
    <cellStyle name="Итог 4 3 3 2 2" xfId="16142"/>
    <cellStyle name="Итог 4 3 3 2 2 2" xfId="26271"/>
    <cellStyle name="Итог 4 3 3 3" xfId="11446"/>
    <cellStyle name="Итог 4 3 3 3 2" xfId="17774"/>
    <cellStyle name="Итог 4 3 3 3 2 2" xfId="27288"/>
    <cellStyle name="Итог 4 3 3 4" xfId="7307"/>
    <cellStyle name="Итог 4 3 3 5" xfId="14478"/>
    <cellStyle name="Итог 4 3 3 5 2" xfId="25207"/>
    <cellStyle name="Итог 4 3 4" xfId="6736"/>
    <cellStyle name="Итог 4 3 4 2" xfId="13911"/>
    <cellStyle name="Итог 4 3 4 2 2" xfId="24993"/>
    <cellStyle name="Итог 4 3 5" xfId="8919"/>
    <cellStyle name="Итог 4 3 5 2" xfId="15848"/>
    <cellStyle name="Итог 4 3 5 2 2" xfId="26054"/>
    <cellStyle name="Итог 4 3 6" xfId="11014"/>
    <cellStyle name="Итог 4 3 6 2" xfId="17343"/>
    <cellStyle name="Итог 4 3 6 2 2" xfId="27076"/>
    <cellStyle name="Итог 4 3 7" xfId="12780"/>
    <cellStyle name="Итог 4 3 7 2" xfId="24544"/>
    <cellStyle name="Итог 4 4" xfId="2628"/>
    <cellStyle name="Итог 4 4 2" xfId="9409"/>
    <cellStyle name="Итог 4 4 2 2" xfId="16060"/>
    <cellStyle name="Итог 4 4 2 2 2" xfId="26204"/>
    <cellStyle name="Итог 4 4 3" xfId="11369"/>
    <cellStyle name="Итог 4 4 3 2" xfId="17697"/>
    <cellStyle name="Итог 4 4 3 2 2" xfId="27223"/>
    <cellStyle name="Итог 4 4 4" xfId="7228"/>
    <cellStyle name="Итог 4 4 5" xfId="14401"/>
    <cellStyle name="Итог 4 4 5 2" xfId="25142"/>
    <cellStyle name="Итог 5" xfId="366"/>
    <cellStyle name="Итог 5 2" xfId="1287"/>
    <cellStyle name="Итог 5 2 2" xfId="1994"/>
    <cellStyle name="Итог 5 2 2 2" xfId="2913"/>
    <cellStyle name="Итог 5 2 2 2 2" xfId="7500"/>
    <cellStyle name="Итог 5 2 2 2 2 2" xfId="14667"/>
    <cellStyle name="Итог 5 2 2 2 2 2 2" xfId="25359"/>
    <cellStyle name="Итог 5 2 2 2 3" xfId="9680"/>
    <cellStyle name="Итог 5 2 2 2 3 2" xfId="16325"/>
    <cellStyle name="Итог 5 2 2 2 3 2 2" xfId="26423"/>
    <cellStyle name="Итог 5 2 2 2 4" xfId="11629"/>
    <cellStyle name="Итог 5 2 2 2 4 2" xfId="17956"/>
    <cellStyle name="Итог 5 2 2 2 4 2 2" xfId="27439"/>
    <cellStyle name="Итог 5 2 2 2 5" xfId="5092"/>
    <cellStyle name="Итог 5 2 2 2 6" xfId="12677"/>
    <cellStyle name="Итог 5 2 2 2 6 2" xfId="24460"/>
    <cellStyle name="Итог 5 2 2 3" xfId="3445"/>
    <cellStyle name="Итог 5 2 2 3 2" xfId="10200"/>
    <cellStyle name="Итог 5 2 2 3 2 2" xfId="16682"/>
    <cellStyle name="Итог 5 2 2 3 2 2 2" xfId="26704"/>
    <cellStyle name="Итог 5 2 2 3 3" xfId="12130"/>
    <cellStyle name="Итог 5 2 2 3 3 2" xfId="18454"/>
    <cellStyle name="Итог 5 2 2 3 3 2 2" xfId="27715"/>
    <cellStyle name="Итог 5 2 2 3 4" xfId="8021"/>
    <cellStyle name="Итог 5 2 2 3 5" xfId="15178"/>
    <cellStyle name="Итог 5 2 2 3 5 2" xfId="25635"/>
    <cellStyle name="Итог 5 2 2 4" xfId="6594"/>
    <cellStyle name="Итог 5 2 2 4 2" xfId="13772"/>
    <cellStyle name="Итог 5 2 2 4 2 2" xfId="24912"/>
    <cellStyle name="Итог 5 2 2 5" xfId="8777"/>
    <cellStyle name="Итог 5 2 2 5 2" xfId="15745"/>
    <cellStyle name="Итог 5 2 2 5 2 2" xfId="25970"/>
    <cellStyle name="Итог 5 2 2 6" xfId="10891"/>
    <cellStyle name="Итог 5 2 2 6 2" xfId="17223"/>
    <cellStyle name="Итог 5 2 2 6 2 2" xfId="26996"/>
    <cellStyle name="Итог 5 2 2 7" xfId="4423"/>
    <cellStyle name="Итог 5 2 2 8" xfId="5600"/>
    <cellStyle name="Итог 5 2 2 8 2" xfId="20886"/>
    <cellStyle name="Итог 5 2 3" xfId="2910"/>
    <cellStyle name="Итог 5 2 3 2" xfId="9677"/>
    <cellStyle name="Итог 5 2 3 2 2" xfId="16322"/>
    <cellStyle name="Итог 5 2 3 2 2 2" xfId="26420"/>
    <cellStyle name="Итог 5 2 3 3" xfId="11626"/>
    <cellStyle name="Итог 5 2 3 3 2" xfId="17953"/>
    <cellStyle name="Итог 5 2 3 3 2 2" xfId="27436"/>
    <cellStyle name="Итог 5 2 3 4" xfId="7497"/>
    <cellStyle name="Итог 5 2 3 5" xfId="14664"/>
    <cellStyle name="Итог 5 2 3 5 2" xfId="25356"/>
    <cellStyle name="Итог 5 2 4" xfId="3442"/>
    <cellStyle name="Итог 5 2 4 2" xfId="10197"/>
    <cellStyle name="Итог 5 2 4 2 2" xfId="16679"/>
    <cellStyle name="Итог 5 2 4 2 2 2" xfId="26701"/>
    <cellStyle name="Итог 5 2 4 3" xfId="12127"/>
    <cellStyle name="Итог 5 2 4 3 2" xfId="18451"/>
    <cellStyle name="Итог 5 2 4 3 2 2" xfId="27712"/>
    <cellStyle name="Итог 5 2 4 4" xfId="8018"/>
    <cellStyle name="Итог 5 2 4 5" xfId="15175"/>
    <cellStyle name="Итог 5 2 4 5 2" xfId="25632"/>
    <cellStyle name="Итог 5 2 5" xfId="4121"/>
    <cellStyle name="Итог 5 2 6" xfId="4013"/>
    <cellStyle name="Итог 5 2 6 2" xfId="20164"/>
    <cellStyle name="Итог 5 3" xfId="2208"/>
    <cellStyle name="Итог 5 3 2" xfId="2810"/>
    <cellStyle name="Итог 5 3 2 2" xfId="9577"/>
    <cellStyle name="Итог 5 3 2 2 2" xfId="16226"/>
    <cellStyle name="Итог 5 3 2 2 2 2" xfId="26343"/>
    <cellStyle name="Итог 5 3 2 3" xfId="11530"/>
    <cellStyle name="Итог 5 3 2 3 2" xfId="17857"/>
    <cellStyle name="Итог 5 3 2 3 2 2" xfId="27359"/>
    <cellStyle name="Итог 5 3 2 4" xfId="7397"/>
    <cellStyle name="Итог 5 3 2 5" xfId="14564"/>
    <cellStyle name="Итог 5 3 2 5 2" xfId="25279"/>
    <cellStyle name="Итог 5 3 3" xfId="2540"/>
    <cellStyle name="Итог 5 3 3 2" xfId="9322"/>
    <cellStyle name="Итог 5 3 3 2 2" xfId="15974"/>
    <cellStyle name="Итог 5 3 3 2 2 2" xfId="26129"/>
    <cellStyle name="Итог 5 3 3 3" xfId="11282"/>
    <cellStyle name="Итог 5 3 3 3 2" xfId="17611"/>
    <cellStyle name="Итог 5 3 3 3 2 2" xfId="27149"/>
    <cellStyle name="Итог 5 3 3 4" xfId="7140"/>
    <cellStyle name="Итог 5 3 3 5" xfId="14314"/>
    <cellStyle name="Итог 5 3 3 5 2" xfId="25068"/>
    <cellStyle name="Итог 5 3 4" xfId="6808"/>
    <cellStyle name="Итог 5 3 4 2" xfId="13982"/>
    <cellStyle name="Итог 5 3 4 2 2" xfId="25012"/>
    <cellStyle name="Итог 5 3 5" xfId="8991"/>
    <cellStyle name="Итог 5 3 5 2" xfId="15881"/>
    <cellStyle name="Итог 5 3 5 2 2" xfId="26074"/>
    <cellStyle name="Итог 5 3 6" xfId="11052"/>
    <cellStyle name="Итог 5 3 6 2" xfId="17381"/>
    <cellStyle name="Итог 5 3 6 2 2" xfId="27094"/>
    <cellStyle name="Итог 5 3 7" xfId="12812"/>
    <cellStyle name="Итог 5 3 7 2" xfId="24563"/>
    <cellStyle name="Итог 5 4" xfId="2629"/>
    <cellStyle name="Итог 5 4 2" xfId="9410"/>
    <cellStyle name="Итог 5 4 2 2" xfId="16061"/>
    <cellStyle name="Итог 5 4 2 2 2" xfId="26205"/>
    <cellStyle name="Итог 5 4 3" xfId="11370"/>
    <cellStyle name="Итог 5 4 3 2" xfId="17698"/>
    <cellStyle name="Итог 5 4 3 2 2" xfId="27224"/>
    <cellStyle name="Итог 5 4 4" xfId="7229"/>
    <cellStyle name="Итог 5 4 5" xfId="14402"/>
    <cellStyle name="Итог 5 4 5 2" xfId="25143"/>
    <cellStyle name="КАНДАГАЧ тел3-33-96" xfId="367"/>
    <cellStyle name="КАНДАГАЧ тел3-33-96 2" xfId="368"/>
    <cellStyle name="КАНДАГАЧ тел3-33-96 2 2" xfId="510"/>
    <cellStyle name="КАНДАГАЧ тел3-33-96 2 3" xfId="1192"/>
    <cellStyle name="КАНДАГАЧ тел3-33-96 2 4" xfId="1248"/>
    <cellStyle name="КАНДАГАЧ тел3-33-96 3" xfId="509"/>
    <cellStyle name="Контрольная ячейка" xfId="27994" builtinId="23" customBuiltin="1"/>
    <cellStyle name="Контрольная ячейка 2" xfId="369"/>
    <cellStyle name="Контрольная ячейка 3" xfId="370"/>
    <cellStyle name="Контрольная ячейка 4" xfId="371"/>
    <cellStyle name="Контрольная ячейка 5" xfId="372"/>
    <cellStyle name="КТГ-Тбилиси" xfId="670"/>
    <cellStyle name="Название" xfId="27982" builtinId="15" customBuiltin="1"/>
    <cellStyle name="Название 2" xfId="373"/>
    <cellStyle name="Название 2 2" xfId="374"/>
    <cellStyle name="Название 2 2 10" xfId="5605"/>
    <cellStyle name="Название 2 2 10 2" xfId="30045"/>
    <cellStyle name="Название 2 2 2" xfId="511"/>
    <cellStyle name="Название 2 2 2 2" xfId="1476"/>
    <cellStyle name="Название 2 2 2 2 2" xfId="1852"/>
    <cellStyle name="Название 2 2 2 2 2 10" xfId="4114"/>
    <cellStyle name="Название 2 2 2 2 2 10 2" xfId="29178"/>
    <cellStyle name="Название 2 2 2 2 2 2" xfId="945"/>
    <cellStyle name="Название 2 2 2 2 2 2 2" xfId="3426"/>
    <cellStyle name="Название 2 2 2 2 2 2 2 2" xfId="10181"/>
    <cellStyle name="Название 2 2 2 2 2 2 2 2 2" xfId="32444"/>
    <cellStyle name="Название 2 2 2 2 2 2 2 3" xfId="12111"/>
    <cellStyle name="Название 2 2 2 2 2 2 2 3 2" xfId="18435"/>
    <cellStyle name="Название 2 2 2 2 2 2 2 3 2 2" xfId="36108"/>
    <cellStyle name="Название 2 2 2 2 2 2 2 3 3" xfId="33355"/>
    <cellStyle name="Название 2 2 2 2 2 2 2 4" xfId="8002"/>
    <cellStyle name="Название 2 2 2 2 2 2 2 4 2" xfId="22005"/>
    <cellStyle name="Название 2 2 2 2 2 2 2 4 2 2" xfId="36672"/>
    <cellStyle name="Название 2 2 2 2 2 2 2 4 3" xfId="31352"/>
    <cellStyle name="Название 2 2 2 2 2 2 2 5" xfId="15159"/>
    <cellStyle name="Название 2 2 2 2 2 2 2 5 2" xfId="34900"/>
    <cellStyle name="Название 2 2 2 2 2 2 2 6" xfId="28867"/>
    <cellStyle name="Название 2 2 2 2 2 2 3" xfId="3899"/>
    <cellStyle name="Название 2 2 2 2 2 2 3 2" xfId="10654"/>
    <cellStyle name="Название 2 2 2 2 2 2 3 2 2" xfId="32645"/>
    <cellStyle name="Название 2 2 2 2 2 2 3 3" xfId="12584"/>
    <cellStyle name="Название 2 2 2 2 2 2 3 3 2" xfId="18906"/>
    <cellStyle name="Название 2 2 2 2 2 2 3 3 2 2" xfId="36309"/>
    <cellStyle name="Название 2 2 2 2 2 2 3 3 3" xfId="33556"/>
    <cellStyle name="Название 2 2 2 2 2 2 3 4" xfId="15630"/>
    <cellStyle name="Название 2 2 2 2 2 2 3 4 2" xfId="35101"/>
    <cellStyle name="Название 2 2 2 2 2 2 3 5" xfId="29068"/>
    <cellStyle name="Название 2 2 2 2 2 2 4" xfId="5987"/>
    <cellStyle name="Название 2 2 2 2 2 2 4 2" xfId="13248"/>
    <cellStyle name="Название 2 2 2 2 2 2 4 2 2" xfId="33835"/>
    <cellStyle name="Название 2 2 2 2 2 2 4 3" xfId="30247"/>
    <cellStyle name="Название 2 2 2 2 2 2 5" xfId="6002"/>
    <cellStyle name="Название 2 2 2 2 2 2 5 2" xfId="30261"/>
    <cellStyle name="Название 2 2 2 2 2 2 6" xfId="6332"/>
    <cellStyle name="Название 2 2 2 2 2 2 6 2" xfId="13547"/>
    <cellStyle name="Название 2 2 2 2 2 2 6 2 2" xfId="34042"/>
    <cellStyle name="Название 2 2 2 2 2 2 6 3" xfId="30485"/>
    <cellStyle name="Название 2 2 2 2 2 2 7" xfId="4714"/>
    <cellStyle name="Название 2 2 2 2 2 2 7 2" xfId="29410"/>
    <cellStyle name="Название 2 2 2 2 2 3" xfId="2387"/>
    <cellStyle name="Название 2 2 2 2 2 3 2" xfId="6987"/>
    <cellStyle name="Название 2 2 2 2 2 3 2 2" xfId="14161"/>
    <cellStyle name="Название 2 2 2 2 2 3 2 2 2" xfId="34473"/>
    <cellStyle name="Название 2 2 2 2 2 3 2 3" xfId="30922"/>
    <cellStyle name="Название 2 2 2 2 2 3 3" xfId="9169"/>
    <cellStyle name="Название 2 2 2 2 2 3 3 2" xfId="32011"/>
    <cellStyle name="Название 2 2 2 2 2 3 4" xfId="11184"/>
    <cellStyle name="Название 2 2 2 2 2 3 4 2" xfId="17513"/>
    <cellStyle name="Название 2 2 2 2 2 3 4 2 2" xfId="35756"/>
    <cellStyle name="Название 2 2 2 2 2 3 4 3" xfId="33003"/>
    <cellStyle name="Название 2 2 2 2 2 3 5" xfId="5417"/>
    <cellStyle name="Название 2 2 2 2 2 3 5 2" xfId="29896"/>
    <cellStyle name="Название 2 2 2 2 2 3 6" xfId="28515"/>
    <cellStyle name="Название 2 2 2 2 2 4" xfId="2517"/>
    <cellStyle name="Название 2 2 2 2 2 4 2" xfId="7117"/>
    <cellStyle name="Название 2 2 2 2 2 4 2 2" xfId="14291"/>
    <cellStyle name="Название 2 2 2 2 2 4 2 2 2" xfId="34603"/>
    <cellStyle name="Название 2 2 2 2 2 4 2 3" xfId="31052"/>
    <cellStyle name="Название 2 2 2 2 2 4 3" xfId="9299"/>
    <cellStyle name="Название 2 2 2 2 2 4 3 2" xfId="32141"/>
    <cellStyle name="Название 2 2 2 2 2 4 4" xfId="11259"/>
    <cellStyle name="Название 2 2 2 2 2 4 4 2" xfId="17588"/>
    <cellStyle name="Название 2 2 2 2 2 4 4 2 2" xfId="35831"/>
    <cellStyle name="Название 2 2 2 2 2 4 4 3" xfId="33078"/>
    <cellStyle name="Название 2 2 2 2 2 4 5" xfId="5516"/>
    <cellStyle name="Название 2 2 2 2 2 4 5 2" xfId="29983"/>
    <cellStyle name="Название 2 2 2 2 2 4 6" xfId="28590"/>
    <cellStyle name="Название 2 2 2 2 2 5" xfId="3179"/>
    <cellStyle name="Название 2 2 2 2 2 5 2" xfId="7755"/>
    <cellStyle name="Название 2 2 2 2 2 5 2 2" xfId="14913"/>
    <cellStyle name="Название 2 2 2 2 2 5 2 2 2" xfId="34789"/>
    <cellStyle name="Название 2 2 2 2 2 5 2 3" xfId="31241"/>
    <cellStyle name="Название 2 2 2 2 2 5 3" xfId="9934"/>
    <cellStyle name="Название 2 2 2 2 2 5 3 2" xfId="32333"/>
    <cellStyle name="Название 2 2 2 2 2 5 4" xfId="11865"/>
    <cellStyle name="Название 2 2 2 2 2 5 4 2" xfId="18190"/>
    <cellStyle name="Название 2 2 2 2 2 5 4 2 2" xfId="35998"/>
    <cellStyle name="Название 2 2 2 2 2 5 4 3" xfId="33245"/>
    <cellStyle name="Название 2 2 2 2 2 5 5" xfId="4975"/>
    <cellStyle name="Название 2 2 2 2 2 5 5 2" xfId="29617"/>
    <cellStyle name="Название 2 2 2 2 2 5 6" xfId="28757"/>
    <cellStyle name="Название 2 2 2 2 2 6" xfId="3653"/>
    <cellStyle name="Название 2 2 2 2 2 6 2" xfId="10408"/>
    <cellStyle name="Название 2 2 2 2 2 6 2 2" xfId="32535"/>
    <cellStyle name="Название 2 2 2 2 2 6 3" xfId="12338"/>
    <cellStyle name="Название 2 2 2 2 2 6 3 2" xfId="18661"/>
    <cellStyle name="Название 2 2 2 2 2 6 3 2 2" xfId="36199"/>
    <cellStyle name="Название 2 2 2 2 2 6 3 3" xfId="33446"/>
    <cellStyle name="Название 2 2 2 2 2 6 4" xfId="8229"/>
    <cellStyle name="Название 2 2 2 2 2 6 4 2" xfId="22226"/>
    <cellStyle name="Название 2 2 2 2 2 6 4 2 2" xfId="36763"/>
    <cellStyle name="Название 2 2 2 2 2 6 4 3" xfId="31443"/>
    <cellStyle name="Название 2 2 2 2 2 6 5" xfId="15385"/>
    <cellStyle name="Название 2 2 2 2 2 6 5 2" xfId="34991"/>
    <cellStyle name="Название 2 2 2 2 2 6 6" xfId="28958"/>
    <cellStyle name="Название 2 2 2 2 2 7" xfId="6452"/>
    <cellStyle name="Название 2 2 2 2 2 7 2" xfId="13630"/>
    <cellStyle name="Название 2 2 2 2 2 7 2 2" xfId="34114"/>
    <cellStyle name="Название 2 2 2 2 2 7 3" xfId="30563"/>
    <cellStyle name="Название 2 2 2 2 2 8" xfId="8635"/>
    <cellStyle name="Название 2 2 2 2 2 8 2" xfId="31652"/>
    <cellStyle name="Название 2 2 2 2 2 9" xfId="10749"/>
    <cellStyle name="Название 2 2 2 2 2 9 2" xfId="17081"/>
    <cellStyle name="Название 2 2 2 2 2 9 2 2" xfId="35493"/>
    <cellStyle name="Название 2 2 2 2 2 9 3" xfId="32740"/>
    <cellStyle name="Название 2 2 2 2 3" xfId="1907"/>
    <cellStyle name="Название 2 2 2 2 3 2" xfId="2442"/>
    <cellStyle name="Название 2 2 2 2 3 2 2" xfId="7042"/>
    <cellStyle name="Название 2 2 2 2 3 2 2 2" xfId="14216"/>
    <cellStyle name="Название 2 2 2 2 3 2 2 2 2" xfId="34528"/>
    <cellStyle name="Название 2 2 2 2 3 2 2 3" xfId="30977"/>
    <cellStyle name="Название 2 2 2 2 3 2 3" xfId="9224"/>
    <cellStyle name="Название 2 2 2 2 3 2 3 2" xfId="32066"/>
    <cellStyle name="Название 2 2 2 2 3 3" xfId="5030"/>
    <cellStyle name="Название 2 2 2 2 3 3 2" xfId="29672"/>
    <cellStyle name="Название 2 2 2 2 3 4" xfId="6507"/>
    <cellStyle name="Название 2 2 2 2 3 4 2" xfId="13685"/>
    <cellStyle name="Название 2 2 2 2 3 4 2 2" xfId="34169"/>
    <cellStyle name="Название 2 2 2 2 3 4 3" xfId="30618"/>
    <cellStyle name="Название 2 2 2 2 3 5" xfId="8690"/>
    <cellStyle name="Название 2 2 2 2 3 5 2" xfId="31707"/>
    <cellStyle name="Название 2 2 2 2 3 6" xfId="10804"/>
    <cellStyle name="Название 2 2 2 2 3 6 2" xfId="17136"/>
    <cellStyle name="Название 2 2 2 2 3 6 2 2" xfId="35548"/>
    <cellStyle name="Название 2 2 2 2 3 6 3" xfId="32795"/>
    <cellStyle name="Название 2 2 2 2 4" xfId="914"/>
    <cellStyle name="Название 2 2 2 2 4 2" xfId="4702"/>
    <cellStyle name="Название 2 2 2 2 4 2 2" xfId="29398"/>
    <cellStyle name="Название 2 2 2 2 4 3" xfId="5957"/>
    <cellStyle name="Название 2 2 2 2 4 3 2" xfId="13218"/>
    <cellStyle name="Название 2 2 2 2 4 3 2 2" xfId="33820"/>
    <cellStyle name="Название 2 2 2 2 4 3 3" xfId="30232"/>
    <cellStyle name="Название 2 2 2 2 4 4" xfId="5669"/>
    <cellStyle name="Название 2 2 2 2 4 4 2" xfId="30083"/>
    <cellStyle name="Название 2 2 2 2 4 5" xfId="5625"/>
    <cellStyle name="Название 2 2 2 2 4 5 2" xfId="12967"/>
    <cellStyle name="Название 2 2 2 2 4 5 2 2" xfId="33698"/>
    <cellStyle name="Название 2 2 2 2 4 5 3" xfId="30061"/>
    <cellStyle name="Название 2 2 2 2 4 6" xfId="4538"/>
    <cellStyle name="Название 2 2 2 2 4 6 2" xfId="20546"/>
    <cellStyle name="Название 2 2 2 2 4 6 2 2" xfId="36429"/>
    <cellStyle name="Название 2 2 2 2 4 6 3" xfId="29314"/>
    <cellStyle name="Название 2 2 2 2 4 7" xfId="8395"/>
    <cellStyle name="Название 2 2 2 2 4 7 2" xfId="31468"/>
    <cellStyle name="Название 2 2 2 2 5" xfId="2240"/>
    <cellStyle name="Название 2 2 2 2 5 2" xfId="6840"/>
    <cellStyle name="Название 2 2 2 2 5 2 2" xfId="14014"/>
    <cellStyle name="Название 2 2 2 2 5 2 2 2" xfId="34363"/>
    <cellStyle name="Название 2 2 2 2 5 2 3" xfId="30812"/>
    <cellStyle name="Название 2 2 2 2 5 3" xfId="9023"/>
    <cellStyle name="Название 2 2 2 2 5 3 2" xfId="31901"/>
    <cellStyle name="Название 2 2 2 2 6" xfId="4826"/>
    <cellStyle name="Название 2 2 2 2 6 2" xfId="29502"/>
    <cellStyle name="Название 2 2 2 2 7" xfId="6247"/>
    <cellStyle name="Название 2 2 2 2 7 2" xfId="13479"/>
    <cellStyle name="Название 2 2 2 2 7 2 2" xfId="33989"/>
    <cellStyle name="Название 2 2 2 2 7 3" xfId="30422"/>
    <cellStyle name="Название 2 2 2 2 8" xfId="8516"/>
    <cellStyle name="Название 2 2 2 2 8 2" xfId="31540"/>
    <cellStyle name="Название 2 2 2 2 9" xfId="5819"/>
    <cellStyle name="Название 2 2 2 2 9 2" xfId="13087"/>
    <cellStyle name="Название 2 2 2 2 9 2 2" xfId="33759"/>
    <cellStyle name="Название 2 2 2 2 9 3" xfId="30167"/>
    <cellStyle name="Название 2 2 2 3" xfId="1774"/>
    <cellStyle name="Название 2 2 2 3 10" xfId="4084"/>
    <cellStyle name="Название 2 2 2 3 10 2" xfId="29158"/>
    <cellStyle name="Название 2 2 2 3 2" xfId="1948"/>
    <cellStyle name="Название 2 2 2 3 2 2" xfId="3393"/>
    <cellStyle name="Название 2 2 2 3 2 2 2" xfId="10148"/>
    <cellStyle name="Название 2 2 2 3 2 2 2 2" xfId="32421"/>
    <cellStyle name="Название 2 2 2 3 2 2 3" xfId="12078"/>
    <cellStyle name="Название 2 2 2 3 2 2 3 2" xfId="18403"/>
    <cellStyle name="Название 2 2 2 3 2 2 3 2 2" xfId="36085"/>
    <cellStyle name="Название 2 2 2 3 2 2 3 3" xfId="33332"/>
    <cellStyle name="Название 2 2 2 3 2 2 4" xfId="7969"/>
    <cellStyle name="Название 2 2 2 3 2 2 4 2" xfId="21973"/>
    <cellStyle name="Название 2 2 2 3 2 2 4 2 2" xfId="36649"/>
    <cellStyle name="Название 2 2 2 3 2 2 4 3" xfId="31329"/>
    <cellStyle name="Название 2 2 2 3 2 2 5" xfId="15127"/>
    <cellStyle name="Название 2 2 2 3 2 2 5 2" xfId="34877"/>
    <cellStyle name="Название 2 2 2 3 2 2 6" xfId="28844"/>
    <cellStyle name="Название 2 2 2 3 2 3" xfId="3866"/>
    <cellStyle name="Название 2 2 2 3 2 3 2" xfId="10621"/>
    <cellStyle name="Название 2 2 2 3 2 3 2 2" xfId="32622"/>
    <cellStyle name="Название 2 2 2 3 2 3 3" xfId="12551"/>
    <cellStyle name="Название 2 2 2 3 2 3 3 2" xfId="18874"/>
    <cellStyle name="Название 2 2 2 3 2 3 3 2 2" xfId="36286"/>
    <cellStyle name="Название 2 2 2 3 2 3 3 3" xfId="33533"/>
    <cellStyle name="Название 2 2 2 3 2 3 4" xfId="15598"/>
    <cellStyle name="Название 2 2 2 3 2 3 4 2" xfId="35078"/>
    <cellStyle name="Название 2 2 2 3 2 3 5" xfId="29045"/>
    <cellStyle name="Название 2 2 2 3 2 4" xfId="6548"/>
    <cellStyle name="Название 2 2 2 3 2 4 2" xfId="13726"/>
    <cellStyle name="Название 2 2 2 3 2 4 2 2" xfId="34201"/>
    <cellStyle name="Название 2 2 2 3 2 4 3" xfId="30650"/>
    <cellStyle name="Название 2 2 2 3 2 5" xfId="8731"/>
    <cellStyle name="Название 2 2 2 3 2 5 2" xfId="31739"/>
    <cellStyle name="Название 2 2 2 3 2 6" xfId="10845"/>
    <cellStyle name="Название 2 2 2 3 2 6 2" xfId="17177"/>
    <cellStyle name="Название 2 2 2 3 2 6 2 2" xfId="35580"/>
    <cellStyle name="Название 2 2 2 3 2 6 3" xfId="32827"/>
    <cellStyle name="Название 2 2 2 3 2 7" xfId="5062"/>
    <cellStyle name="Название 2 2 2 3 2 7 2" xfId="29704"/>
    <cellStyle name="Название 2 2 2 3 3" xfId="2357"/>
    <cellStyle name="Название 2 2 2 3 3 2" xfId="6957"/>
    <cellStyle name="Название 2 2 2 3 3 2 2" xfId="14131"/>
    <cellStyle name="Название 2 2 2 3 3 2 2 2" xfId="34445"/>
    <cellStyle name="Название 2 2 2 3 3 2 3" xfId="30894"/>
    <cellStyle name="Название 2 2 2 3 3 3" xfId="9140"/>
    <cellStyle name="Название 2 2 2 3 3 3 2" xfId="31983"/>
    <cellStyle name="Название 2 2 2 3 3 4" xfId="11158"/>
    <cellStyle name="Название 2 2 2 3 3 4 2" xfId="17487"/>
    <cellStyle name="Название 2 2 2 3 3 4 2 2" xfId="35731"/>
    <cellStyle name="Название 2 2 2 3 3 4 3" xfId="32978"/>
    <cellStyle name="Название 2 2 2 3 3 5" xfId="5388"/>
    <cellStyle name="Название 2 2 2 3 3 5 2" xfId="29869"/>
    <cellStyle name="Название 2 2 2 3 3 6" xfId="28490"/>
    <cellStyle name="Название 2 2 2 3 4" xfId="2494"/>
    <cellStyle name="Название 2 2 2 3 4 2" xfId="7094"/>
    <cellStyle name="Название 2 2 2 3 4 2 2" xfId="14268"/>
    <cellStyle name="Название 2 2 2 3 4 2 2 2" xfId="34580"/>
    <cellStyle name="Название 2 2 2 3 4 2 3" xfId="31029"/>
    <cellStyle name="Название 2 2 2 3 4 3" xfId="9276"/>
    <cellStyle name="Название 2 2 2 3 4 3 2" xfId="32118"/>
    <cellStyle name="Название 2 2 2 3 4 4" xfId="11236"/>
    <cellStyle name="Название 2 2 2 3 4 4 2" xfId="17565"/>
    <cellStyle name="Название 2 2 2 3 4 4 2 2" xfId="35808"/>
    <cellStyle name="Название 2 2 2 3 4 4 3" xfId="33055"/>
    <cellStyle name="Название 2 2 2 3 4 5" xfId="5493"/>
    <cellStyle name="Название 2 2 2 3 4 5 2" xfId="29960"/>
    <cellStyle name="Название 2 2 2 3 4 6" xfId="28567"/>
    <cellStyle name="Название 2 2 2 3 5" xfId="3133"/>
    <cellStyle name="Название 2 2 2 3 5 2" xfId="7718"/>
    <cellStyle name="Название 2 2 2 3 5 2 2" xfId="14881"/>
    <cellStyle name="Название 2 2 2 3 5 2 2 2" xfId="34766"/>
    <cellStyle name="Название 2 2 2 3 5 2 3" xfId="31218"/>
    <cellStyle name="Название 2 2 2 3 5 3" xfId="9896"/>
    <cellStyle name="Название 2 2 2 3 5 3 2" xfId="32306"/>
    <cellStyle name="Название 2 2 2 3 5 4" xfId="11833"/>
    <cellStyle name="Название 2 2 2 3 5 4 2" xfId="18158"/>
    <cellStyle name="Название 2 2 2 3 5 4 2 2" xfId="35975"/>
    <cellStyle name="Название 2 2 2 3 5 4 3" xfId="33222"/>
    <cellStyle name="Название 2 2 2 3 5 5" xfId="4929"/>
    <cellStyle name="Название 2 2 2 3 5 5 2" xfId="29595"/>
    <cellStyle name="Название 2 2 2 3 5 6" xfId="28734"/>
    <cellStyle name="Название 2 2 2 3 6" xfId="3622"/>
    <cellStyle name="Название 2 2 2 3 6 2" xfId="10377"/>
    <cellStyle name="Название 2 2 2 3 6 2 2" xfId="32513"/>
    <cellStyle name="Название 2 2 2 3 6 3" xfId="12307"/>
    <cellStyle name="Название 2 2 2 3 6 3 2" xfId="18630"/>
    <cellStyle name="Название 2 2 2 3 6 3 2 2" xfId="36177"/>
    <cellStyle name="Название 2 2 2 3 6 3 3" xfId="33424"/>
    <cellStyle name="Название 2 2 2 3 6 4" xfId="8198"/>
    <cellStyle name="Название 2 2 2 3 6 4 2" xfId="22195"/>
    <cellStyle name="Название 2 2 2 3 6 4 2 2" xfId="36741"/>
    <cellStyle name="Название 2 2 2 3 6 4 3" xfId="31421"/>
    <cellStyle name="Название 2 2 2 3 6 5" xfId="15354"/>
    <cellStyle name="Название 2 2 2 3 6 5 2" xfId="34969"/>
    <cellStyle name="Название 2 2 2 3 6 6" xfId="28936"/>
    <cellStyle name="Название 2 2 2 3 7" xfId="6391"/>
    <cellStyle name="Название 2 2 2 3 7 2" xfId="13597"/>
    <cellStyle name="Название 2 2 2 3 7 2 2" xfId="34087"/>
    <cellStyle name="Название 2 2 2 3 7 3" xfId="30534"/>
    <cellStyle name="Название 2 2 2 3 8" xfId="8604"/>
    <cellStyle name="Название 2 2 2 3 8 2" xfId="31624"/>
    <cellStyle name="Название 2 2 2 3 9" xfId="10728"/>
    <cellStyle name="Название 2 2 2 3 9 2" xfId="17060"/>
    <cellStyle name="Название 2 2 2 3 9 2 2" xfId="35472"/>
    <cellStyle name="Название 2 2 2 3 9 3" xfId="32719"/>
    <cellStyle name="Название 2 2 2 4" xfId="1889"/>
    <cellStyle name="Название 2 2 2 4 2" xfId="2424"/>
    <cellStyle name="Название 2 2 2 4 2 2" xfId="7024"/>
    <cellStyle name="Название 2 2 2 4 2 2 2" xfId="14198"/>
    <cellStyle name="Название 2 2 2 4 2 2 2 2" xfId="34510"/>
    <cellStyle name="Название 2 2 2 4 2 2 3" xfId="30959"/>
    <cellStyle name="Название 2 2 2 4 2 3" xfId="9206"/>
    <cellStyle name="Название 2 2 2 4 2 3 2" xfId="32048"/>
    <cellStyle name="Название 2 2 2 4 3" xfId="5012"/>
    <cellStyle name="Название 2 2 2 4 3 2" xfId="29654"/>
    <cellStyle name="Название 2 2 2 4 4" xfId="6489"/>
    <cellStyle name="Название 2 2 2 4 4 2" xfId="13667"/>
    <cellStyle name="Название 2 2 2 4 4 2 2" xfId="34151"/>
    <cellStyle name="Название 2 2 2 4 4 3" xfId="30600"/>
    <cellStyle name="Название 2 2 2 4 5" xfId="8672"/>
    <cellStyle name="Название 2 2 2 4 5 2" xfId="31689"/>
    <cellStyle name="Название 2 2 2 4 6" xfId="10786"/>
    <cellStyle name="Название 2 2 2 4 6 2" xfId="17118"/>
    <cellStyle name="Название 2 2 2 4 6 2 2" xfId="35530"/>
    <cellStyle name="Название 2 2 2 4 6 3" xfId="32777"/>
    <cellStyle name="Название 2 2 2 5" xfId="1351"/>
    <cellStyle name="Название 2 2 2 5 2" xfId="2936"/>
    <cellStyle name="Название 2 2 2 5 2 2" xfId="7523"/>
    <cellStyle name="Название 2 2 2 5 2 2 2" xfId="14690"/>
    <cellStyle name="Название 2 2 2 5 2 2 2 2" xfId="34682"/>
    <cellStyle name="Название 2 2 2 5 2 2 3" xfId="31134"/>
    <cellStyle name="Название 2 2 2 5 2 3" xfId="9703"/>
    <cellStyle name="Название 2 2 2 5 2 3 2" xfId="32222"/>
    <cellStyle name="Название 2 2 2 5 3" xfId="6143"/>
    <cellStyle name="Название 2 2 2 5 3 2" xfId="13381"/>
    <cellStyle name="Название 2 2 2 5 3 2 2" xfId="33926"/>
    <cellStyle name="Название 2 2 2 5 3 3" xfId="30356"/>
    <cellStyle name="Название 2 2 2 5 4" xfId="5722"/>
    <cellStyle name="Название 2 2 2 5 4 2" xfId="30115"/>
    <cellStyle name="Название 2 2 2 5 5" xfId="5872"/>
    <cellStyle name="Название 2 2 2 5 5 2" xfId="13134"/>
    <cellStyle name="Название 2 2 2 5 5 2 2" xfId="33783"/>
    <cellStyle name="Название 2 2 2 5 5 3" xfId="30195"/>
    <cellStyle name="Название 2 2 2 5 6" xfId="4475"/>
    <cellStyle name="Название 2 2 2 5 6 2" xfId="20508"/>
    <cellStyle name="Название 2 2 2 5 6 2 2" xfId="36400"/>
    <cellStyle name="Название 2 2 2 5 6 3" xfId="29286"/>
    <cellStyle name="Название 2 2 2 5 7" xfId="4588"/>
    <cellStyle name="Название 2 2 2 5 7 2" xfId="29344"/>
    <cellStyle name="Название 2 2 2 6" xfId="1374"/>
    <cellStyle name="Название 2 2 2 6 2" xfId="6158"/>
    <cellStyle name="Название 2 2 2 6 2 2" xfId="13396"/>
    <cellStyle name="Название 2 2 2 6 2 2 2" xfId="33937"/>
    <cellStyle name="Название 2 2 2 6 2 3" xfId="30367"/>
    <cellStyle name="Название 2 2 2 6 3" xfId="8430"/>
    <cellStyle name="Название 2 2 2 6 3 2" xfId="31488"/>
    <cellStyle name="Название 2 2 2 6 4" xfId="6049"/>
    <cellStyle name="Название 2 2 2 6 4 2" xfId="13297"/>
    <cellStyle name="Название 2 2 2 6 4 2 2" xfId="33868"/>
    <cellStyle name="Название 2 2 2 6 4 3" xfId="30293"/>
    <cellStyle name="Название 2 2 2 6 5" xfId="4782"/>
    <cellStyle name="Название 2 2 2 6 5 2" xfId="29464"/>
    <cellStyle name="Название 2 2 2 7" xfId="2175"/>
    <cellStyle name="Название 2 2 2 7 2" xfId="6775"/>
    <cellStyle name="Название 2 2 2 7 2 2" xfId="13949"/>
    <cellStyle name="Название 2 2 2 7 2 2 2" xfId="34316"/>
    <cellStyle name="Название 2 2 2 7 2 3" xfId="30765"/>
    <cellStyle name="Название 2 2 2 7 3" xfId="8958"/>
    <cellStyle name="Название 2 2 2 7 3 2" xfId="31854"/>
    <cellStyle name="Название 2 2 2 8" xfId="5818"/>
    <cellStyle name="Название 2 2 2 8 2" xfId="13086"/>
    <cellStyle name="Название 2 2 2 8 2 2" xfId="33758"/>
    <cellStyle name="Название 2 2 2 8 3" xfId="30166"/>
    <cellStyle name="Название 2 2 2 9" xfId="6005"/>
    <cellStyle name="Название 2 2 2 9 2" xfId="30262"/>
    <cellStyle name="Название 2 2 3" xfId="1469"/>
    <cellStyle name="Название 2 2 3 2" xfId="1845"/>
    <cellStyle name="Название 2 2 3 2 10" xfId="4026"/>
    <cellStyle name="Название 2 2 3 2 10 2" xfId="29129"/>
    <cellStyle name="Название 2 2 3 2 2" xfId="1961"/>
    <cellStyle name="Название 2 2 3 2 2 2" xfId="3419"/>
    <cellStyle name="Название 2 2 3 2 2 2 2" xfId="10174"/>
    <cellStyle name="Название 2 2 3 2 2 2 2 2" xfId="32437"/>
    <cellStyle name="Название 2 2 3 2 2 2 3" xfId="12104"/>
    <cellStyle name="Название 2 2 3 2 2 2 3 2" xfId="18428"/>
    <cellStyle name="Название 2 2 3 2 2 2 3 2 2" xfId="36101"/>
    <cellStyle name="Название 2 2 3 2 2 2 3 3" xfId="33348"/>
    <cellStyle name="Название 2 2 3 2 2 2 4" xfId="7995"/>
    <cellStyle name="Название 2 2 3 2 2 2 4 2" xfId="21998"/>
    <cellStyle name="Название 2 2 3 2 2 2 4 2 2" xfId="36665"/>
    <cellStyle name="Название 2 2 3 2 2 2 4 3" xfId="31345"/>
    <cellStyle name="Название 2 2 3 2 2 2 5" xfId="15152"/>
    <cellStyle name="Название 2 2 3 2 2 2 5 2" xfId="34893"/>
    <cellStyle name="Название 2 2 3 2 2 2 6" xfId="28860"/>
    <cellStyle name="Название 2 2 3 2 2 3" xfId="3892"/>
    <cellStyle name="Название 2 2 3 2 2 3 2" xfId="10647"/>
    <cellStyle name="Название 2 2 3 2 2 3 2 2" xfId="32638"/>
    <cellStyle name="Название 2 2 3 2 2 3 3" xfId="12577"/>
    <cellStyle name="Название 2 2 3 2 2 3 3 2" xfId="18899"/>
    <cellStyle name="Название 2 2 3 2 2 3 3 2 2" xfId="36302"/>
    <cellStyle name="Название 2 2 3 2 2 3 3 3" xfId="33549"/>
    <cellStyle name="Название 2 2 3 2 2 3 4" xfId="15623"/>
    <cellStyle name="Название 2 2 3 2 2 3 4 2" xfId="35094"/>
    <cellStyle name="Название 2 2 3 2 2 3 5" xfId="29061"/>
    <cellStyle name="Название 2 2 3 2 2 4" xfId="6561"/>
    <cellStyle name="Название 2 2 3 2 2 4 2" xfId="13739"/>
    <cellStyle name="Название 2 2 3 2 2 4 2 2" xfId="34210"/>
    <cellStyle name="Название 2 2 3 2 2 4 3" xfId="30659"/>
    <cellStyle name="Название 2 2 3 2 2 5" xfId="8744"/>
    <cellStyle name="Название 2 2 3 2 2 5 2" xfId="31748"/>
    <cellStyle name="Название 2 2 3 2 2 6" xfId="10858"/>
    <cellStyle name="Название 2 2 3 2 2 6 2" xfId="17190"/>
    <cellStyle name="Название 2 2 3 2 2 6 2 2" xfId="35589"/>
    <cellStyle name="Название 2 2 3 2 2 6 3" xfId="32836"/>
    <cellStyle name="Название 2 2 3 2 2 7" xfId="5070"/>
    <cellStyle name="Название 2 2 3 2 2 7 2" xfId="29712"/>
    <cellStyle name="Название 2 2 3 2 3" xfId="2380"/>
    <cellStyle name="Название 2 2 3 2 3 2" xfId="6980"/>
    <cellStyle name="Название 2 2 3 2 3 2 2" xfId="14154"/>
    <cellStyle name="Название 2 2 3 2 3 2 2 2" xfId="34466"/>
    <cellStyle name="Название 2 2 3 2 3 2 3" xfId="30915"/>
    <cellStyle name="Название 2 2 3 2 3 3" xfId="9162"/>
    <cellStyle name="Название 2 2 3 2 3 3 2" xfId="32004"/>
    <cellStyle name="Название 2 2 3 2 3 4" xfId="11177"/>
    <cellStyle name="Название 2 2 3 2 3 4 2" xfId="17506"/>
    <cellStyle name="Название 2 2 3 2 3 4 2 2" xfId="35749"/>
    <cellStyle name="Название 2 2 3 2 3 4 3" xfId="32996"/>
    <cellStyle name="Название 2 2 3 2 3 5" xfId="5410"/>
    <cellStyle name="Название 2 2 3 2 3 5 2" xfId="29889"/>
    <cellStyle name="Название 2 2 3 2 3 6" xfId="28508"/>
    <cellStyle name="Название 2 2 3 2 4" xfId="2510"/>
    <cellStyle name="Название 2 2 3 2 4 2" xfId="7110"/>
    <cellStyle name="Название 2 2 3 2 4 2 2" xfId="14284"/>
    <cellStyle name="Название 2 2 3 2 4 2 2 2" xfId="34596"/>
    <cellStyle name="Название 2 2 3 2 4 2 3" xfId="31045"/>
    <cellStyle name="Название 2 2 3 2 4 3" xfId="9292"/>
    <cellStyle name="Название 2 2 3 2 4 3 2" xfId="32134"/>
    <cellStyle name="Название 2 2 3 2 4 4" xfId="11252"/>
    <cellStyle name="Название 2 2 3 2 4 4 2" xfId="17581"/>
    <cellStyle name="Название 2 2 3 2 4 4 2 2" xfId="35824"/>
    <cellStyle name="Название 2 2 3 2 4 4 3" xfId="33071"/>
    <cellStyle name="Название 2 2 3 2 4 5" xfId="5509"/>
    <cellStyle name="Название 2 2 3 2 4 5 2" xfId="29976"/>
    <cellStyle name="Название 2 2 3 2 4 6" xfId="28583"/>
    <cellStyle name="Название 2 2 3 2 5" xfId="3172"/>
    <cellStyle name="Название 2 2 3 2 5 2" xfId="7748"/>
    <cellStyle name="Название 2 2 3 2 5 2 2" xfId="14906"/>
    <cellStyle name="Название 2 2 3 2 5 2 2 2" xfId="34782"/>
    <cellStyle name="Название 2 2 3 2 5 2 3" xfId="31234"/>
    <cellStyle name="Название 2 2 3 2 5 3" xfId="9927"/>
    <cellStyle name="Название 2 2 3 2 5 3 2" xfId="32326"/>
    <cellStyle name="Название 2 2 3 2 5 4" xfId="11858"/>
    <cellStyle name="Название 2 2 3 2 5 4 2" xfId="18183"/>
    <cellStyle name="Название 2 2 3 2 5 4 2 2" xfId="35991"/>
    <cellStyle name="Название 2 2 3 2 5 4 3" xfId="33238"/>
    <cellStyle name="Название 2 2 3 2 5 5" xfId="4968"/>
    <cellStyle name="Название 2 2 3 2 5 5 2" xfId="29610"/>
    <cellStyle name="Название 2 2 3 2 5 6" xfId="28750"/>
    <cellStyle name="Название 2 2 3 2 6" xfId="3646"/>
    <cellStyle name="Название 2 2 3 2 6 2" xfId="10401"/>
    <cellStyle name="Название 2 2 3 2 6 2 2" xfId="32528"/>
    <cellStyle name="Название 2 2 3 2 6 3" xfId="12331"/>
    <cellStyle name="Название 2 2 3 2 6 3 2" xfId="18654"/>
    <cellStyle name="Название 2 2 3 2 6 3 2 2" xfId="36192"/>
    <cellStyle name="Название 2 2 3 2 6 3 3" xfId="33439"/>
    <cellStyle name="Название 2 2 3 2 6 4" xfId="8222"/>
    <cellStyle name="Название 2 2 3 2 6 4 2" xfId="22219"/>
    <cellStyle name="Название 2 2 3 2 6 4 2 2" xfId="36756"/>
    <cellStyle name="Название 2 2 3 2 6 4 3" xfId="31436"/>
    <cellStyle name="Название 2 2 3 2 6 5" xfId="15378"/>
    <cellStyle name="Название 2 2 3 2 6 5 2" xfId="34984"/>
    <cellStyle name="Название 2 2 3 2 6 6" xfId="28951"/>
    <cellStyle name="Название 2 2 3 2 7" xfId="6445"/>
    <cellStyle name="Название 2 2 3 2 7 2" xfId="13623"/>
    <cellStyle name="Название 2 2 3 2 7 2 2" xfId="34107"/>
    <cellStyle name="Название 2 2 3 2 7 3" xfId="30556"/>
    <cellStyle name="Название 2 2 3 2 8" xfId="8628"/>
    <cellStyle name="Название 2 2 3 2 8 2" xfId="31645"/>
    <cellStyle name="Название 2 2 3 2 9" xfId="10742"/>
    <cellStyle name="Название 2 2 3 2 9 2" xfId="17074"/>
    <cellStyle name="Название 2 2 3 2 9 2 2" xfId="35486"/>
    <cellStyle name="Название 2 2 3 2 9 3" xfId="32733"/>
    <cellStyle name="Название 2 2 3 3" xfId="1900"/>
    <cellStyle name="Название 2 2 3 3 2" xfId="2435"/>
    <cellStyle name="Название 2 2 3 3 2 2" xfId="7035"/>
    <cellStyle name="Название 2 2 3 3 2 2 2" xfId="14209"/>
    <cellStyle name="Название 2 2 3 3 2 2 2 2" xfId="34521"/>
    <cellStyle name="Название 2 2 3 3 2 2 3" xfId="30970"/>
    <cellStyle name="Название 2 2 3 3 2 3" xfId="9217"/>
    <cellStyle name="Название 2 2 3 3 2 3 2" xfId="32059"/>
    <cellStyle name="Название 2 2 3 3 3" xfId="5023"/>
    <cellStyle name="Название 2 2 3 3 3 2" xfId="29665"/>
    <cellStyle name="Название 2 2 3 3 4" xfId="6500"/>
    <cellStyle name="Название 2 2 3 3 4 2" xfId="13678"/>
    <cellStyle name="Название 2 2 3 3 4 2 2" xfId="34162"/>
    <cellStyle name="Название 2 2 3 3 4 3" xfId="30611"/>
    <cellStyle name="Название 2 2 3 3 5" xfId="8683"/>
    <cellStyle name="Название 2 2 3 3 5 2" xfId="31700"/>
    <cellStyle name="Название 2 2 3 3 6" xfId="10797"/>
    <cellStyle name="Название 2 2 3 3 6 2" xfId="17129"/>
    <cellStyle name="Название 2 2 3 3 6 2 2" xfId="35541"/>
    <cellStyle name="Название 2 2 3 3 6 3" xfId="32788"/>
    <cellStyle name="Название 2 2 3 4" xfId="1974"/>
    <cellStyle name="Название 2 2 3 4 2" xfId="5079"/>
    <cellStyle name="Название 2 2 3 4 2 2" xfId="29720"/>
    <cellStyle name="Название 2 2 3 4 3" xfId="6574"/>
    <cellStyle name="Название 2 2 3 4 3 2" xfId="13752"/>
    <cellStyle name="Название 2 2 3 4 3 2 2" xfId="34218"/>
    <cellStyle name="Название 2 2 3 4 3 3" xfId="30667"/>
    <cellStyle name="Название 2 2 3 4 4" xfId="8757"/>
    <cellStyle name="Название 2 2 3 4 4 2" xfId="31756"/>
    <cellStyle name="Название 2 2 3 4 5" xfId="10871"/>
    <cellStyle name="Название 2 2 3 4 5 2" xfId="17203"/>
    <cellStyle name="Название 2 2 3 4 5 2 2" xfId="35597"/>
    <cellStyle name="Название 2 2 3 4 5 3" xfId="32844"/>
    <cellStyle name="Название 2 2 3 4 6" xfId="4531"/>
    <cellStyle name="Название 2 2 3 4 6 2" xfId="20539"/>
    <cellStyle name="Название 2 2 3 4 6 2 2" xfId="36422"/>
    <cellStyle name="Название 2 2 3 4 6 3" xfId="29307"/>
    <cellStyle name="Название 2 2 3 4 7" xfId="5298"/>
    <cellStyle name="Название 2 2 3 4 7 2" xfId="29815"/>
    <cellStyle name="Название 2 2 3 5" xfId="2233"/>
    <cellStyle name="Название 2 2 3 5 2" xfId="6833"/>
    <cellStyle name="Название 2 2 3 5 2 2" xfId="14007"/>
    <cellStyle name="Название 2 2 3 5 2 2 2" xfId="34356"/>
    <cellStyle name="Название 2 2 3 5 2 3" xfId="30805"/>
    <cellStyle name="Название 2 2 3 5 3" xfId="9016"/>
    <cellStyle name="Название 2 2 3 5 3 2" xfId="31894"/>
    <cellStyle name="Название 2 2 3 6" xfId="4819"/>
    <cellStyle name="Название 2 2 3 6 2" xfId="29495"/>
    <cellStyle name="Название 2 2 3 7" xfId="6240"/>
    <cellStyle name="Название 2 2 3 7 2" xfId="13472"/>
    <cellStyle name="Название 2 2 3 7 2 2" xfId="33982"/>
    <cellStyle name="Название 2 2 3 7 3" xfId="30415"/>
    <cellStyle name="Название 2 2 3 8" xfId="8509"/>
    <cellStyle name="Название 2 2 3 8 2" xfId="31533"/>
    <cellStyle name="Название 2 2 3 9" xfId="5869"/>
    <cellStyle name="Название 2 2 3 9 2" xfId="13131"/>
    <cellStyle name="Название 2 2 3 9 2 2" xfId="33780"/>
    <cellStyle name="Название 2 2 3 9 3" xfId="30192"/>
    <cellStyle name="Название 2 2 4" xfId="1625"/>
    <cellStyle name="Название 2 2 4 10" xfId="4095"/>
    <cellStyle name="Название 2 2 4 10 2" xfId="29166"/>
    <cellStyle name="Название 2 2 4 2" xfId="1969"/>
    <cellStyle name="Название 2 2 4 2 2" xfId="3287"/>
    <cellStyle name="Название 2 2 4 2 2 2" xfId="10042"/>
    <cellStyle name="Название 2 2 4 2 2 2 2" xfId="32379"/>
    <cellStyle name="Название 2 2 4 2 2 3" xfId="11972"/>
    <cellStyle name="Название 2 2 4 2 2 3 2" xfId="18297"/>
    <cellStyle name="Название 2 2 4 2 2 3 2 2" xfId="36043"/>
    <cellStyle name="Название 2 2 4 2 2 3 3" xfId="33290"/>
    <cellStyle name="Название 2 2 4 2 2 4" xfId="7863"/>
    <cellStyle name="Название 2 2 4 2 2 4 2" xfId="21867"/>
    <cellStyle name="Название 2 2 4 2 2 4 2 2" xfId="36607"/>
    <cellStyle name="Название 2 2 4 2 2 4 3" xfId="31287"/>
    <cellStyle name="Название 2 2 4 2 2 5" xfId="15021"/>
    <cellStyle name="Название 2 2 4 2 2 5 2" xfId="34835"/>
    <cellStyle name="Название 2 2 4 2 2 6" xfId="28802"/>
    <cellStyle name="Название 2 2 4 2 3" xfId="3760"/>
    <cellStyle name="Название 2 2 4 2 3 2" xfId="10515"/>
    <cellStyle name="Название 2 2 4 2 3 2 2" xfId="32580"/>
    <cellStyle name="Название 2 2 4 2 3 3" xfId="12445"/>
    <cellStyle name="Название 2 2 4 2 3 3 2" xfId="18768"/>
    <cellStyle name="Название 2 2 4 2 3 3 2 2" xfId="36244"/>
    <cellStyle name="Название 2 2 4 2 3 3 3" xfId="33491"/>
    <cellStyle name="Название 2 2 4 2 3 4" xfId="15492"/>
    <cellStyle name="Название 2 2 4 2 3 4 2" xfId="35036"/>
    <cellStyle name="Название 2 2 4 2 3 5" xfId="29003"/>
    <cellStyle name="Название 2 2 4 2 4" xfId="6569"/>
    <cellStyle name="Название 2 2 4 2 4 2" xfId="13747"/>
    <cellStyle name="Название 2 2 4 2 4 2 2" xfId="34215"/>
    <cellStyle name="Название 2 2 4 2 4 3" xfId="30664"/>
    <cellStyle name="Название 2 2 4 2 5" xfId="8752"/>
    <cellStyle name="Название 2 2 4 2 5 2" xfId="31753"/>
    <cellStyle name="Название 2 2 4 2 6" xfId="10866"/>
    <cellStyle name="Название 2 2 4 2 6 2" xfId="17198"/>
    <cellStyle name="Название 2 2 4 2 6 2 2" xfId="35594"/>
    <cellStyle name="Название 2 2 4 2 6 3" xfId="32841"/>
    <cellStyle name="Название 2 2 4 2 7" xfId="5075"/>
    <cellStyle name="Название 2 2 4 2 7 2" xfId="29717"/>
    <cellStyle name="Название 2 2 4 3" xfId="2304"/>
    <cellStyle name="Название 2 2 4 3 2" xfId="6904"/>
    <cellStyle name="Название 2 2 4 3 2 2" xfId="14078"/>
    <cellStyle name="Название 2 2 4 3 2 2 2" xfId="34408"/>
    <cellStyle name="Название 2 2 4 3 2 3" xfId="30857"/>
    <cellStyle name="Название 2 2 4 3 3" xfId="9087"/>
    <cellStyle name="Название 2 2 4 3 3 2" xfId="31946"/>
    <cellStyle name="Название 2 2 4 3 4" xfId="11111"/>
    <cellStyle name="Название 2 2 4 3 4 2" xfId="17440"/>
    <cellStyle name="Название 2 2 4 3 4 2 2" xfId="35700"/>
    <cellStyle name="Название 2 2 4 3 4 3" xfId="32947"/>
    <cellStyle name="Название 2 2 4 3 5" xfId="5340"/>
    <cellStyle name="Название 2 2 4 3 5 2" xfId="29837"/>
    <cellStyle name="Название 2 2 4 3 6" xfId="28459"/>
    <cellStyle name="Название 2 2 4 4" xfId="2203"/>
    <cellStyle name="Название 2 2 4 4 2" xfId="6803"/>
    <cellStyle name="Название 2 2 4 4 2 2" xfId="13977"/>
    <cellStyle name="Название 2 2 4 4 2 2 2" xfId="34338"/>
    <cellStyle name="Название 2 2 4 4 2 3" xfId="30787"/>
    <cellStyle name="Название 2 2 4 4 3" xfId="8986"/>
    <cellStyle name="Название 2 2 4 4 3 2" xfId="31876"/>
    <cellStyle name="Название 2 2 4 4 4" xfId="11050"/>
    <cellStyle name="Название 2 2 4 4 4 2" xfId="17379"/>
    <cellStyle name="Название 2 2 4 4 4 2 2" xfId="35670"/>
    <cellStyle name="Название 2 2 4 4 4 3" xfId="32917"/>
    <cellStyle name="Название 2 2 4 4 5" xfId="5260"/>
    <cellStyle name="Название 2 2 4 4 5 2" xfId="29795"/>
    <cellStyle name="Название 2 2 4 4 6" xfId="28430"/>
    <cellStyle name="Название 2 2 4 5" xfId="3024"/>
    <cellStyle name="Название 2 2 4 5 2" xfId="7611"/>
    <cellStyle name="Название 2 2 4 5 2 2" xfId="14775"/>
    <cellStyle name="Название 2 2 4 5 2 2 2" xfId="34724"/>
    <cellStyle name="Название 2 2 4 5 2 3" xfId="31176"/>
    <cellStyle name="Название 2 2 4 5 3" xfId="9790"/>
    <cellStyle name="Название 2 2 4 5 3 2" xfId="32264"/>
    <cellStyle name="Название 2 2 4 5 4" xfId="11727"/>
    <cellStyle name="Название 2 2 4 5 4 2" xfId="18052"/>
    <cellStyle name="Название 2 2 4 5 4 2 2" xfId="35933"/>
    <cellStyle name="Название 2 2 4 5 4 3" xfId="33180"/>
    <cellStyle name="Название 2 2 4 5 5" xfId="4872"/>
    <cellStyle name="Название 2 2 4 5 5 2" xfId="29547"/>
    <cellStyle name="Название 2 2 4 5 6" xfId="28692"/>
    <cellStyle name="Название 2 2 4 6" xfId="3529"/>
    <cellStyle name="Название 2 2 4 6 2" xfId="10284"/>
    <cellStyle name="Название 2 2 4 6 2 2" xfId="32484"/>
    <cellStyle name="Название 2 2 4 6 3" xfId="12214"/>
    <cellStyle name="Название 2 2 4 6 3 2" xfId="18537"/>
    <cellStyle name="Название 2 2 4 6 3 2 2" xfId="36148"/>
    <cellStyle name="Название 2 2 4 6 3 3" xfId="33395"/>
    <cellStyle name="Название 2 2 4 6 4" xfId="8105"/>
    <cellStyle name="Название 2 2 4 6 4 2" xfId="22102"/>
    <cellStyle name="Название 2 2 4 6 4 2 2" xfId="36712"/>
    <cellStyle name="Название 2 2 4 6 4 3" xfId="31392"/>
    <cellStyle name="Название 2 2 4 6 5" xfId="15261"/>
    <cellStyle name="Название 2 2 4 6 5 2" xfId="34940"/>
    <cellStyle name="Название 2 2 4 6 6" xfId="28907"/>
    <cellStyle name="Название 2 2 4 7" xfId="6319"/>
    <cellStyle name="Название 2 2 4 7 2" xfId="13539"/>
    <cellStyle name="Название 2 2 4 7 2 2" xfId="34037"/>
    <cellStyle name="Название 2 2 4 7 3" xfId="30480"/>
    <cellStyle name="Название 2 2 4 8" xfId="8569"/>
    <cellStyle name="Название 2 2 4 8 2" xfId="31589"/>
    <cellStyle name="Название 2 2 4 9" xfId="10693"/>
    <cellStyle name="Название 2 2 4 9 2" xfId="17025"/>
    <cellStyle name="Название 2 2 4 9 2 2" xfId="35437"/>
    <cellStyle name="Название 2 2 4 9 3" xfId="32684"/>
    <cellStyle name="Название 2 2 5" xfId="1506"/>
    <cellStyle name="Название 2 2 5 2" xfId="2261"/>
    <cellStyle name="Название 2 2 5 2 2" xfId="6861"/>
    <cellStyle name="Название 2 2 5 2 2 2" xfId="14035"/>
    <cellStyle name="Название 2 2 5 2 2 2 2" xfId="34382"/>
    <cellStyle name="Название 2 2 5 2 2 3" xfId="30831"/>
    <cellStyle name="Название 2 2 5 2 3" xfId="9044"/>
    <cellStyle name="Название 2 2 5 2 3 2" xfId="31920"/>
    <cellStyle name="Название 2 2 5 3" xfId="4844"/>
    <cellStyle name="Название 2 2 5 3 2" xfId="29520"/>
    <cellStyle name="Название 2 2 5 4" xfId="6266"/>
    <cellStyle name="Название 2 2 5 4 2" xfId="13497"/>
    <cellStyle name="Название 2 2 5 4 2 2" xfId="34007"/>
    <cellStyle name="Название 2 2 5 4 3" xfId="30441"/>
    <cellStyle name="Название 2 2 5 5" xfId="8537"/>
    <cellStyle name="Название 2 2 5 5 2" xfId="31561"/>
    <cellStyle name="Название 2 2 5 6" xfId="10672"/>
    <cellStyle name="Название 2 2 5 6 2" xfId="17004"/>
    <cellStyle name="Название 2 2 5 6 2 2" xfId="35416"/>
    <cellStyle name="Название 2 2 5 6 3" xfId="32663"/>
    <cellStyle name="Название 2 2 6" xfId="1327"/>
    <cellStyle name="Название 2 2 6 2" xfId="4760"/>
    <cellStyle name="Название 2 2 6 2 2" xfId="29445"/>
    <cellStyle name="Название 2 2 6 3" xfId="6123"/>
    <cellStyle name="Название 2 2 6 3 2" xfId="13362"/>
    <cellStyle name="Название 2 2 6 3 2 2" xfId="33913"/>
    <cellStyle name="Название 2 2 6 3 3" xfId="30343"/>
    <cellStyle name="Название 2 2 6 4" xfId="5786"/>
    <cellStyle name="Название 2 2 6 4 2" xfId="30145"/>
    <cellStyle name="Название 2 2 6 5" xfId="5559"/>
    <cellStyle name="Название 2 2 6 5 2" xfId="12913"/>
    <cellStyle name="Название 2 2 6 5 2 2" xfId="33661"/>
    <cellStyle name="Название 2 2 6 5 3" xfId="30013"/>
    <cellStyle name="Название 2 2 6 6" xfId="4446"/>
    <cellStyle name="Название 2 2 6 6 2" xfId="20482"/>
    <cellStyle name="Название 2 2 6 6 2 2" xfId="36392"/>
    <cellStyle name="Название 2 2 6 6 3" xfId="29277"/>
    <cellStyle name="Название 2 2 6 7" xfId="8360"/>
    <cellStyle name="Название 2 2 6 7 2" xfId="31463"/>
    <cellStyle name="Название 2 2 7" xfId="1378"/>
    <cellStyle name="Название 2 2 7 2" xfId="6161"/>
    <cellStyle name="Название 2 2 7 2 2" xfId="13398"/>
    <cellStyle name="Название 2 2 7 2 2 2" xfId="33938"/>
    <cellStyle name="Название 2 2 7 2 3" xfId="30368"/>
    <cellStyle name="Название 2 2 7 3" xfId="8432"/>
    <cellStyle name="Название 2 2 7 3 2" xfId="31489"/>
    <cellStyle name="Название 2 2 7 4" xfId="5783"/>
    <cellStyle name="Название 2 2 7 4 2" xfId="13064"/>
    <cellStyle name="Название 2 2 7 4 2 2" xfId="33745"/>
    <cellStyle name="Название 2 2 7 4 3" xfId="30143"/>
    <cellStyle name="Название 2 2 7 5" xfId="4784"/>
    <cellStyle name="Название 2 2 7 5 2" xfId="29465"/>
    <cellStyle name="Название 2 2 8" xfId="2166"/>
    <cellStyle name="Название 2 2 8 2" xfId="6766"/>
    <cellStyle name="Название 2 2 8 2 2" xfId="13940"/>
    <cellStyle name="Название 2 2 8 2 2 2" xfId="34308"/>
    <cellStyle name="Название 2 2 8 2 3" xfId="30757"/>
    <cellStyle name="Название 2 2 8 3" xfId="8949"/>
    <cellStyle name="Название 2 2 8 3 2" xfId="31846"/>
    <cellStyle name="Название 2 2 9" xfId="5602"/>
    <cellStyle name="Название 2 2 9 2" xfId="12946"/>
    <cellStyle name="Название 2 2 9 2 2" xfId="33681"/>
    <cellStyle name="Название 2 2 9 3" xfId="30042"/>
    <cellStyle name="Название 2 3" xfId="724"/>
    <cellStyle name="Название 2 3 2" xfId="1817"/>
    <cellStyle name="Название 2 3 3" xfId="1624"/>
    <cellStyle name="Название 2 3 3 10" xfId="4144"/>
    <cellStyle name="Название 2 3 3 10 2" xfId="29188"/>
    <cellStyle name="Название 2 3 3 2" xfId="2017"/>
    <cellStyle name="Название 2 3 3 2 2" xfId="3286"/>
    <cellStyle name="Название 2 3 3 2 2 2" xfId="10041"/>
    <cellStyle name="Название 2 3 3 2 2 2 2" xfId="32378"/>
    <cellStyle name="Название 2 3 3 2 2 3" xfId="11971"/>
    <cellStyle name="Название 2 3 3 2 2 3 2" xfId="18296"/>
    <cellStyle name="Название 2 3 3 2 2 3 2 2" xfId="36042"/>
    <cellStyle name="Название 2 3 3 2 2 3 3" xfId="33289"/>
    <cellStyle name="Название 2 3 3 2 2 4" xfId="7862"/>
    <cellStyle name="Название 2 3 3 2 2 4 2" xfId="21866"/>
    <cellStyle name="Название 2 3 3 2 2 4 2 2" xfId="36606"/>
    <cellStyle name="Название 2 3 3 2 2 4 3" xfId="31286"/>
    <cellStyle name="Название 2 3 3 2 2 5" xfId="15020"/>
    <cellStyle name="Название 2 3 3 2 2 5 2" xfId="34834"/>
    <cellStyle name="Название 2 3 3 2 2 6" xfId="28801"/>
    <cellStyle name="Название 2 3 3 2 3" xfId="3759"/>
    <cellStyle name="Название 2 3 3 2 3 2" xfId="10514"/>
    <cellStyle name="Название 2 3 3 2 3 2 2" xfId="32579"/>
    <cellStyle name="Название 2 3 3 2 3 3" xfId="12444"/>
    <cellStyle name="Название 2 3 3 2 3 3 2" xfId="18767"/>
    <cellStyle name="Название 2 3 3 2 3 3 2 2" xfId="36243"/>
    <cellStyle name="Название 2 3 3 2 3 3 3" xfId="33490"/>
    <cellStyle name="Название 2 3 3 2 3 4" xfId="15491"/>
    <cellStyle name="Название 2 3 3 2 3 4 2" xfId="35035"/>
    <cellStyle name="Название 2 3 3 2 3 5" xfId="29002"/>
    <cellStyle name="Название 2 3 3 2 4" xfId="6617"/>
    <cellStyle name="Название 2 3 3 2 4 2" xfId="13794"/>
    <cellStyle name="Название 2 3 3 2 4 2 2" xfId="34245"/>
    <cellStyle name="Название 2 3 3 2 4 3" xfId="30694"/>
    <cellStyle name="Название 2 3 3 2 5" xfId="8800"/>
    <cellStyle name="Название 2 3 3 2 5 2" xfId="31783"/>
    <cellStyle name="Название 2 3 3 2 6" xfId="10914"/>
    <cellStyle name="Название 2 3 3 2 6 2" xfId="17245"/>
    <cellStyle name="Название 2 3 3 2 6 2 2" xfId="35624"/>
    <cellStyle name="Название 2 3 3 2 6 3" xfId="32871"/>
    <cellStyle name="Название 2 3 3 2 7" xfId="5106"/>
    <cellStyle name="Название 2 3 3 2 7 2" xfId="29742"/>
    <cellStyle name="Название 2 3 3 3" xfId="2303"/>
    <cellStyle name="Название 2 3 3 3 2" xfId="6903"/>
    <cellStyle name="Название 2 3 3 3 2 2" xfId="14077"/>
    <cellStyle name="Название 2 3 3 3 2 2 2" xfId="34407"/>
    <cellStyle name="Название 2 3 3 3 2 3" xfId="30856"/>
    <cellStyle name="Название 2 3 3 3 3" xfId="9086"/>
    <cellStyle name="Название 2 3 3 3 3 2" xfId="31945"/>
    <cellStyle name="Название 2 3 3 3 4" xfId="11110"/>
    <cellStyle name="Название 2 3 3 3 4 2" xfId="17439"/>
    <cellStyle name="Название 2 3 3 3 4 2 2" xfId="35699"/>
    <cellStyle name="Название 2 3 3 3 4 3" xfId="32946"/>
    <cellStyle name="Название 2 3 3 3 5" xfId="5339"/>
    <cellStyle name="Название 2 3 3 3 5 2" xfId="29836"/>
    <cellStyle name="Название 2 3 3 3 6" xfId="28458"/>
    <cellStyle name="Название 2 3 3 4" xfId="2190"/>
    <cellStyle name="Название 2 3 3 4 2" xfId="6790"/>
    <cellStyle name="Название 2 3 3 4 2 2" xfId="13964"/>
    <cellStyle name="Название 2 3 3 4 2 2 2" xfId="34327"/>
    <cellStyle name="Название 2 3 3 4 2 3" xfId="30776"/>
    <cellStyle name="Название 2 3 3 4 3" xfId="8973"/>
    <cellStyle name="Название 2 3 3 4 3 2" xfId="31865"/>
    <cellStyle name="Название 2 3 3 4 4" xfId="11042"/>
    <cellStyle name="Название 2 3 3 4 4 2" xfId="17371"/>
    <cellStyle name="Название 2 3 3 4 4 2 2" xfId="35664"/>
    <cellStyle name="Название 2 3 3 4 4 3" xfId="32911"/>
    <cellStyle name="Название 2 3 3 4 5" xfId="5250"/>
    <cellStyle name="Название 2 3 3 4 5 2" xfId="29789"/>
    <cellStyle name="Название 2 3 3 4 6" xfId="28424"/>
    <cellStyle name="Название 2 3 3 5" xfId="3023"/>
    <cellStyle name="Название 2 3 3 5 2" xfId="7610"/>
    <cellStyle name="Название 2 3 3 5 2 2" xfId="14774"/>
    <cellStyle name="Название 2 3 3 5 2 2 2" xfId="34723"/>
    <cellStyle name="Название 2 3 3 5 2 3" xfId="31175"/>
    <cellStyle name="Название 2 3 3 5 3" xfId="9789"/>
    <cellStyle name="Название 2 3 3 5 3 2" xfId="32263"/>
    <cellStyle name="Название 2 3 3 5 4" xfId="11726"/>
    <cellStyle name="Название 2 3 3 5 4 2" xfId="18051"/>
    <cellStyle name="Название 2 3 3 5 4 2 2" xfId="35932"/>
    <cellStyle name="Название 2 3 3 5 4 3" xfId="33179"/>
    <cellStyle name="Название 2 3 3 5 5" xfId="4871"/>
    <cellStyle name="Название 2 3 3 5 5 2" xfId="29546"/>
    <cellStyle name="Название 2 3 3 5 6" xfId="28691"/>
    <cellStyle name="Название 2 3 3 6" xfId="3528"/>
    <cellStyle name="Название 2 3 3 6 2" xfId="10283"/>
    <cellStyle name="Название 2 3 3 6 2 2" xfId="32483"/>
    <cellStyle name="Название 2 3 3 6 3" xfId="12213"/>
    <cellStyle name="Название 2 3 3 6 3 2" xfId="18536"/>
    <cellStyle name="Название 2 3 3 6 3 2 2" xfId="36147"/>
    <cellStyle name="Название 2 3 3 6 3 3" xfId="33394"/>
    <cellStyle name="Название 2 3 3 6 4" xfId="8104"/>
    <cellStyle name="Название 2 3 3 6 4 2" xfId="22101"/>
    <cellStyle name="Название 2 3 3 6 4 2 2" xfId="36711"/>
    <cellStyle name="Название 2 3 3 6 4 3" xfId="31391"/>
    <cellStyle name="Название 2 3 3 6 5" xfId="15260"/>
    <cellStyle name="Название 2 3 3 6 5 2" xfId="34939"/>
    <cellStyle name="Название 2 3 3 6 6" xfId="28906"/>
    <cellStyle name="Название 2 3 3 7" xfId="6318"/>
    <cellStyle name="Название 2 3 3 7 2" xfId="13538"/>
    <cellStyle name="Название 2 3 3 7 2 2" xfId="34036"/>
    <cellStyle name="Название 2 3 3 7 3" xfId="30479"/>
    <cellStyle name="Название 2 3 3 8" xfId="8568"/>
    <cellStyle name="Название 2 3 3 8 2" xfId="31588"/>
    <cellStyle name="Название 2 3 3 9" xfId="10692"/>
    <cellStyle name="Название 2 3 3 9 2" xfId="17024"/>
    <cellStyle name="Название 2 3 3 9 2 2" xfId="35436"/>
    <cellStyle name="Название 2 3 3 9 3" xfId="32683"/>
    <cellStyle name="Название 2 3 4" xfId="1653"/>
    <cellStyle name="Название 2 3 4 2" xfId="2310"/>
    <cellStyle name="Название 2 3 4 2 2" xfId="6910"/>
    <cellStyle name="Название 2 3 4 2 2 2" xfId="14084"/>
    <cellStyle name="Название 2 3 4 2 2 2 2" xfId="34413"/>
    <cellStyle name="Название 2 3 4 2 2 3" xfId="30862"/>
    <cellStyle name="Название 2 3 4 2 3" xfId="9093"/>
    <cellStyle name="Название 2 3 4 2 3 2" xfId="31951"/>
    <cellStyle name="Название 2 3 4 3" xfId="4881"/>
    <cellStyle name="Название 2 3 4 3 2" xfId="29551"/>
    <cellStyle name="Название 2 3 4 4" xfId="6331"/>
    <cellStyle name="Название 2 3 4 4 2" xfId="13546"/>
    <cellStyle name="Название 2 3 4 4 2 2" xfId="34041"/>
    <cellStyle name="Название 2 3 4 4 3" xfId="30484"/>
    <cellStyle name="Название 2 3 4 5" xfId="8573"/>
    <cellStyle name="Название 2 3 4 5 2" xfId="31593"/>
    <cellStyle name="Название 2 3 4 6" xfId="10697"/>
    <cellStyle name="Название 2 3 4 6 2" xfId="17029"/>
    <cellStyle name="Название 2 3 4 6 2 2" xfId="35441"/>
    <cellStyle name="Название 2 3 4 6 3" xfId="32688"/>
    <cellStyle name="Название 2 4" xfId="2783"/>
    <cellStyle name="Название 2 4 2" xfId="9556"/>
    <cellStyle name="Название 2 4 2 2" xfId="32189"/>
    <cellStyle name="Название 2 4 3" xfId="7375"/>
    <cellStyle name="Название 2 4 3 2" xfId="21526"/>
    <cellStyle name="Название 2 4 3 2 2" xfId="36546"/>
    <cellStyle name="Название 2 4 3 3" xfId="31101"/>
    <cellStyle name="Название 2 4 4" xfId="14543"/>
    <cellStyle name="Название 2 4 4 2" xfId="34649"/>
    <cellStyle name="Название 2 5" xfId="18990"/>
    <cellStyle name="Название 3" xfId="375"/>
    <cellStyle name="Название 4" xfId="376"/>
    <cellStyle name="Название 5" xfId="377"/>
    <cellStyle name="Нейтральный" xfId="27989" builtinId="28" customBuiltin="1"/>
    <cellStyle name="Нейтральный 2" xfId="378"/>
    <cellStyle name="Нейтральный 3" xfId="379"/>
    <cellStyle name="Нейтральный 4" xfId="380"/>
    <cellStyle name="Нейтральный 5" xfId="381"/>
    <cellStyle name="Обычный" xfId="0" builtinId="0"/>
    <cellStyle name="Обычный 10" xfId="450"/>
    <cellStyle name="Обычный 10 2" xfId="456"/>
    <cellStyle name="Обычный 10 3" xfId="572"/>
    <cellStyle name="Обычный 10 3 2" xfId="1799"/>
    <cellStyle name="Обычный 10 3 2 2" xfId="4949"/>
    <cellStyle name="Обычный 10 3 2 3" xfId="6412"/>
    <cellStyle name="Обычный 10 3 3" xfId="4495"/>
    <cellStyle name="Обычный 10 3 4" xfId="4667"/>
    <cellStyle name="Обычный 10 3 5" xfId="5737"/>
    <cellStyle name="Обычный 10 4" xfId="525"/>
    <cellStyle name="Обычный 10 5" xfId="1649"/>
    <cellStyle name="Обычный 102" xfId="712"/>
    <cellStyle name="Обычный 11" xfId="1"/>
    <cellStyle name="Обычный 11 2" xfId="582"/>
    <cellStyle name="Обычный 11 2 2" xfId="1801"/>
    <cellStyle name="Обычный 11 2 2 2" xfId="4951"/>
    <cellStyle name="Обычный 11 2 2 3" xfId="6414"/>
    <cellStyle name="Обычный 11 2 3" xfId="4497"/>
    <cellStyle name="Обычный 11 2 4" xfId="4669"/>
    <cellStyle name="Обычный 11 2 5" xfId="5740"/>
    <cellStyle name="Обычный 11 3" xfId="571"/>
    <cellStyle name="Обычный 11 3 2" xfId="1375"/>
    <cellStyle name="Обычный 11 3 2 2" xfId="1798"/>
    <cellStyle name="Обычный 11 3 2 2 2" xfId="4948"/>
    <cellStyle name="Обычный 11 3 2 2 3" xfId="6411"/>
    <cellStyle name="Обычный 11 3 2 3" xfId="2940"/>
    <cellStyle name="Обычный 11 3 2 3 2" xfId="7527"/>
    <cellStyle name="Обычный 11 3 2 4" xfId="2784"/>
    <cellStyle name="Обычный 11 3 2 4 2" xfId="7376"/>
    <cellStyle name="Обычный 11 3 2 4 3" xfId="4783"/>
    <cellStyle name="Обычный 11 3 2 5" xfId="6159"/>
    <cellStyle name="Обычный 11 3 3" xfId="1165"/>
    <cellStyle name="Обычный 11 3 4" xfId="4666"/>
    <cellStyle name="Обычный 11 3 5" xfId="5736"/>
    <cellStyle name="Обычный 11 3 6" xfId="18998"/>
    <cellStyle name="Обычный 115" xfId="726"/>
    <cellStyle name="Обычный 117" xfId="455"/>
    <cellStyle name="Обычный 12" xfId="535"/>
    <cellStyle name="Обычный 12 2" xfId="570"/>
    <cellStyle name="Обычный 12 2 2" xfId="1797"/>
    <cellStyle name="Обычный 12 2 2 2" xfId="4947"/>
    <cellStyle name="Обычный 12 2 2 3" xfId="6410"/>
    <cellStyle name="Обычный 12 2 3" xfId="4494"/>
    <cellStyle name="Обычный 12 2 4" xfId="4665"/>
    <cellStyle name="Обычный 12 2 5" xfId="5735"/>
    <cellStyle name="Обычный 12 3" xfId="685"/>
    <cellStyle name="Обычный 12 4" xfId="1783"/>
    <cellStyle name="Обычный 12 5" xfId="1590"/>
    <cellStyle name="Обычный 12 5 2" xfId="4862"/>
    <cellStyle name="Обычный 12 5 3" xfId="6300"/>
    <cellStyle name="Обычный 127" xfId="711"/>
    <cellStyle name="Обычный 127 2" xfId="1808"/>
    <cellStyle name="Обычный 127 2 2" xfId="4957"/>
    <cellStyle name="Обычный 127 2 3" xfId="6420"/>
    <cellStyle name="Обычный 127 3" xfId="1626"/>
    <cellStyle name="Обычный 127 3 2" xfId="4873"/>
    <cellStyle name="Обычный 127 3 3" xfId="6320"/>
    <cellStyle name="Обычный 127 4" xfId="4509"/>
    <cellStyle name="Обычный 127 5" xfId="4673"/>
    <cellStyle name="Обычный 127 6" xfId="5792"/>
    <cellStyle name="Обычный 13" xfId="531"/>
    <cellStyle name="Обычный 13 2" xfId="1781"/>
    <cellStyle name="Обычный 13 3" xfId="1651"/>
    <cellStyle name="Обычный 13 3 2" xfId="4879"/>
    <cellStyle name="Обычный 13 3 3" xfId="6329"/>
    <cellStyle name="Обычный 136" xfId="1650"/>
    <cellStyle name="Обычный 136 2" xfId="4878"/>
    <cellStyle name="Обычный 136 3" xfId="6328"/>
    <cellStyle name="Обычный 14" xfId="578"/>
    <cellStyle name="Обычный 14 2" xfId="1800"/>
    <cellStyle name="Обычный 14 2 2" xfId="4950"/>
    <cellStyle name="Обычный 14 2 3" xfId="6413"/>
    <cellStyle name="Обычный 14 3" xfId="4496"/>
    <cellStyle name="Обычный 14 4" xfId="4668"/>
    <cellStyle name="Обычный 14 5" xfId="5739"/>
    <cellStyle name="Обычный 15" xfId="569"/>
    <cellStyle name="Обычный 15 2" xfId="1796"/>
    <cellStyle name="Обычный 15 2 2" xfId="4946"/>
    <cellStyle name="Обычный 15 2 3" xfId="6409"/>
    <cellStyle name="Обычный 15 3" xfId="4493"/>
    <cellStyle name="Обычный 15 4" xfId="4664"/>
    <cellStyle name="Обычный 15 5" xfId="5734"/>
    <cellStyle name="Обычный 16" xfId="568"/>
    <cellStyle name="Обычный 16 2" xfId="1795"/>
    <cellStyle name="Обычный 16 2 2" xfId="4945"/>
    <cellStyle name="Обычный 16 2 3" xfId="6408"/>
    <cellStyle name="Обычный 16 3" xfId="4492"/>
    <cellStyle name="Обычный 16 4" xfId="4663"/>
    <cellStyle name="Обычный 16 5" xfId="5733"/>
    <cellStyle name="Обычный 17" xfId="567"/>
    <cellStyle name="Обычный 17 2" xfId="1794"/>
    <cellStyle name="Обычный 17 2 2" xfId="4944"/>
    <cellStyle name="Обычный 17 2 3" xfId="6407"/>
    <cellStyle name="Обычный 17 3" xfId="4491"/>
    <cellStyle name="Обычный 17 4" xfId="4662"/>
    <cellStyle name="Обычный 17 5" xfId="5732"/>
    <cellStyle name="Обычный 18" xfId="566"/>
    <cellStyle name="Обычный 18 2" xfId="1793"/>
    <cellStyle name="Обычный 18 2 2" xfId="4943"/>
    <cellStyle name="Обычный 18 2 3" xfId="6406"/>
    <cellStyle name="Обычный 18 3" xfId="4490"/>
    <cellStyle name="Обычный 18 4" xfId="4661"/>
    <cellStyle name="Обычный 18 5" xfId="5731"/>
    <cellStyle name="Обычный 19" xfId="565"/>
    <cellStyle name="Обычный 19 2" xfId="1792"/>
    <cellStyle name="Обычный 19 2 2" xfId="4942"/>
    <cellStyle name="Обычный 19 2 3" xfId="6405"/>
    <cellStyle name="Обычный 19 3" xfId="4489"/>
    <cellStyle name="Обычный 19 4" xfId="4660"/>
    <cellStyle name="Обычный 19 5" xfId="5730"/>
    <cellStyle name="Обычный 2" xfId="2"/>
    <cellStyle name="Обычный 2 10" xfId="452"/>
    <cellStyle name="Обычный 2 10 2" xfId="1648"/>
    <cellStyle name="Обычный 2 11" xfId="1646"/>
    <cellStyle name="Обычный 2 12" xfId="1645"/>
    <cellStyle name="Обычный 2 13" xfId="1642"/>
    <cellStyle name="Обычный 2 14" xfId="1638"/>
    <cellStyle name="Обычный 2 15" xfId="1647"/>
    <cellStyle name="Обычный 2 16" xfId="836"/>
    <cellStyle name="Обычный 2 2" xfId="382"/>
    <cellStyle name="Обычный 2 2 2" xfId="580"/>
    <cellStyle name="Обычный 2 2 2 10" xfId="829"/>
    <cellStyle name="Обычный 2 2 2 6" xfId="834"/>
    <cellStyle name="Обычный 2 2 3" xfId="536"/>
    <cellStyle name="Обычный 2 2 6" xfId="587"/>
    <cellStyle name="Обычный 2 2 6 2" xfId="1804"/>
    <cellStyle name="Обычный 2 2 6 2 2" xfId="4954"/>
    <cellStyle name="Обычный 2 2 6 2 3" xfId="6417"/>
    <cellStyle name="Обычный 2 2 6 3" xfId="4500"/>
    <cellStyle name="Обычный 2 2 6 4" xfId="4672"/>
    <cellStyle name="Обычный 2 2 6 5" xfId="5743"/>
    <cellStyle name="Обычный 2 3" xfId="564"/>
    <cellStyle name="Обычный 2 3 2" xfId="809"/>
    <cellStyle name="Обычный 2 3 3" xfId="1791"/>
    <cellStyle name="Обычный 2 3 3 2" xfId="3139"/>
    <cellStyle name="Обычный 2 3 3 2 2" xfId="7724"/>
    <cellStyle name="Обычный 2 3 3 3" xfId="2789"/>
    <cellStyle name="Обычный 2 3 3 4" xfId="6404"/>
    <cellStyle name="Обычный 2 3 4" xfId="1639"/>
    <cellStyle name="Обычный 2 3 5" xfId="4488"/>
    <cellStyle name="Обычный 2 3 6" xfId="4659"/>
    <cellStyle name="Обычный 2 3 7" xfId="5729"/>
    <cellStyle name="Обычный 2 3 8" xfId="18997"/>
    <cellStyle name="Обычный 2 4" xfId="441"/>
    <cellStyle name="Обычный 2 5" xfId="1644"/>
    <cellStyle name="Обычный 2 56" xfId="453"/>
    <cellStyle name="Обычный 2 6" xfId="1641"/>
    <cellStyle name="Обычный 2 7" xfId="1640"/>
    <cellStyle name="Обычный 2 8" xfId="1643"/>
    <cellStyle name="Обычный 2 9" xfId="1637"/>
    <cellStyle name="Обычный 20" xfId="563"/>
    <cellStyle name="Обычный 20 2" xfId="1790"/>
    <cellStyle name="Обычный 20 2 2" xfId="4941"/>
    <cellStyle name="Обычный 20 2 3" xfId="6403"/>
    <cellStyle name="Обычный 20 3" xfId="4487"/>
    <cellStyle name="Обычный 20 4" xfId="4658"/>
    <cellStyle name="Обычный 20 5" xfId="5728"/>
    <cellStyle name="Обычный 21" xfId="575"/>
    <cellStyle name="Обычный 22" xfId="586"/>
    <cellStyle name="Обычный 22 2" xfId="727"/>
    <cellStyle name="Обычный 22 3" xfId="1380"/>
    <cellStyle name="Обычный 22 3 2" xfId="1803"/>
    <cellStyle name="Обычный 22 3 2 2" xfId="4953"/>
    <cellStyle name="Обычный 22 3 2 3" xfId="6416"/>
    <cellStyle name="Обычный 22 3 3" xfId="4499"/>
    <cellStyle name="Обычный 22 3 4" xfId="4785"/>
    <cellStyle name="Обычный 22 3 5" xfId="6163"/>
    <cellStyle name="Обычный 22 4" xfId="4671"/>
    <cellStyle name="Обычный 22 5" xfId="5742"/>
    <cellStyle name="Обычный 23" xfId="562"/>
    <cellStyle name="Обычный 23 2" xfId="1789"/>
    <cellStyle name="Обычный 23 2 2" xfId="4940"/>
    <cellStyle name="Обычный 23 2 3" xfId="6402"/>
    <cellStyle name="Обычный 23 3" xfId="4486"/>
    <cellStyle name="Обычный 23 4" xfId="4657"/>
    <cellStyle name="Обычный 23 5" xfId="5727"/>
    <cellStyle name="Обычный 24" xfId="527"/>
    <cellStyle name="Обычный 24 2" xfId="1780"/>
    <cellStyle name="Обычный 24 2 2" xfId="4934"/>
    <cellStyle name="Обычный 24 2 3" xfId="6395"/>
    <cellStyle name="Обычный 24 3" xfId="4480"/>
    <cellStyle name="Обычный 24 4" xfId="4651"/>
    <cellStyle name="Обычный 24 5" xfId="5717"/>
    <cellStyle name="Обычный 25" xfId="577"/>
    <cellStyle name="Обычный 25 2" xfId="1377"/>
    <cellStyle name="Обычный 25 3" xfId="909"/>
    <cellStyle name="Обычный 26" xfId="533"/>
    <cellStyle name="Обычный 26 2" xfId="585"/>
    <cellStyle name="Обычный 26 2 2" xfId="1802"/>
    <cellStyle name="Обычный 26 2 2 2" xfId="4952"/>
    <cellStyle name="Обычный 26 2 2 3" xfId="6415"/>
    <cellStyle name="Обычный 26 2 3" xfId="4498"/>
    <cellStyle name="Обычный 26 2 4" xfId="4670"/>
    <cellStyle name="Обычный 26 2 5" xfId="5741"/>
    <cellStyle name="Обычный 26 3" xfId="1782"/>
    <cellStyle name="Обычный 26 3 2" xfId="4935"/>
    <cellStyle name="Обычный 26 3 3" xfId="6396"/>
    <cellStyle name="Обычный 26 4" xfId="4481"/>
    <cellStyle name="Обычный 26 5" xfId="4652"/>
    <cellStyle name="Обычный 26 6" xfId="5720"/>
    <cellStyle name="Обычный 27" xfId="728"/>
    <cellStyle name="Обычный 28" xfId="1276"/>
    <cellStyle name="Обычный 28 2" xfId="1724"/>
    <cellStyle name="Обычный 28 2 2" xfId="4906"/>
    <cellStyle name="Обычный 28 2 3" xfId="6361"/>
    <cellStyle name="Обычный 28 3" xfId="4418"/>
    <cellStyle name="Обычный 28 4" xfId="4737"/>
    <cellStyle name="Обычный 28 5" xfId="6082"/>
    <cellStyle name="Обычный 29" xfId="4645"/>
    <cellStyle name="Обычный 3" xfId="15"/>
    <cellStyle name="Обычный 3 2" xfId="16"/>
    <cellStyle name="Обычный 3 2 2" xfId="529"/>
    <cellStyle name="Обычный 3 2 3" xfId="465"/>
    <cellStyle name="Обычный 3 2 4" xfId="720"/>
    <cellStyle name="Обычный 3 2 5" xfId="717"/>
    <cellStyle name="Обычный 3 2 6" xfId="811"/>
    <cellStyle name="Обычный 3 2 6 2" xfId="1840"/>
    <cellStyle name="Обычный 3 2 6 2 2" xfId="4963"/>
    <cellStyle name="Обычный 3 2 6 2 3" xfId="6440"/>
    <cellStyle name="Обычный 3 2 6 3" xfId="4526"/>
    <cellStyle name="Обычный 3 2 6 4" xfId="4675"/>
    <cellStyle name="Обычный 3 2 6 5" xfId="5832"/>
    <cellStyle name="Обычный 3 2 7" xfId="1726"/>
    <cellStyle name="Обычный 3 2 8" xfId="18930"/>
    <cellStyle name="Обычный 3 3" xfId="19"/>
    <cellStyle name="Обычный 3 3 2" xfId="467"/>
    <cellStyle name="Обычный 3 4" xfId="383"/>
    <cellStyle name="Обычный 3 4 2" xfId="532"/>
    <cellStyle name="Обычный 3 4 3" xfId="725"/>
    <cellStyle name="Обычный 3 4 4" xfId="718"/>
    <cellStyle name="Обычный 3 4 4 2" xfId="1812"/>
    <cellStyle name="Обычный 3 4 4 2 2" xfId="4960"/>
    <cellStyle name="Обычный 3 4 4 2 3" xfId="6423"/>
    <cellStyle name="Обычный 3 4 4 3" xfId="4512"/>
    <cellStyle name="Обычный 3 4 4 4" xfId="4674"/>
    <cellStyle name="Обычный 3 4 4 5" xfId="5794"/>
    <cellStyle name="Обычный 3 4 5" xfId="810"/>
    <cellStyle name="Обычный 3 5" xfId="449"/>
    <cellStyle name="Обычный 3 5 2" xfId="524"/>
    <cellStyle name="Обычный 3 6" xfId="1282"/>
    <cellStyle name="Обычный 3 6 2" xfId="1725"/>
    <cellStyle name="Обычный 3 6 2 2" xfId="4907"/>
    <cellStyle name="Обычный 3 6 2 3" xfId="6362"/>
    <cellStyle name="Обычный 3 6 3" xfId="4419"/>
    <cellStyle name="Обычный 3 6 4" xfId="4741"/>
    <cellStyle name="Обычный 3 6 5" xfId="6087"/>
    <cellStyle name="Обычный 3 7" xfId="4646"/>
    <cellStyle name="Обычный 3 8" xfId="5537"/>
    <cellStyle name="Обычный 3 9" xfId="18929"/>
    <cellStyle name="Обычный 3_22.1 раздел" xfId="581"/>
    <cellStyle name="Обычный 30" xfId="5532"/>
    <cellStyle name="Обычный 32" xfId="561"/>
    <cellStyle name="Обычный 32 2" xfId="1788"/>
    <cellStyle name="Обычный 32 2 2" xfId="4939"/>
    <cellStyle name="Обычный 32 2 3" xfId="6401"/>
    <cellStyle name="Обычный 32 3" xfId="4485"/>
    <cellStyle name="Обычный 32 4" xfId="4656"/>
    <cellStyle name="Обычный 32 5" xfId="5726"/>
    <cellStyle name="Обычный 33" xfId="560"/>
    <cellStyle name="Обычный 33 2" xfId="1787"/>
    <cellStyle name="Обычный 33 2 2" xfId="4938"/>
    <cellStyle name="Обычный 33 2 3" xfId="6400"/>
    <cellStyle name="Обычный 33 3" xfId="4484"/>
    <cellStyle name="Обычный 33 4" xfId="4655"/>
    <cellStyle name="Обычный 33 5" xfId="5725"/>
    <cellStyle name="Обычный 34" xfId="559"/>
    <cellStyle name="Обычный 34 2" xfId="1786"/>
    <cellStyle name="Обычный 34 2 2" xfId="4937"/>
    <cellStyle name="Обычный 34 2 3" xfId="6399"/>
    <cellStyle name="Обычный 34 3" xfId="4483"/>
    <cellStyle name="Обычный 34 4" xfId="4654"/>
    <cellStyle name="Обычный 34 5" xfId="5724"/>
    <cellStyle name="Обычный 35" xfId="583"/>
    <cellStyle name="Обычный 4" xfId="384"/>
    <cellStyle name="Обычный 4 2" xfId="558"/>
    <cellStyle name="Обычный 4 2 2" xfId="1785"/>
    <cellStyle name="Обычный 4 2 2 2" xfId="3138"/>
    <cellStyle name="Обычный 4 2 2 2 2" xfId="7723"/>
    <cellStyle name="Обычный 4 2 2 3" xfId="2785"/>
    <cellStyle name="Обычный 4 2 2 4" xfId="6398"/>
    <cellStyle name="Обычный 4 2 3" xfId="1627"/>
    <cellStyle name="Обычный 4 2 4" xfId="4482"/>
    <cellStyle name="Обычный 4 2 5" xfId="4653"/>
    <cellStyle name="Обычный 4 2 6" xfId="5723"/>
    <cellStyle name="Обычный 4 2 7" xfId="18996"/>
    <cellStyle name="Обычный 4 3" xfId="512"/>
    <cellStyle name="Обычный 4 4" xfId="1328"/>
    <cellStyle name="Обычный 4 5" xfId="557"/>
    <cellStyle name="Обычный 4 6" xfId="1709"/>
    <cellStyle name="Обычный 4_22.1 раздел" xfId="556"/>
    <cellStyle name="Обычный 5" xfId="385"/>
    <cellStyle name="Обычный 5 2" xfId="443"/>
    <cellStyle name="Обычный 5 2 2" xfId="1751"/>
    <cellStyle name="Обычный 5 2 2 2" xfId="3110"/>
    <cellStyle name="Обычный 5 2 2 2 2" xfId="7696"/>
    <cellStyle name="Обычный 5 2 2 3" xfId="2786"/>
    <cellStyle name="Обычный 5 2 2 4" xfId="6380"/>
    <cellStyle name="Обычный 5 2 3" xfId="1628"/>
    <cellStyle name="Обычный 5 2 4" xfId="4451"/>
    <cellStyle name="Обычный 5 2 5" xfId="4650"/>
    <cellStyle name="Обычный 5 2 6" xfId="5686"/>
    <cellStyle name="Обычный 5 2 7" xfId="18993"/>
    <cellStyle name="Обычный 5 3" xfId="513"/>
    <cellStyle name="Обычный 6" xfId="447"/>
    <cellStyle name="Обычный 6 2" xfId="523"/>
    <cellStyle name="Обычный 6 2 2" xfId="442"/>
    <cellStyle name="Обычный 6 2 2 2" xfId="521"/>
    <cellStyle name="Обычный 6 3" xfId="910"/>
    <cellStyle name="Обычный 7" xfId="7"/>
    <cellStyle name="Обычный 7 2" xfId="461"/>
    <cellStyle name="Обычный 7 3" xfId="1280"/>
    <cellStyle name="Обычный 7 4" xfId="18925"/>
    <cellStyle name="Обычный 7 6" xfId="528"/>
    <cellStyle name="Обычный 7 7" xfId="555"/>
    <cellStyle name="Обычный 8" xfId="444"/>
    <cellStyle name="Обычный 8 2" xfId="522"/>
    <cellStyle name="Обычный 9" xfId="445"/>
    <cellStyle name="Обычный 9 2" xfId="554"/>
    <cellStyle name="Обычный 9 3" xfId="1752"/>
    <cellStyle name="Обычный 9 3 2" xfId="3111"/>
    <cellStyle name="Обычный 9 3 3" xfId="2787"/>
    <cellStyle name="Обычный 9 4" xfId="1629"/>
    <cellStyle name="Обычный 9 5" xfId="18994"/>
    <cellStyle name="Обычный 9 8" xfId="553"/>
    <cellStyle name="Обычный 9 9" xfId="534"/>
    <cellStyle name="Обычный_20" xfId="837"/>
    <cellStyle name="Обычный_ДПБОТиОС" xfId="826"/>
    <cellStyle name="Обычный_ДПБОТиОС_1" xfId="828"/>
    <cellStyle name="Обычный_Лист1" xfId="454"/>
    <cellStyle name="Обычный_ОБЩИЙ ПЛАН ЗАКУПОК" xfId="835"/>
    <cellStyle name="Обычный_Окончательный ПЛАН закупок 2009 год ТНВЭД ДТК 230709" xfId="830"/>
    <cellStyle name="Обычный_Перечень Закупок на 2009 г  ДТП" xfId="831"/>
    <cellStyle name="Обычный_ПереченьЗакупок2009ДАСУТПшаблонДТП" xfId="832"/>
    <cellStyle name="Обычный_План ДЗ 2013" xfId="838"/>
    <cellStyle name="Обычный_Приложение 1" xfId="827"/>
    <cellStyle name="Обычный_Южный 080607" xfId="833"/>
    <cellStyle name="Плохой" xfId="27988" builtinId="27" customBuiltin="1"/>
    <cellStyle name="Плохой 2" xfId="386"/>
    <cellStyle name="Плохой 3" xfId="387"/>
    <cellStyle name="Плохой 4" xfId="388"/>
    <cellStyle name="Плохой 5" xfId="389"/>
    <cellStyle name="Пояснение" xfId="27997" builtinId="53" customBuiltin="1"/>
    <cellStyle name="Пояснение 2" xfId="390"/>
    <cellStyle name="Пояснение 3" xfId="391"/>
    <cellStyle name="Пояснение 4" xfId="392"/>
    <cellStyle name="Пояснение 5" xfId="393"/>
    <cellStyle name="Примечание" xfId="27996" builtinId="10" customBuiltin="1"/>
    <cellStyle name="Примечание 2" xfId="394"/>
    <cellStyle name="Примечание 2 2" xfId="1141"/>
    <cellStyle name="Примечание 2 2 2" xfId="1701"/>
    <cellStyle name="Примечание 2 2 2 2" xfId="896"/>
    <cellStyle name="Примечание 2 2 2 2 2" xfId="3336"/>
    <cellStyle name="Примечание 2 2 2 2 2 2" xfId="10091"/>
    <cellStyle name="Примечание 2 2 2 2 2 2 2" xfId="16629"/>
    <cellStyle name="Примечание 2 2 2 2 2 2 2 2" xfId="35342"/>
    <cellStyle name="Примечание 2 2 2 2 2 2 3" xfId="32386"/>
    <cellStyle name="Примечание 2 2 2 2 2 3" xfId="12021"/>
    <cellStyle name="Примечание 2 2 2 2 2 3 2" xfId="18346"/>
    <cellStyle name="Примечание 2 2 2 2 2 3 2 2" xfId="36050"/>
    <cellStyle name="Примечание 2 2 2 2 2 3 3" xfId="33297"/>
    <cellStyle name="Примечание 2 2 2 2 2 4" xfId="7912"/>
    <cellStyle name="Примечание 2 2 2 2 2 4 2" xfId="21916"/>
    <cellStyle name="Примечание 2 2 2 2 2 4 2 2" xfId="36614"/>
    <cellStyle name="Примечание 2 2 2 2 2 4 3" xfId="31294"/>
    <cellStyle name="Примечание 2 2 2 2 2 5" xfId="15070"/>
    <cellStyle name="Примечание 2 2 2 2 2 5 2" xfId="34842"/>
    <cellStyle name="Примечание 2 2 2 2 2 6" xfId="28809"/>
    <cellStyle name="Примечание 2 2 2 2 3" xfId="3809"/>
    <cellStyle name="Примечание 2 2 2 2 3 2" xfId="10564"/>
    <cellStyle name="Примечание 2 2 2 2 3 2 2" xfId="16952"/>
    <cellStyle name="Примечание 2 2 2 2 3 2 2 2" xfId="35395"/>
    <cellStyle name="Примечание 2 2 2 2 3 2 3" xfId="32587"/>
    <cellStyle name="Примечание 2 2 2 2 3 3" xfId="12494"/>
    <cellStyle name="Примечание 2 2 2 2 3 3 2" xfId="18817"/>
    <cellStyle name="Примечание 2 2 2 2 3 3 2 2" xfId="36251"/>
    <cellStyle name="Примечание 2 2 2 2 3 3 3" xfId="33498"/>
    <cellStyle name="Примечание 2 2 2 2 3 4" xfId="15541"/>
    <cellStyle name="Примечание 2 2 2 2 3 4 2" xfId="35043"/>
    <cellStyle name="Примечание 2 2 2 2 3 5" xfId="29010"/>
    <cellStyle name="Примечание 2 2 2 2 4" xfId="5941"/>
    <cellStyle name="Примечание 2 2 2 2 4 2" xfId="13202"/>
    <cellStyle name="Примечание 2 2 2 2 4 2 2" xfId="33807"/>
    <cellStyle name="Примечание 2 2 2 2 4 3" xfId="30219"/>
    <cellStyle name="Примечание 2 2 2 2 5" xfId="5847"/>
    <cellStyle name="Примечание 2 2 2 2 5 2" xfId="13112"/>
    <cellStyle name="Примечание 2 2 2 2 5 2 2" xfId="33774"/>
    <cellStyle name="Примечание 2 2 2 2 5 3" xfId="30183"/>
    <cellStyle name="Примечание 2 2 2 2 6" xfId="8621"/>
    <cellStyle name="Примечание 2 2 2 2 6 2" xfId="15713"/>
    <cellStyle name="Примечание 2 2 2 2 6 2 2" xfId="35141"/>
    <cellStyle name="Примечание 2 2 2 2 6 3" xfId="31639"/>
    <cellStyle name="Примечание 2 2 2 2 7" xfId="4118"/>
    <cellStyle name="Примечание 2 2 2 2 7 2" xfId="29182"/>
    <cellStyle name="Примечание 2 2 2 2 8" xfId="28148"/>
    <cellStyle name="Примечание 2 2 2 3" xfId="2459"/>
    <cellStyle name="Примечание 2 2 2 3 2" xfId="7059"/>
    <cellStyle name="Примечание 2 2 2 3 2 2" xfId="14233"/>
    <cellStyle name="Примечание 2 2 2 3 2 2 2" xfId="34545"/>
    <cellStyle name="Примечание 2 2 2 3 2 3" xfId="30994"/>
    <cellStyle name="Примечание 2 2 2 3 3" xfId="9241"/>
    <cellStyle name="Примечание 2 2 2 3 3 2" xfId="15949"/>
    <cellStyle name="Примечание 2 2 2 3 3 2 2" xfId="35205"/>
    <cellStyle name="Примечание 2 2 2 3 3 3" xfId="32083"/>
    <cellStyle name="Примечание 2 2 2 3 4" xfId="11201"/>
    <cellStyle name="Примечание 2 2 2 3 4 2" xfId="17530"/>
    <cellStyle name="Примечание 2 2 2 3 4 2 2" xfId="35773"/>
    <cellStyle name="Примечание 2 2 2 3 4 3" xfId="33020"/>
    <cellStyle name="Примечание 2 2 2 3 5" xfId="5458"/>
    <cellStyle name="Примечание 2 2 2 3 5 2" xfId="20845"/>
    <cellStyle name="Примечание 2 2 2 3 5 2 2" xfId="36498"/>
    <cellStyle name="Примечание 2 2 2 3 5 3" xfId="29925"/>
    <cellStyle name="Примечание 2 2 2 3 6" xfId="12881"/>
    <cellStyle name="Примечание 2 2 2 3 6 2" xfId="33639"/>
    <cellStyle name="Примечание 2 2 2 3 7" xfId="28532"/>
    <cellStyle name="Примечание 2 2 2 4" xfId="3073"/>
    <cellStyle name="Примечание 2 2 2 4 2" xfId="7660"/>
    <cellStyle name="Примечание 2 2 2 4 2 2" xfId="14824"/>
    <cellStyle name="Примечание 2 2 2 4 2 2 2" xfId="34731"/>
    <cellStyle name="Примечание 2 2 2 4 2 3" xfId="31183"/>
    <cellStyle name="Примечание 2 2 2 4 3" xfId="9839"/>
    <cellStyle name="Примечание 2 2 2 4 3 2" xfId="16453"/>
    <cellStyle name="Примечание 2 2 2 4 3 2 2" xfId="35303"/>
    <cellStyle name="Примечание 2 2 2 4 3 3" xfId="32271"/>
    <cellStyle name="Примечание 2 2 2 4 4" xfId="11776"/>
    <cellStyle name="Примечание 2 2 2 4 4 2" xfId="18101"/>
    <cellStyle name="Примечание 2 2 2 4 4 2 2" xfId="35940"/>
    <cellStyle name="Примечание 2 2 2 4 4 3" xfId="33187"/>
    <cellStyle name="Примечание 2 2 2 4 5" xfId="4887"/>
    <cellStyle name="Примечание 2 2 2 4 5 2" xfId="20633"/>
    <cellStyle name="Примечание 2 2 2 4 5 2 2" xfId="36454"/>
    <cellStyle name="Примечание 2 2 2 4 5 3" xfId="29557"/>
    <cellStyle name="Примечание 2 2 2 4 6" xfId="28699"/>
    <cellStyle name="Примечание 2 2 2 5" xfId="4097"/>
    <cellStyle name="Примечание 2 2 2 5 2" xfId="29167"/>
    <cellStyle name="Примечание 2 2 2 6" xfId="28334"/>
    <cellStyle name="Примечание 2 2 3" xfId="2273"/>
    <cellStyle name="Примечание 2 2 3 2" xfId="2878"/>
    <cellStyle name="Примечание 2 2 3 2 2" xfId="7465"/>
    <cellStyle name="Примечание 2 2 3 2 2 2" xfId="14632"/>
    <cellStyle name="Примечание 2 2 3 2 2 2 2" xfId="34665"/>
    <cellStyle name="Примечание 2 2 3 2 2 3" xfId="31117"/>
    <cellStyle name="Примечание 2 2 3 2 3" xfId="9645"/>
    <cellStyle name="Примечание 2 2 3 2 3 2" xfId="16292"/>
    <cellStyle name="Примечание 2 2 3 2 3 2 2" xfId="35268"/>
    <cellStyle name="Примечание 2 2 3 2 3 3" xfId="32205"/>
    <cellStyle name="Примечание 2 2 3 2 4" xfId="11596"/>
    <cellStyle name="Примечание 2 2 3 2 4 2" xfId="17923"/>
    <cellStyle name="Примечание 2 2 3 2 4 2 2" xfId="35888"/>
    <cellStyle name="Примечание 2 2 3 2 4 3" xfId="33135"/>
    <cellStyle name="Примечание 2 2 3 2 5" xfId="5312"/>
    <cellStyle name="Примечание 2 2 3 2 5 2" xfId="20794"/>
    <cellStyle name="Примечание 2 2 3 2 5 2 2" xfId="36494"/>
    <cellStyle name="Примечание 2 2 3 2 5 3" xfId="29826"/>
    <cellStyle name="Примечание 2 2 3 2 6" xfId="12837"/>
    <cellStyle name="Примечание 2 2 3 2 6 2" xfId="33629"/>
    <cellStyle name="Примечание 2 2 3 2 7" xfId="28647"/>
    <cellStyle name="Примечание 2 2 3 3" xfId="6873"/>
    <cellStyle name="Примечание 2 2 3 3 2" xfId="14047"/>
    <cellStyle name="Примечание 2 2 3 3 2 2" xfId="34393"/>
    <cellStyle name="Примечание 2 2 3 3 3" xfId="30842"/>
    <cellStyle name="Примечание 2 2 3 4" xfId="9056"/>
    <cellStyle name="Примечание 2 2 3 4 2" xfId="15906"/>
    <cellStyle name="Примечание 2 2 3 4 2 2" xfId="35195"/>
    <cellStyle name="Примечание 2 2 3 4 3" xfId="31931"/>
    <cellStyle name="Примечание 2 2 3 5" xfId="11084"/>
    <cellStyle name="Примечание 2 2 3 5 2" xfId="17413"/>
    <cellStyle name="Примечание 2 2 3 5 2 2" xfId="35689"/>
    <cellStyle name="Примечание 2 2 3 5 3" xfId="32936"/>
    <cellStyle name="Примечание 2 2 3 6" xfId="4401"/>
    <cellStyle name="Примечание 2 2 3 6 2" xfId="20445"/>
    <cellStyle name="Примечание 2 2 3 6 2 2" xfId="36361"/>
    <cellStyle name="Примечание 2 2 3 6 3" xfId="29246"/>
    <cellStyle name="Примечание 2 2 3 7" xfId="4563"/>
    <cellStyle name="Примечание 2 2 3 7 2" xfId="29335"/>
    <cellStyle name="Примечание 2 2 3 8" xfId="28448"/>
    <cellStyle name="Примечание 2 2 4" xfId="2788"/>
    <cellStyle name="Примечание 2 2 4 2" xfId="9557"/>
    <cellStyle name="Примечание 2 2 4 2 2" xfId="16207"/>
    <cellStyle name="Примечание 2 2 4 2 2 2" xfId="35256"/>
    <cellStyle name="Примечание 2 2 4 2 3" xfId="32190"/>
    <cellStyle name="Примечание 2 2 4 3" xfId="11511"/>
    <cellStyle name="Примечание 2 2 4 3 2" xfId="17838"/>
    <cellStyle name="Примечание 2 2 4 3 2 2" xfId="35876"/>
    <cellStyle name="Примечание 2 2 4 3 3" xfId="33123"/>
    <cellStyle name="Примечание 2 2 4 4" xfId="7377"/>
    <cellStyle name="Примечание 2 2 4 4 2" xfId="21527"/>
    <cellStyle name="Примечание 2 2 4 4 2 2" xfId="36547"/>
    <cellStyle name="Примечание 2 2 4 4 3" xfId="31102"/>
    <cellStyle name="Примечание 2 2 4 5" xfId="14544"/>
    <cellStyle name="Примечание 2 2 4 5 2" xfId="34650"/>
    <cellStyle name="Примечание 2 2 4 6" xfId="28635"/>
    <cellStyle name="Примечание 2 2 5" xfId="2694"/>
    <cellStyle name="Примечание 2 2 5 2" xfId="9475"/>
    <cellStyle name="Примечание 2 2 5 2 2" xfId="16126"/>
    <cellStyle name="Примечание 2 2 5 2 2 2" xfId="35241"/>
    <cellStyle name="Примечание 2 2 5 2 3" xfId="32175"/>
    <cellStyle name="Примечание 2 2 5 3" xfId="11435"/>
    <cellStyle name="Примечание 2 2 5 3 2" xfId="17763"/>
    <cellStyle name="Примечание 2 2 5 3 2 2" xfId="35865"/>
    <cellStyle name="Примечание 2 2 5 3 3" xfId="33112"/>
    <cellStyle name="Примечание 2 2 5 4" xfId="7294"/>
    <cellStyle name="Примечание 2 2 5 4 2" xfId="21453"/>
    <cellStyle name="Примечание 2 2 5 4 2 2" xfId="36536"/>
    <cellStyle name="Примечание 2 2 5 4 3" xfId="31087"/>
    <cellStyle name="Примечание 2 2 5 5" xfId="14467"/>
    <cellStyle name="Примечание 2 2 5 5 2" xfId="34638"/>
    <cellStyle name="Примечание 2 2 5 6" xfId="28624"/>
    <cellStyle name="Примечание 2 2 6" xfId="28187"/>
    <cellStyle name="Примечание 2 3" xfId="1216"/>
    <cellStyle name="Примечание 2 3 2" xfId="1711"/>
    <cellStyle name="Примечание 2 3 2 2" xfId="1461"/>
    <cellStyle name="Примечание 2 3 2 2 2" xfId="3342"/>
    <cellStyle name="Примечание 2 3 2 2 2 2" xfId="10097"/>
    <cellStyle name="Примечание 2 3 2 2 2 2 2" xfId="16633"/>
    <cellStyle name="Примечание 2 3 2 2 2 2 2 2" xfId="35346"/>
    <cellStyle name="Примечание 2 3 2 2 2 2 3" xfId="32392"/>
    <cellStyle name="Примечание 2 3 2 2 2 3" xfId="12027"/>
    <cellStyle name="Примечание 2 3 2 2 2 3 2" xfId="18352"/>
    <cellStyle name="Примечание 2 3 2 2 2 3 2 2" xfId="36056"/>
    <cellStyle name="Примечание 2 3 2 2 2 3 3" xfId="33303"/>
    <cellStyle name="Примечание 2 3 2 2 2 4" xfId="7918"/>
    <cellStyle name="Примечание 2 3 2 2 2 4 2" xfId="21922"/>
    <cellStyle name="Примечание 2 3 2 2 2 4 2 2" xfId="36620"/>
    <cellStyle name="Примечание 2 3 2 2 2 4 3" xfId="31300"/>
    <cellStyle name="Примечание 2 3 2 2 2 5" xfId="15076"/>
    <cellStyle name="Примечание 2 3 2 2 2 5 2" xfId="34848"/>
    <cellStyle name="Примечание 2 3 2 2 2 6" xfId="28815"/>
    <cellStyle name="Примечание 2 3 2 2 3" xfId="3815"/>
    <cellStyle name="Примечание 2 3 2 2 3 2" xfId="10570"/>
    <cellStyle name="Примечание 2 3 2 2 3 2 2" xfId="16956"/>
    <cellStyle name="Примечание 2 3 2 2 3 2 2 2" xfId="35399"/>
    <cellStyle name="Примечание 2 3 2 2 3 2 3" xfId="32593"/>
    <cellStyle name="Примечание 2 3 2 2 3 3" xfId="12500"/>
    <cellStyle name="Примечание 2 3 2 2 3 3 2" xfId="18823"/>
    <cellStyle name="Примечание 2 3 2 2 3 3 2 2" xfId="36257"/>
    <cellStyle name="Примечание 2 3 2 2 3 3 3" xfId="33504"/>
    <cellStyle name="Примечание 2 3 2 2 3 4" xfId="15547"/>
    <cellStyle name="Примечание 2 3 2 2 3 4 2" xfId="35049"/>
    <cellStyle name="Примечание 2 3 2 2 3 5" xfId="29016"/>
    <cellStyle name="Примечание 2 3 2 2 4" xfId="6233"/>
    <cellStyle name="Примечание 2 3 2 2 4 2" xfId="13465"/>
    <cellStyle name="Примечание 2 3 2 2 4 2 2" xfId="33975"/>
    <cellStyle name="Примечание 2 3 2 2 4 3" xfId="30408"/>
    <cellStyle name="Примечание 2 3 2 2 5" xfId="8503"/>
    <cellStyle name="Примечание 2 3 2 2 5 2" xfId="15692"/>
    <cellStyle name="Примечание 2 3 2 2 5 2 2" xfId="35125"/>
    <cellStyle name="Примечание 2 3 2 2 5 3" xfId="31527"/>
    <cellStyle name="Примечание 2 3 2 2 6" xfId="6010"/>
    <cellStyle name="Примечание 2 3 2 2 6 2" xfId="13266"/>
    <cellStyle name="Примечание 2 3 2 2 6 2 2" xfId="33848"/>
    <cellStyle name="Примечание 2 3 2 2 6 3" xfId="30265"/>
    <cellStyle name="Примечание 2 3 2 2 7" xfId="12648"/>
    <cellStyle name="Примечание 2 3 2 2 7 2" xfId="33577"/>
    <cellStyle name="Примечание 2 3 2 2 8" xfId="28214"/>
    <cellStyle name="Примечание 2 3 2 3" xfId="2465"/>
    <cellStyle name="Примечание 2 3 2 3 2" xfId="7065"/>
    <cellStyle name="Примечание 2 3 2 3 2 2" xfId="14239"/>
    <cellStyle name="Примечание 2 3 2 3 2 2 2" xfId="34551"/>
    <cellStyle name="Примечание 2 3 2 3 2 3" xfId="31000"/>
    <cellStyle name="Примечание 2 3 2 3 3" xfId="9247"/>
    <cellStyle name="Примечание 2 3 2 3 3 2" xfId="15953"/>
    <cellStyle name="Примечание 2 3 2 3 3 2 2" xfId="35209"/>
    <cellStyle name="Примечание 2 3 2 3 3 3" xfId="32089"/>
    <cellStyle name="Примечание 2 3 2 3 4" xfId="11207"/>
    <cellStyle name="Примечание 2 3 2 3 4 2" xfId="17536"/>
    <cellStyle name="Примечание 2 3 2 3 4 2 2" xfId="35779"/>
    <cellStyle name="Примечание 2 3 2 3 4 3" xfId="33026"/>
    <cellStyle name="Примечание 2 3 2 3 5" xfId="5464"/>
    <cellStyle name="Примечание 2 3 2 3 5 2" xfId="20849"/>
    <cellStyle name="Примечание 2 3 2 3 5 2 2" xfId="36502"/>
    <cellStyle name="Примечание 2 3 2 3 5 3" xfId="29931"/>
    <cellStyle name="Примечание 2 3 2 3 6" xfId="12885"/>
    <cellStyle name="Примечание 2 3 2 3 6 2" xfId="33643"/>
    <cellStyle name="Примечание 2 3 2 3 7" xfId="28538"/>
    <cellStyle name="Примечание 2 3 2 4" xfId="3079"/>
    <cellStyle name="Примечание 2 3 2 4 2" xfId="7666"/>
    <cellStyle name="Примечание 2 3 2 4 2 2" xfId="14830"/>
    <cellStyle name="Примечание 2 3 2 4 2 2 2" xfId="34737"/>
    <cellStyle name="Примечание 2 3 2 4 2 3" xfId="31189"/>
    <cellStyle name="Примечание 2 3 2 4 3" xfId="9845"/>
    <cellStyle name="Примечание 2 3 2 4 3 2" xfId="16457"/>
    <cellStyle name="Примечание 2 3 2 4 3 2 2" xfId="35307"/>
    <cellStyle name="Примечание 2 3 2 4 3 3" xfId="32277"/>
    <cellStyle name="Примечание 2 3 2 4 4" xfId="11782"/>
    <cellStyle name="Примечание 2 3 2 4 4 2" xfId="18107"/>
    <cellStyle name="Примечание 2 3 2 4 4 2 2" xfId="35946"/>
    <cellStyle name="Примечание 2 3 2 4 4 3" xfId="33193"/>
    <cellStyle name="Примечание 2 3 2 4 5" xfId="4893"/>
    <cellStyle name="Примечание 2 3 2 4 5 2" xfId="20637"/>
    <cellStyle name="Примечание 2 3 2 4 5 2 2" xfId="36458"/>
    <cellStyle name="Примечание 2 3 2 4 5 3" xfId="29563"/>
    <cellStyle name="Примечание 2 3 2 4 6" xfId="28705"/>
    <cellStyle name="Примечание 2 3 2 5" xfId="4041"/>
    <cellStyle name="Примечание 2 3 2 5 2" xfId="29136"/>
    <cellStyle name="Примечание 2 3 2 6" xfId="28338"/>
    <cellStyle name="Примечание 2 3 3" xfId="2172"/>
    <cellStyle name="Примечание 2 3 3 2" xfId="5237"/>
    <cellStyle name="Примечание 2 3 3 2 2" xfId="12796"/>
    <cellStyle name="Примечание 2 3 3 2 2 2" xfId="33609"/>
    <cellStyle name="Примечание 2 3 3 2 3" xfId="29781"/>
    <cellStyle name="Примечание 2 3 3 3" xfId="6772"/>
    <cellStyle name="Примечание 2 3 3 3 2" xfId="13946"/>
    <cellStyle name="Примечание 2 3 3 3 2 2" xfId="34313"/>
    <cellStyle name="Примечание 2 3 3 3 3" xfId="30762"/>
    <cellStyle name="Примечание 2 3 3 4" xfId="8955"/>
    <cellStyle name="Примечание 2 3 3 4 2" xfId="15865"/>
    <cellStyle name="Примечание 2 3 3 4 2 2" xfId="35175"/>
    <cellStyle name="Примечание 2 3 3 4 3" xfId="31851"/>
    <cellStyle name="Примечание 2 3 3 5" xfId="11030"/>
    <cellStyle name="Примечание 2 3 3 5 2" xfId="17359"/>
    <cellStyle name="Примечание 2 3 3 5 2 2" xfId="35656"/>
    <cellStyle name="Примечание 2 3 3 5 3" xfId="32903"/>
    <cellStyle name="Примечание 2 3 3 6" xfId="4407"/>
    <cellStyle name="Примечание 2 3 3 6 2" xfId="20451"/>
    <cellStyle name="Примечание 2 3 3 6 2 2" xfId="36367"/>
    <cellStyle name="Примечание 2 3 3 6 3" xfId="29252"/>
    <cellStyle name="Примечание 2 3 3 7" xfId="8408"/>
    <cellStyle name="Примечание 2 3 3 7 2" xfId="31473"/>
    <cellStyle name="Примечание 2 3 3 8" xfId="28416"/>
    <cellStyle name="Примечание 2 3 4" xfId="2901"/>
    <cellStyle name="Примечание 2 3 4 2" xfId="9668"/>
    <cellStyle name="Примечание 2 3 4 2 2" xfId="16314"/>
    <cellStyle name="Примечание 2 3 4 2 2 2" xfId="35274"/>
    <cellStyle name="Примечание 2 3 4 2 3" xfId="32212"/>
    <cellStyle name="Примечание 2 3 4 3" xfId="11618"/>
    <cellStyle name="Примечание 2 3 4 3 2" xfId="17945"/>
    <cellStyle name="Примечание 2 3 4 3 2 2" xfId="35894"/>
    <cellStyle name="Примечание 2 3 4 3 3" xfId="33141"/>
    <cellStyle name="Примечание 2 3 4 4" xfId="7488"/>
    <cellStyle name="Примечание 2 3 4 4 2" xfId="21619"/>
    <cellStyle name="Примечание 2 3 4 4 2 2" xfId="36558"/>
    <cellStyle name="Примечание 2 3 4 4 3" xfId="31124"/>
    <cellStyle name="Примечание 2 3 4 5" xfId="14655"/>
    <cellStyle name="Примечание 2 3 4 5 2" xfId="34672"/>
    <cellStyle name="Примечание 2 3 4 6" xfId="28653"/>
    <cellStyle name="Примечание 2 3 5" xfId="28192"/>
    <cellStyle name="Примечание 2 4" xfId="1249"/>
    <cellStyle name="Примечание 2 4 2" xfId="1718"/>
    <cellStyle name="Примечание 2 4 2 2" xfId="898"/>
    <cellStyle name="Примечание 2 4 2 2 2" xfId="3348"/>
    <cellStyle name="Примечание 2 4 2 2 2 2" xfId="10103"/>
    <cellStyle name="Примечание 2 4 2 2 2 2 2" xfId="16637"/>
    <cellStyle name="Примечание 2 4 2 2 2 2 2 2" xfId="35350"/>
    <cellStyle name="Примечание 2 4 2 2 2 2 3" xfId="32398"/>
    <cellStyle name="Примечание 2 4 2 2 2 3" xfId="12033"/>
    <cellStyle name="Примечание 2 4 2 2 2 3 2" xfId="18358"/>
    <cellStyle name="Примечание 2 4 2 2 2 3 2 2" xfId="36062"/>
    <cellStyle name="Примечание 2 4 2 2 2 3 3" xfId="33309"/>
    <cellStyle name="Примечание 2 4 2 2 2 4" xfId="7924"/>
    <cellStyle name="Примечание 2 4 2 2 2 4 2" xfId="21928"/>
    <cellStyle name="Примечание 2 4 2 2 2 4 2 2" xfId="36626"/>
    <cellStyle name="Примечание 2 4 2 2 2 4 3" xfId="31306"/>
    <cellStyle name="Примечание 2 4 2 2 2 5" xfId="15082"/>
    <cellStyle name="Примечание 2 4 2 2 2 5 2" xfId="34854"/>
    <cellStyle name="Примечание 2 4 2 2 2 6" xfId="28821"/>
    <cellStyle name="Примечание 2 4 2 2 3" xfId="3821"/>
    <cellStyle name="Примечание 2 4 2 2 3 2" xfId="10576"/>
    <cellStyle name="Примечание 2 4 2 2 3 2 2" xfId="16960"/>
    <cellStyle name="Примечание 2 4 2 2 3 2 2 2" xfId="35403"/>
    <cellStyle name="Примечание 2 4 2 2 3 2 3" xfId="32599"/>
    <cellStyle name="Примечание 2 4 2 2 3 3" xfId="12506"/>
    <cellStyle name="Примечание 2 4 2 2 3 3 2" xfId="18829"/>
    <cellStyle name="Примечание 2 4 2 2 3 3 2 2" xfId="36263"/>
    <cellStyle name="Примечание 2 4 2 2 3 3 3" xfId="33510"/>
    <cellStyle name="Примечание 2 4 2 2 3 4" xfId="15553"/>
    <cellStyle name="Примечание 2 4 2 2 3 4 2" xfId="35055"/>
    <cellStyle name="Примечание 2 4 2 2 3 5" xfId="29022"/>
    <cellStyle name="Примечание 2 4 2 2 4" xfId="5943"/>
    <cellStyle name="Примечание 2 4 2 2 4 2" xfId="13204"/>
    <cellStyle name="Примечание 2 4 2 2 4 2 2" xfId="33809"/>
    <cellStyle name="Примечание 2 4 2 2 4 3" xfId="30221"/>
    <cellStyle name="Примечание 2 4 2 2 5" xfId="5660"/>
    <cellStyle name="Примечание 2 4 2 2 5 2" xfId="12996"/>
    <cellStyle name="Примечание 2 4 2 2 5 2 2" xfId="33708"/>
    <cellStyle name="Примечание 2 4 2 2 5 3" xfId="30075"/>
    <cellStyle name="Примечание 2 4 2 2 6" xfId="8622"/>
    <cellStyle name="Примечание 2 4 2 2 6 2" xfId="15714"/>
    <cellStyle name="Примечание 2 4 2 2 6 2 2" xfId="35142"/>
    <cellStyle name="Примечание 2 4 2 2 6 3" xfId="31640"/>
    <cellStyle name="Примечание 2 4 2 2 7" xfId="4720"/>
    <cellStyle name="Примечание 2 4 2 2 7 2" xfId="29414"/>
    <cellStyle name="Примечание 2 4 2 2 8" xfId="28150"/>
    <cellStyle name="Примечание 2 4 2 3" xfId="2471"/>
    <cellStyle name="Примечание 2 4 2 3 2" xfId="7071"/>
    <cellStyle name="Примечание 2 4 2 3 2 2" xfId="14245"/>
    <cellStyle name="Примечание 2 4 2 3 2 2 2" xfId="34557"/>
    <cellStyle name="Примечание 2 4 2 3 2 3" xfId="31006"/>
    <cellStyle name="Примечание 2 4 2 3 3" xfId="9253"/>
    <cellStyle name="Примечание 2 4 2 3 3 2" xfId="15957"/>
    <cellStyle name="Примечание 2 4 2 3 3 2 2" xfId="35213"/>
    <cellStyle name="Примечание 2 4 2 3 3 3" xfId="32095"/>
    <cellStyle name="Примечание 2 4 2 3 4" xfId="11213"/>
    <cellStyle name="Примечание 2 4 2 3 4 2" xfId="17542"/>
    <cellStyle name="Примечание 2 4 2 3 4 2 2" xfId="35785"/>
    <cellStyle name="Примечание 2 4 2 3 4 3" xfId="33032"/>
    <cellStyle name="Примечание 2 4 2 3 5" xfId="5470"/>
    <cellStyle name="Примечание 2 4 2 3 5 2" xfId="20853"/>
    <cellStyle name="Примечание 2 4 2 3 5 2 2" xfId="36506"/>
    <cellStyle name="Примечание 2 4 2 3 5 3" xfId="29937"/>
    <cellStyle name="Примечание 2 4 2 3 6" xfId="12889"/>
    <cellStyle name="Примечание 2 4 2 3 6 2" xfId="33647"/>
    <cellStyle name="Примечание 2 4 2 3 7" xfId="28544"/>
    <cellStyle name="Примечание 2 4 2 4" xfId="3085"/>
    <cellStyle name="Примечание 2 4 2 4 2" xfId="7672"/>
    <cellStyle name="Примечание 2 4 2 4 2 2" xfId="14836"/>
    <cellStyle name="Примечание 2 4 2 4 2 2 2" xfId="34743"/>
    <cellStyle name="Примечание 2 4 2 4 2 3" xfId="31195"/>
    <cellStyle name="Примечание 2 4 2 4 3" xfId="9851"/>
    <cellStyle name="Примечание 2 4 2 4 3 2" xfId="16461"/>
    <cellStyle name="Примечание 2 4 2 4 3 2 2" xfId="35311"/>
    <cellStyle name="Примечание 2 4 2 4 3 3" xfId="32283"/>
    <cellStyle name="Примечание 2 4 2 4 4" xfId="11788"/>
    <cellStyle name="Примечание 2 4 2 4 4 2" xfId="18113"/>
    <cellStyle name="Примечание 2 4 2 4 4 2 2" xfId="35952"/>
    <cellStyle name="Примечание 2 4 2 4 4 3" xfId="33199"/>
    <cellStyle name="Примечание 2 4 2 4 5" xfId="4900"/>
    <cellStyle name="Примечание 2 4 2 4 5 2" xfId="20641"/>
    <cellStyle name="Примечание 2 4 2 4 5 2 2" xfId="36462"/>
    <cellStyle name="Примечание 2 4 2 4 5 3" xfId="29570"/>
    <cellStyle name="Примечание 2 4 2 4 6" xfId="28711"/>
    <cellStyle name="Примечание 2 4 2 5" xfId="4099"/>
    <cellStyle name="Примечание 2 4 2 5 2" xfId="29169"/>
    <cellStyle name="Примечание 2 4 2 6" xfId="28342"/>
    <cellStyle name="Примечание 2 4 3" xfId="2271"/>
    <cellStyle name="Примечание 2 4 3 2" xfId="5310"/>
    <cellStyle name="Примечание 2 4 3 2 2" xfId="12835"/>
    <cellStyle name="Примечание 2 4 3 2 2 2" xfId="33627"/>
    <cellStyle name="Примечание 2 4 3 2 3" xfId="29824"/>
    <cellStyle name="Примечание 2 4 3 3" xfId="6871"/>
    <cellStyle name="Примечание 2 4 3 3 2" xfId="14045"/>
    <cellStyle name="Примечание 2 4 3 3 2 2" xfId="34391"/>
    <cellStyle name="Примечание 2 4 3 3 3" xfId="30840"/>
    <cellStyle name="Примечание 2 4 3 4" xfId="9054"/>
    <cellStyle name="Примечание 2 4 3 4 2" xfId="15904"/>
    <cellStyle name="Примечание 2 4 3 4 2 2" xfId="35193"/>
    <cellStyle name="Примечание 2 4 3 4 3" xfId="31929"/>
    <cellStyle name="Примечание 2 4 3 5" xfId="11082"/>
    <cellStyle name="Примечание 2 4 3 5 2" xfId="17411"/>
    <cellStyle name="Примечание 2 4 3 5 2 2" xfId="35687"/>
    <cellStyle name="Примечание 2 4 3 5 3" xfId="32934"/>
    <cellStyle name="Примечание 2 4 3 6" xfId="4413"/>
    <cellStyle name="Примечание 2 4 3 6 2" xfId="20457"/>
    <cellStyle name="Примечание 2 4 3 6 2 2" xfId="36373"/>
    <cellStyle name="Примечание 2 4 3 6 3" xfId="29258"/>
    <cellStyle name="Примечание 2 4 3 7" xfId="4564"/>
    <cellStyle name="Примечание 2 4 3 7 2" xfId="29336"/>
    <cellStyle name="Примечание 2 4 3 8" xfId="28446"/>
    <cellStyle name="Примечание 2 4 4" xfId="2906"/>
    <cellStyle name="Примечание 2 4 4 2" xfId="9673"/>
    <cellStyle name="Примечание 2 4 4 2 2" xfId="16318"/>
    <cellStyle name="Примечание 2 4 4 2 2 2" xfId="35278"/>
    <cellStyle name="Примечание 2 4 4 2 3" xfId="32217"/>
    <cellStyle name="Примечание 2 4 4 3" xfId="11622"/>
    <cellStyle name="Примечание 2 4 4 3 2" xfId="17949"/>
    <cellStyle name="Примечание 2 4 4 3 2 2" xfId="35898"/>
    <cellStyle name="Примечание 2 4 4 3 3" xfId="33145"/>
    <cellStyle name="Примечание 2 4 4 4" xfId="7493"/>
    <cellStyle name="Примечание 2 4 4 4 2" xfId="21623"/>
    <cellStyle name="Примечание 2 4 4 4 2 2" xfId="36562"/>
    <cellStyle name="Примечание 2 4 4 4 3" xfId="31129"/>
    <cellStyle name="Примечание 2 4 4 5" xfId="14660"/>
    <cellStyle name="Примечание 2 4 4 5 2" xfId="34677"/>
    <cellStyle name="Примечание 2 4 4 6" xfId="28657"/>
    <cellStyle name="Примечание 2 4 5" xfId="28196"/>
    <cellStyle name="Примечание 2 5" xfId="1581"/>
    <cellStyle name="Примечание 2 5 2" xfId="1386"/>
    <cellStyle name="Примечание 2 5 2 2" xfId="3267"/>
    <cellStyle name="Примечание 2 5 2 2 2" xfId="10022"/>
    <cellStyle name="Примечание 2 5 2 2 2 2" xfId="16573"/>
    <cellStyle name="Примечание 2 5 2 2 2 2 2" xfId="35335"/>
    <cellStyle name="Примечание 2 5 2 2 2 3" xfId="32366"/>
    <cellStyle name="Примечание 2 5 2 2 3" xfId="11952"/>
    <cellStyle name="Примечание 2 5 2 2 3 2" xfId="18277"/>
    <cellStyle name="Примечание 2 5 2 2 3 2 2" xfId="36030"/>
    <cellStyle name="Примечание 2 5 2 2 3 3" xfId="33277"/>
    <cellStyle name="Примечание 2 5 2 2 4" xfId="7843"/>
    <cellStyle name="Примечание 2 5 2 2 4 2" xfId="21847"/>
    <cellStyle name="Примечание 2 5 2 2 4 2 2" xfId="36594"/>
    <cellStyle name="Примечание 2 5 2 2 4 3" xfId="31274"/>
    <cellStyle name="Примечание 2 5 2 2 5" xfId="15001"/>
    <cellStyle name="Примечание 2 5 2 2 5 2" xfId="34822"/>
    <cellStyle name="Примечание 2 5 2 2 6" xfId="28789"/>
    <cellStyle name="Примечание 2 5 2 3" xfId="3740"/>
    <cellStyle name="Примечание 2 5 2 3 2" xfId="10495"/>
    <cellStyle name="Примечание 2 5 2 3 2 2" xfId="16896"/>
    <cellStyle name="Примечание 2 5 2 3 2 2 2" xfId="35388"/>
    <cellStyle name="Примечание 2 5 2 3 2 3" xfId="32567"/>
    <cellStyle name="Примечание 2 5 2 3 3" xfId="12425"/>
    <cellStyle name="Примечание 2 5 2 3 3 2" xfId="18748"/>
    <cellStyle name="Примечание 2 5 2 3 3 2 2" xfId="36231"/>
    <cellStyle name="Примечание 2 5 2 3 3 3" xfId="33478"/>
    <cellStyle name="Примечание 2 5 2 3 4" xfId="15472"/>
    <cellStyle name="Примечание 2 5 2 3 4 2" xfId="35023"/>
    <cellStyle name="Примечание 2 5 2 3 5" xfId="28990"/>
    <cellStyle name="Примечание 2 5 2 4" xfId="6169"/>
    <cellStyle name="Примечание 2 5 2 4 2" xfId="13405"/>
    <cellStyle name="Примечание 2 5 2 4 2 2" xfId="33942"/>
    <cellStyle name="Примечание 2 5 2 4 3" xfId="30372"/>
    <cellStyle name="Примечание 2 5 2 5" xfId="8438"/>
    <cellStyle name="Примечание 2 5 2 5 2" xfId="15654"/>
    <cellStyle name="Примечание 2 5 2 5 2 2" xfId="35117"/>
    <cellStyle name="Примечание 2 5 2 5 3" xfId="31492"/>
    <cellStyle name="Примечание 2 5 2 6" xfId="5598"/>
    <cellStyle name="Примечание 2 5 2 6 2" xfId="12943"/>
    <cellStyle name="Примечание 2 5 2 6 2 2" xfId="33678"/>
    <cellStyle name="Примечание 2 5 2 6 3" xfId="30039"/>
    <cellStyle name="Примечание 2 5 2 7" xfId="12618"/>
    <cellStyle name="Примечание 2 5 2 7 2" xfId="33572"/>
    <cellStyle name="Примечание 2 5 2 8" xfId="28209"/>
    <cellStyle name="Примечание 2 5 3" xfId="2212"/>
    <cellStyle name="Примечание 2 5 3 2" xfId="6812"/>
    <cellStyle name="Примечание 2 5 3 2 2" xfId="13986"/>
    <cellStyle name="Примечание 2 5 3 2 2 2" xfId="34346"/>
    <cellStyle name="Примечание 2 5 3 2 3" xfId="30795"/>
    <cellStyle name="Примечание 2 5 3 3" xfId="8995"/>
    <cellStyle name="Примечание 2 5 3 3 2" xfId="15883"/>
    <cellStyle name="Примечание 2 5 3 3 2 2" xfId="35186"/>
    <cellStyle name="Примечание 2 5 3 3 3" xfId="31884"/>
    <cellStyle name="Примечание 2 5 3 4" xfId="11056"/>
    <cellStyle name="Примечание 2 5 3 4 2" xfId="17385"/>
    <cellStyle name="Примечание 2 5 3 4 2 2" xfId="35675"/>
    <cellStyle name="Примечание 2 5 3 4 3" xfId="32922"/>
    <cellStyle name="Примечание 2 5 3 5" xfId="5268"/>
    <cellStyle name="Примечание 2 5 3 5 2" xfId="20769"/>
    <cellStyle name="Примечание 2 5 3 5 2 2" xfId="36490"/>
    <cellStyle name="Примечание 2 5 3 5 3" xfId="29803"/>
    <cellStyle name="Примечание 2 5 3 6" xfId="12814"/>
    <cellStyle name="Примечание 2 5 3 6 2" xfId="33620"/>
    <cellStyle name="Примечание 2 5 3 7" xfId="28435"/>
    <cellStyle name="Примечание 2 5 4" xfId="3002"/>
    <cellStyle name="Примечание 2 5 4 2" xfId="7589"/>
    <cellStyle name="Примечание 2 5 4 2 2" xfId="14754"/>
    <cellStyle name="Примечание 2 5 4 2 2 2" xfId="34711"/>
    <cellStyle name="Примечание 2 5 4 2 3" xfId="31163"/>
    <cellStyle name="Примечание 2 5 4 3" xfId="9768"/>
    <cellStyle name="Примечание 2 5 4 3 2" xfId="16395"/>
    <cellStyle name="Примечание 2 5 4 3 2 2" xfId="35295"/>
    <cellStyle name="Примечание 2 5 4 3 3" xfId="32251"/>
    <cellStyle name="Примечание 2 5 4 4" xfId="11705"/>
    <cellStyle name="Примечание 2 5 4 4 2" xfId="18031"/>
    <cellStyle name="Примечание 2 5 4 4 2 2" xfId="35920"/>
    <cellStyle name="Примечание 2 5 4 4 3" xfId="33167"/>
    <cellStyle name="Примечание 2 5 4 5" xfId="4855"/>
    <cellStyle name="Примечание 2 5 4 5 2" xfId="20627"/>
    <cellStyle name="Примечание 2 5 4 5 2 2" xfId="36448"/>
    <cellStyle name="Примечание 2 5 4 5 3" xfId="29531"/>
    <cellStyle name="Примечание 2 5 4 6" xfId="28679"/>
    <cellStyle name="Примечание 2 5 5" xfId="3975"/>
    <cellStyle name="Примечание 2 5 5 2" xfId="29111"/>
    <cellStyle name="Примечание 2 5 6" xfId="28278"/>
    <cellStyle name="Примечание 2 6" xfId="2186"/>
    <cellStyle name="Примечание 2 6 2" xfId="5246"/>
    <cellStyle name="Примечание 2 6 2 2" xfId="12805"/>
    <cellStyle name="Примечание 2 6 2 2 2" xfId="33615"/>
    <cellStyle name="Примечание 2 6 2 3" xfId="29787"/>
    <cellStyle name="Примечание 2 6 3" xfId="6786"/>
    <cellStyle name="Примечание 2 6 3 2" xfId="13960"/>
    <cellStyle name="Примечание 2 6 3 2 2" xfId="34324"/>
    <cellStyle name="Примечание 2 6 3 3" xfId="30773"/>
    <cellStyle name="Примечание 2 6 4" xfId="8969"/>
    <cellStyle name="Примечание 2 6 4 2" xfId="15874"/>
    <cellStyle name="Примечание 2 6 4 2 2" xfId="35181"/>
    <cellStyle name="Примечание 2 6 4 3" xfId="31862"/>
    <cellStyle name="Примечание 2 6 5" xfId="11039"/>
    <cellStyle name="Примечание 2 6 5 2" xfId="17368"/>
    <cellStyle name="Примечание 2 6 5 2 2" xfId="35662"/>
    <cellStyle name="Примечание 2 6 5 3" xfId="32909"/>
    <cellStyle name="Примечание 2 6 6" xfId="4349"/>
    <cellStyle name="Примечание 2 6 6 2" xfId="20393"/>
    <cellStyle name="Примечание 2 6 6 2 2" xfId="36351"/>
    <cellStyle name="Примечание 2 6 6 3" xfId="29236"/>
    <cellStyle name="Примечание 2 6 7" xfId="4805"/>
    <cellStyle name="Примечание 2 6 7 2" xfId="29483"/>
    <cellStyle name="Примечание 2 6 8" xfId="28422"/>
    <cellStyle name="Примечание 2 7" xfId="2630"/>
    <cellStyle name="Примечание 2 7 2" xfId="9411"/>
    <cellStyle name="Примечание 2 7 2 2" xfId="16062"/>
    <cellStyle name="Примечание 2 7 2 2 2" xfId="35235"/>
    <cellStyle name="Примечание 2 7 2 3" xfId="32169"/>
    <cellStyle name="Примечание 2 7 3" xfId="11371"/>
    <cellStyle name="Примечание 2 7 3 2" xfId="17699"/>
    <cellStyle name="Примечание 2 7 3 2 2" xfId="35859"/>
    <cellStyle name="Примечание 2 7 3 3" xfId="33106"/>
    <cellStyle name="Примечание 2 7 4" xfId="7230"/>
    <cellStyle name="Примечание 2 7 4 2" xfId="21389"/>
    <cellStyle name="Примечание 2 7 4 2 2" xfId="36530"/>
    <cellStyle name="Примечание 2 7 4 3" xfId="31081"/>
    <cellStyle name="Примечание 2 7 5" xfId="14403"/>
    <cellStyle name="Примечание 2 7 5 2" xfId="34632"/>
    <cellStyle name="Примечание 2 7 6" xfId="28618"/>
    <cellStyle name="Примечание 2 8" xfId="18991"/>
    <cellStyle name="Примечание 2 8 2" xfId="36331"/>
    <cellStyle name="Примечание 2 9" xfId="28093"/>
    <cellStyle name="Примечание 3" xfId="395"/>
    <cellStyle name="Примечание 3 2" xfId="1142"/>
    <cellStyle name="Примечание 3 2 2" xfId="1702"/>
    <cellStyle name="Примечание 3 2 2 2" xfId="940"/>
    <cellStyle name="Примечание 3 2 2 2 2" xfId="3337"/>
    <cellStyle name="Примечание 3 2 2 2 2 2" xfId="10092"/>
    <cellStyle name="Примечание 3 2 2 2 2 2 2" xfId="16630"/>
    <cellStyle name="Примечание 3 2 2 2 2 2 2 2" xfId="35343"/>
    <cellStyle name="Примечание 3 2 2 2 2 2 3" xfId="32387"/>
    <cellStyle name="Примечание 3 2 2 2 2 3" xfId="12022"/>
    <cellStyle name="Примечание 3 2 2 2 2 3 2" xfId="18347"/>
    <cellStyle name="Примечание 3 2 2 2 2 3 2 2" xfId="36051"/>
    <cellStyle name="Примечание 3 2 2 2 2 3 3" xfId="33298"/>
    <cellStyle name="Примечание 3 2 2 2 2 4" xfId="7913"/>
    <cellStyle name="Примечание 3 2 2 2 2 4 2" xfId="21917"/>
    <cellStyle name="Примечание 3 2 2 2 2 4 2 2" xfId="36615"/>
    <cellStyle name="Примечание 3 2 2 2 2 4 3" xfId="31295"/>
    <cellStyle name="Примечание 3 2 2 2 2 5" xfId="15071"/>
    <cellStyle name="Примечание 3 2 2 2 2 5 2" xfId="34843"/>
    <cellStyle name="Примечание 3 2 2 2 2 6" xfId="28810"/>
    <cellStyle name="Примечание 3 2 2 2 3" xfId="3810"/>
    <cellStyle name="Примечание 3 2 2 2 3 2" xfId="10565"/>
    <cellStyle name="Примечание 3 2 2 2 3 2 2" xfId="16953"/>
    <cellStyle name="Примечание 3 2 2 2 3 2 2 2" xfId="35396"/>
    <cellStyle name="Примечание 3 2 2 2 3 2 3" xfId="32588"/>
    <cellStyle name="Примечание 3 2 2 2 3 3" xfId="12495"/>
    <cellStyle name="Примечание 3 2 2 2 3 3 2" xfId="18818"/>
    <cellStyle name="Примечание 3 2 2 2 3 3 2 2" xfId="36252"/>
    <cellStyle name="Примечание 3 2 2 2 3 3 3" xfId="33499"/>
    <cellStyle name="Примечание 3 2 2 2 3 4" xfId="15542"/>
    <cellStyle name="Примечание 3 2 2 2 3 4 2" xfId="35044"/>
    <cellStyle name="Примечание 3 2 2 2 3 5" xfId="29011"/>
    <cellStyle name="Примечание 3 2 2 2 4" xfId="5983"/>
    <cellStyle name="Примечание 3 2 2 2 4 2" xfId="13244"/>
    <cellStyle name="Примечание 3 2 2 2 4 2 2" xfId="33832"/>
    <cellStyle name="Примечание 3 2 2 2 4 3" xfId="30244"/>
    <cellStyle name="Примечание 3 2 2 2 5" xfId="6033"/>
    <cellStyle name="Примечание 3 2 2 2 5 2" xfId="13285"/>
    <cellStyle name="Примечание 3 2 2 2 5 2 2" xfId="33859"/>
    <cellStyle name="Примечание 3 2 2 2 5 3" xfId="30280"/>
    <cellStyle name="Примечание 3 2 2 2 6" xfId="5696"/>
    <cellStyle name="Примечание 3 2 2 2 6 2" xfId="13013"/>
    <cellStyle name="Примечание 3 2 2 2 6 2 2" xfId="33715"/>
    <cellStyle name="Примечание 3 2 2 2 6 3" xfId="30099"/>
    <cellStyle name="Примечание 3 2 2 2 7" xfId="4226"/>
    <cellStyle name="Примечание 3 2 2 2 7 2" xfId="29208"/>
    <cellStyle name="Примечание 3 2 2 2 8" xfId="28156"/>
    <cellStyle name="Примечание 3 2 2 3" xfId="2460"/>
    <cellStyle name="Примечание 3 2 2 3 2" xfId="7060"/>
    <cellStyle name="Примечание 3 2 2 3 2 2" xfId="14234"/>
    <cellStyle name="Примечание 3 2 2 3 2 2 2" xfId="34546"/>
    <cellStyle name="Примечание 3 2 2 3 2 3" xfId="30995"/>
    <cellStyle name="Примечание 3 2 2 3 3" xfId="9242"/>
    <cellStyle name="Примечание 3 2 2 3 3 2" xfId="15950"/>
    <cellStyle name="Примечание 3 2 2 3 3 2 2" xfId="35206"/>
    <cellStyle name="Примечание 3 2 2 3 3 3" xfId="32084"/>
    <cellStyle name="Примечание 3 2 2 3 4" xfId="11202"/>
    <cellStyle name="Примечание 3 2 2 3 4 2" xfId="17531"/>
    <cellStyle name="Примечание 3 2 2 3 4 2 2" xfId="35774"/>
    <cellStyle name="Примечание 3 2 2 3 4 3" xfId="33021"/>
    <cellStyle name="Примечание 3 2 2 3 5" xfId="5459"/>
    <cellStyle name="Примечание 3 2 2 3 5 2" xfId="20846"/>
    <cellStyle name="Примечание 3 2 2 3 5 2 2" xfId="36499"/>
    <cellStyle name="Примечание 3 2 2 3 5 3" xfId="29926"/>
    <cellStyle name="Примечание 3 2 2 3 6" xfId="12882"/>
    <cellStyle name="Примечание 3 2 2 3 6 2" xfId="33640"/>
    <cellStyle name="Примечание 3 2 2 3 7" xfId="28533"/>
    <cellStyle name="Примечание 3 2 2 4" xfId="3074"/>
    <cellStyle name="Примечание 3 2 2 4 2" xfId="7661"/>
    <cellStyle name="Примечание 3 2 2 4 2 2" xfId="14825"/>
    <cellStyle name="Примечание 3 2 2 4 2 2 2" xfId="34732"/>
    <cellStyle name="Примечание 3 2 2 4 2 3" xfId="31184"/>
    <cellStyle name="Примечание 3 2 2 4 3" xfId="9840"/>
    <cellStyle name="Примечание 3 2 2 4 3 2" xfId="16454"/>
    <cellStyle name="Примечание 3 2 2 4 3 2 2" xfId="35304"/>
    <cellStyle name="Примечание 3 2 2 4 3 3" xfId="32272"/>
    <cellStyle name="Примечание 3 2 2 4 4" xfId="11777"/>
    <cellStyle name="Примечание 3 2 2 4 4 2" xfId="18102"/>
    <cellStyle name="Примечание 3 2 2 4 4 2 2" xfId="35941"/>
    <cellStyle name="Примечание 3 2 2 4 4 3" xfId="33188"/>
    <cellStyle name="Примечание 3 2 2 4 5" xfId="4888"/>
    <cellStyle name="Примечание 3 2 2 4 5 2" xfId="20634"/>
    <cellStyle name="Примечание 3 2 2 4 5 2 2" xfId="36455"/>
    <cellStyle name="Примечание 3 2 2 4 5 3" xfId="29558"/>
    <cellStyle name="Примечание 3 2 2 4 6" xfId="28700"/>
    <cellStyle name="Примечание 3 2 2 5" xfId="4069"/>
    <cellStyle name="Примечание 3 2 2 5 2" xfId="29149"/>
    <cellStyle name="Примечание 3 2 2 6" xfId="28335"/>
    <cellStyle name="Примечание 3 2 3" xfId="2302"/>
    <cellStyle name="Примечание 3 2 3 2" xfId="5338"/>
    <cellStyle name="Примечание 3 2 3 2 2" xfId="12854"/>
    <cellStyle name="Примечание 3 2 3 2 2 2" xfId="33630"/>
    <cellStyle name="Примечание 3 2 3 2 3" xfId="29835"/>
    <cellStyle name="Примечание 3 2 3 3" xfId="6902"/>
    <cellStyle name="Примечание 3 2 3 3 2" xfId="14076"/>
    <cellStyle name="Примечание 3 2 3 3 2 2" xfId="34406"/>
    <cellStyle name="Примечание 3 2 3 3 3" xfId="30855"/>
    <cellStyle name="Примечание 3 2 3 4" xfId="9085"/>
    <cellStyle name="Примечание 3 2 3 4 2" xfId="15923"/>
    <cellStyle name="Примечание 3 2 3 4 2 2" xfId="35196"/>
    <cellStyle name="Примечание 3 2 3 4 3" xfId="31944"/>
    <cellStyle name="Примечание 3 2 3 5" xfId="11109"/>
    <cellStyle name="Примечание 3 2 3 5 2" xfId="17438"/>
    <cellStyle name="Примечание 3 2 3 5 2 2" xfId="35698"/>
    <cellStyle name="Примечание 3 2 3 5 3" xfId="32945"/>
    <cellStyle name="Примечание 3 2 3 6" xfId="4402"/>
    <cellStyle name="Примечание 3 2 3 6 2" xfId="20446"/>
    <cellStyle name="Примечание 3 2 3 6 2 2" xfId="36362"/>
    <cellStyle name="Примечание 3 2 3 6 3" xfId="29247"/>
    <cellStyle name="Примечание 3 2 3 7" xfId="8303"/>
    <cellStyle name="Примечание 3 2 3 7 2" xfId="31461"/>
    <cellStyle name="Примечание 3 2 3 8" xfId="28457"/>
    <cellStyle name="Примечание 3 2 4" xfId="2879"/>
    <cellStyle name="Примечание 3 2 4 2" xfId="9646"/>
    <cellStyle name="Примечание 3 2 4 2 2" xfId="16293"/>
    <cellStyle name="Примечание 3 2 4 2 2 2" xfId="35269"/>
    <cellStyle name="Примечание 3 2 4 2 3" xfId="32206"/>
    <cellStyle name="Примечание 3 2 4 3" xfId="11597"/>
    <cellStyle name="Примечание 3 2 4 3 2" xfId="17924"/>
    <cellStyle name="Примечание 3 2 4 3 2 2" xfId="35889"/>
    <cellStyle name="Примечание 3 2 4 3 3" xfId="33136"/>
    <cellStyle name="Примечание 3 2 4 4" xfId="7466"/>
    <cellStyle name="Примечание 3 2 4 4 2" xfId="21599"/>
    <cellStyle name="Примечание 3 2 4 4 2 2" xfId="36553"/>
    <cellStyle name="Примечание 3 2 4 4 3" xfId="31118"/>
    <cellStyle name="Примечание 3 2 4 5" xfId="14633"/>
    <cellStyle name="Примечание 3 2 4 5 2" xfId="34666"/>
    <cellStyle name="Примечание 3 2 4 6" xfId="28648"/>
    <cellStyle name="Примечание 3 2 5" xfId="28188"/>
    <cellStyle name="Примечание 3 3" xfId="1217"/>
    <cellStyle name="Примечание 3 3 2" xfId="1712"/>
    <cellStyle name="Примечание 3 3 2 2" xfId="1426"/>
    <cellStyle name="Примечание 3 3 2 2 2" xfId="3343"/>
    <cellStyle name="Примечание 3 3 2 2 2 2" xfId="10098"/>
    <cellStyle name="Примечание 3 3 2 2 2 2 2" xfId="16634"/>
    <cellStyle name="Примечание 3 3 2 2 2 2 2 2" xfId="35347"/>
    <cellStyle name="Примечание 3 3 2 2 2 2 3" xfId="32393"/>
    <cellStyle name="Примечание 3 3 2 2 2 3" xfId="12028"/>
    <cellStyle name="Примечание 3 3 2 2 2 3 2" xfId="18353"/>
    <cellStyle name="Примечание 3 3 2 2 2 3 2 2" xfId="36057"/>
    <cellStyle name="Примечание 3 3 2 2 2 3 3" xfId="33304"/>
    <cellStyle name="Примечание 3 3 2 2 2 4" xfId="7919"/>
    <cellStyle name="Примечание 3 3 2 2 2 4 2" xfId="21923"/>
    <cellStyle name="Примечание 3 3 2 2 2 4 2 2" xfId="36621"/>
    <cellStyle name="Примечание 3 3 2 2 2 4 3" xfId="31301"/>
    <cellStyle name="Примечание 3 3 2 2 2 5" xfId="15077"/>
    <cellStyle name="Примечание 3 3 2 2 2 5 2" xfId="34849"/>
    <cellStyle name="Примечание 3 3 2 2 2 6" xfId="28816"/>
    <cellStyle name="Примечание 3 3 2 2 3" xfId="3816"/>
    <cellStyle name="Примечание 3 3 2 2 3 2" xfId="10571"/>
    <cellStyle name="Примечание 3 3 2 2 3 2 2" xfId="16957"/>
    <cellStyle name="Примечание 3 3 2 2 3 2 2 2" xfId="35400"/>
    <cellStyle name="Примечание 3 3 2 2 3 2 3" xfId="32594"/>
    <cellStyle name="Примечание 3 3 2 2 3 3" xfId="12501"/>
    <cellStyle name="Примечание 3 3 2 2 3 3 2" xfId="18824"/>
    <cellStyle name="Примечание 3 3 2 2 3 3 2 2" xfId="36258"/>
    <cellStyle name="Примечание 3 3 2 2 3 3 3" xfId="33505"/>
    <cellStyle name="Примечание 3 3 2 2 3 4" xfId="15548"/>
    <cellStyle name="Примечание 3 3 2 2 3 4 2" xfId="35050"/>
    <cellStyle name="Примечание 3 3 2 2 3 5" xfId="29017"/>
    <cellStyle name="Примечание 3 3 2 2 4" xfId="6204"/>
    <cellStyle name="Примечание 3 3 2 2 4 2" xfId="13439"/>
    <cellStyle name="Примечание 3 3 2 2 4 2 2" xfId="33965"/>
    <cellStyle name="Примечание 3 3 2 2 4 3" xfId="30396"/>
    <cellStyle name="Примечание 3 3 2 2 5" xfId="8477"/>
    <cellStyle name="Примечание 3 3 2 2 5 2" xfId="15672"/>
    <cellStyle name="Примечание 3 3 2 2 5 2 2" xfId="35120"/>
    <cellStyle name="Примечание 3 3 2 2 5 3" xfId="31516"/>
    <cellStyle name="Примечание 3 3 2 2 6" xfId="6284"/>
    <cellStyle name="Примечание 3 3 2 2 6 2" xfId="13515"/>
    <cellStyle name="Примечание 3 3 2 2 6 2 2" xfId="34021"/>
    <cellStyle name="Примечание 3 3 2 2 6 3" xfId="30455"/>
    <cellStyle name="Примечание 3 3 2 2 7" xfId="12631"/>
    <cellStyle name="Примечание 3 3 2 2 7 2" xfId="33574"/>
    <cellStyle name="Примечание 3 3 2 2 8" xfId="28211"/>
    <cellStyle name="Примечание 3 3 2 3" xfId="2466"/>
    <cellStyle name="Примечание 3 3 2 3 2" xfId="7066"/>
    <cellStyle name="Примечание 3 3 2 3 2 2" xfId="14240"/>
    <cellStyle name="Примечание 3 3 2 3 2 2 2" xfId="34552"/>
    <cellStyle name="Примечание 3 3 2 3 2 3" xfId="31001"/>
    <cellStyle name="Примечание 3 3 2 3 3" xfId="9248"/>
    <cellStyle name="Примечание 3 3 2 3 3 2" xfId="15954"/>
    <cellStyle name="Примечание 3 3 2 3 3 2 2" xfId="35210"/>
    <cellStyle name="Примечание 3 3 2 3 3 3" xfId="32090"/>
    <cellStyle name="Примечание 3 3 2 3 4" xfId="11208"/>
    <cellStyle name="Примечание 3 3 2 3 4 2" xfId="17537"/>
    <cellStyle name="Примечание 3 3 2 3 4 2 2" xfId="35780"/>
    <cellStyle name="Примечание 3 3 2 3 4 3" xfId="33027"/>
    <cellStyle name="Примечание 3 3 2 3 5" xfId="5465"/>
    <cellStyle name="Примечание 3 3 2 3 5 2" xfId="20850"/>
    <cellStyle name="Примечание 3 3 2 3 5 2 2" xfId="36503"/>
    <cellStyle name="Примечание 3 3 2 3 5 3" xfId="29932"/>
    <cellStyle name="Примечание 3 3 2 3 6" xfId="12886"/>
    <cellStyle name="Примечание 3 3 2 3 6 2" xfId="33644"/>
    <cellStyle name="Примечание 3 3 2 3 7" xfId="28539"/>
    <cellStyle name="Примечание 3 3 2 4" xfId="3080"/>
    <cellStyle name="Примечание 3 3 2 4 2" xfId="7667"/>
    <cellStyle name="Примечание 3 3 2 4 2 2" xfId="14831"/>
    <cellStyle name="Примечание 3 3 2 4 2 2 2" xfId="34738"/>
    <cellStyle name="Примечание 3 3 2 4 2 3" xfId="31190"/>
    <cellStyle name="Примечание 3 3 2 4 3" xfId="9846"/>
    <cellStyle name="Примечание 3 3 2 4 3 2" xfId="16458"/>
    <cellStyle name="Примечание 3 3 2 4 3 2 2" xfId="35308"/>
    <cellStyle name="Примечание 3 3 2 4 3 3" xfId="32278"/>
    <cellStyle name="Примечание 3 3 2 4 4" xfId="11783"/>
    <cellStyle name="Примечание 3 3 2 4 4 2" xfId="18108"/>
    <cellStyle name="Примечание 3 3 2 4 4 2 2" xfId="35947"/>
    <cellStyle name="Примечание 3 3 2 4 4 3" xfId="33194"/>
    <cellStyle name="Примечание 3 3 2 4 5" xfId="4894"/>
    <cellStyle name="Примечание 3 3 2 4 5 2" xfId="20638"/>
    <cellStyle name="Примечание 3 3 2 4 5 2 2" xfId="36459"/>
    <cellStyle name="Примечание 3 3 2 4 5 3" xfId="29564"/>
    <cellStyle name="Примечание 3 3 2 4 6" xfId="28706"/>
    <cellStyle name="Примечание 3 3 2 5" xfId="3942"/>
    <cellStyle name="Примечание 3 3 2 5 2" xfId="29102"/>
    <cellStyle name="Примечание 3 3 2 6" xfId="28339"/>
    <cellStyle name="Примечание 3 3 3" xfId="2272"/>
    <cellStyle name="Примечание 3 3 3 2" xfId="5311"/>
    <cellStyle name="Примечание 3 3 3 2 2" xfId="12836"/>
    <cellStyle name="Примечание 3 3 3 2 2 2" xfId="33628"/>
    <cellStyle name="Примечание 3 3 3 2 3" xfId="29825"/>
    <cellStyle name="Примечание 3 3 3 3" xfId="6872"/>
    <cellStyle name="Примечание 3 3 3 3 2" xfId="14046"/>
    <cellStyle name="Примечание 3 3 3 3 2 2" xfId="34392"/>
    <cellStyle name="Примечание 3 3 3 3 3" xfId="30841"/>
    <cellStyle name="Примечание 3 3 3 4" xfId="9055"/>
    <cellStyle name="Примечание 3 3 3 4 2" xfId="15905"/>
    <cellStyle name="Примечание 3 3 3 4 2 2" xfId="35194"/>
    <cellStyle name="Примечание 3 3 3 4 3" xfId="31930"/>
    <cellStyle name="Примечание 3 3 3 5" xfId="11083"/>
    <cellStyle name="Примечание 3 3 3 5 2" xfId="17412"/>
    <cellStyle name="Примечание 3 3 3 5 2 2" xfId="35688"/>
    <cellStyle name="Примечание 3 3 3 5 3" xfId="32935"/>
    <cellStyle name="Примечание 3 3 3 6" xfId="4408"/>
    <cellStyle name="Примечание 3 3 3 6 2" xfId="20452"/>
    <cellStyle name="Примечание 3 3 3 6 2 2" xfId="36368"/>
    <cellStyle name="Примечание 3 3 3 6 3" xfId="29253"/>
    <cellStyle name="Примечание 3 3 3 7" xfId="4613"/>
    <cellStyle name="Примечание 3 3 3 7 2" xfId="29357"/>
    <cellStyle name="Примечание 3 3 3 8" xfId="28447"/>
    <cellStyle name="Примечание 3 3 4" xfId="2902"/>
    <cellStyle name="Примечание 3 3 4 2" xfId="9669"/>
    <cellStyle name="Примечание 3 3 4 2 2" xfId="16315"/>
    <cellStyle name="Примечание 3 3 4 2 2 2" xfId="35275"/>
    <cellStyle name="Примечание 3 3 4 2 3" xfId="32213"/>
    <cellStyle name="Примечание 3 3 4 3" xfId="11619"/>
    <cellStyle name="Примечание 3 3 4 3 2" xfId="17946"/>
    <cellStyle name="Примечание 3 3 4 3 2 2" xfId="35895"/>
    <cellStyle name="Примечание 3 3 4 3 3" xfId="33142"/>
    <cellStyle name="Примечание 3 3 4 4" xfId="7489"/>
    <cellStyle name="Примечание 3 3 4 4 2" xfId="21620"/>
    <cellStyle name="Примечание 3 3 4 4 2 2" xfId="36559"/>
    <cellStyle name="Примечание 3 3 4 4 3" xfId="31125"/>
    <cellStyle name="Примечание 3 3 4 5" xfId="14656"/>
    <cellStyle name="Примечание 3 3 4 5 2" xfId="34673"/>
    <cellStyle name="Примечание 3 3 4 6" xfId="28654"/>
    <cellStyle name="Примечание 3 3 5" xfId="28193"/>
    <cellStyle name="Примечание 3 4" xfId="1250"/>
    <cellStyle name="Примечание 3 4 2" xfId="1719"/>
    <cellStyle name="Примечание 3 4 2 2" xfId="1159"/>
    <cellStyle name="Примечание 3 4 2 2 2" xfId="3349"/>
    <cellStyle name="Примечание 3 4 2 2 2 2" xfId="10104"/>
    <cellStyle name="Примечание 3 4 2 2 2 2 2" xfId="16638"/>
    <cellStyle name="Примечание 3 4 2 2 2 2 2 2" xfId="35351"/>
    <cellStyle name="Примечание 3 4 2 2 2 2 3" xfId="32399"/>
    <cellStyle name="Примечание 3 4 2 2 2 3" xfId="12034"/>
    <cellStyle name="Примечание 3 4 2 2 2 3 2" xfId="18359"/>
    <cellStyle name="Примечание 3 4 2 2 2 3 2 2" xfId="36063"/>
    <cellStyle name="Примечание 3 4 2 2 2 3 3" xfId="33310"/>
    <cellStyle name="Примечание 3 4 2 2 2 4" xfId="7925"/>
    <cellStyle name="Примечание 3 4 2 2 2 4 2" xfId="21929"/>
    <cellStyle name="Примечание 3 4 2 2 2 4 2 2" xfId="36627"/>
    <cellStyle name="Примечание 3 4 2 2 2 4 3" xfId="31307"/>
    <cellStyle name="Примечание 3 4 2 2 2 5" xfId="15083"/>
    <cellStyle name="Примечание 3 4 2 2 2 5 2" xfId="34855"/>
    <cellStyle name="Примечание 3 4 2 2 2 6" xfId="28822"/>
    <cellStyle name="Примечание 3 4 2 2 3" xfId="3822"/>
    <cellStyle name="Примечание 3 4 2 2 3 2" xfId="10577"/>
    <cellStyle name="Примечание 3 4 2 2 3 2 2" xfId="16961"/>
    <cellStyle name="Примечание 3 4 2 2 3 2 2 2" xfId="35404"/>
    <cellStyle name="Примечание 3 4 2 2 3 2 3" xfId="32600"/>
    <cellStyle name="Примечание 3 4 2 2 3 3" xfId="12507"/>
    <cellStyle name="Примечание 3 4 2 2 3 3 2" xfId="18830"/>
    <cellStyle name="Примечание 3 4 2 2 3 3 2 2" xfId="36264"/>
    <cellStyle name="Примечание 3 4 2 2 3 3 3" xfId="33511"/>
    <cellStyle name="Примечание 3 4 2 2 3 4" xfId="15554"/>
    <cellStyle name="Примечание 3 4 2 2 3 4 2" xfId="35056"/>
    <cellStyle name="Примечание 3 4 2 2 3 5" xfId="29023"/>
    <cellStyle name="Примечание 3 4 2 2 4" xfId="6051"/>
    <cellStyle name="Примечание 3 4 2 2 4 2" xfId="13299"/>
    <cellStyle name="Примечание 3 4 2 2 4 2 2" xfId="33870"/>
    <cellStyle name="Примечание 3 4 2 2 4 3" xfId="30295"/>
    <cellStyle name="Примечание 3 4 2 2 5" xfId="6043"/>
    <cellStyle name="Примечание 3 4 2 2 5 2" xfId="13292"/>
    <cellStyle name="Примечание 3 4 2 2 5 2 2" xfId="33863"/>
    <cellStyle name="Примечание 3 4 2 2 5 3" xfId="30287"/>
    <cellStyle name="Примечание 3 4 2 2 6" xfId="5812"/>
    <cellStyle name="Примечание 3 4 2 2 6 2" xfId="13081"/>
    <cellStyle name="Примечание 3 4 2 2 6 2 2" xfId="33754"/>
    <cellStyle name="Примечание 3 4 2 2 6 3" xfId="30161"/>
    <cellStyle name="Примечание 3 4 2 2 7" xfId="3919"/>
    <cellStyle name="Примечание 3 4 2 2 7 2" xfId="29087"/>
    <cellStyle name="Примечание 3 4 2 2 8" xfId="28191"/>
    <cellStyle name="Примечание 3 4 2 3" xfId="2472"/>
    <cellStyle name="Примечание 3 4 2 3 2" xfId="7072"/>
    <cellStyle name="Примечание 3 4 2 3 2 2" xfId="14246"/>
    <cellStyle name="Примечание 3 4 2 3 2 2 2" xfId="34558"/>
    <cellStyle name="Примечание 3 4 2 3 2 3" xfId="31007"/>
    <cellStyle name="Примечание 3 4 2 3 3" xfId="9254"/>
    <cellStyle name="Примечание 3 4 2 3 3 2" xfId="15958"/>
    <cellStyle name="Примечание 3 4 2 3 3 2 2" xfId="35214"/>
    <cellStyle name="Примечание 3 4 2 3 3 3" xfId="32096"/>
    <cellStyle name="Примечание 3 4 2 3 4" xfId="11214"/>
    <cellStyle name="Примечание 3 4 2 3 4 2" xfId="17543"/>
    <cellStyle name="Примечание 3 4 2 3 4 2 2" xfId="35786"/>
    <cellStyle name="Примечание 3 4 2 3 4 3" xfId="33033"/>
    <cellStyle name="Примечание 3 4 2 3 5" xfId="5471"/>
    <cellStyle name="Примечание 3 4 2 3 5 2" xfId="20854"/>
    <cellStyle name="Примечание 3 4 2 3 5 2 2" xfId="36507"/>
    <cellStyle name="Примечание 3 4 2 3 5 3" xfId="29938"/>
    <cellStyle name="Примечание 3 4 2 3 6" xfId="12890"/>
    <cellStyle name="Примечание 3 4 2 3 6 2" xfId="33648"/>
    <cellStyle name="Примечание 3 4 2 3 7" xfId="28545"/>
    <cellStyle name="Примечание 3 4 2 4" xfId="3086"/>
    <cellStyle name="Примечание 3 4 2 4 2" xfId="7673"/>
    <cellStyle name="Примечание 3 4 2 4 2 2" xfId="14837"/>
    <cellStyle name="Примечание 3 4 2 4 2 2 2" xfId="34744"/>
    <cellStyle name="Примечание 3 4 2 4 2 3" xfId="31196"/>
    <cellStyle name="Примечание 3 4 2 4 3" xfId="9852"/>
    <cellStyle name="Примечание 3 4 2 4 3 2" xfId="16462"/>
    <cellStyle name="Примечание 3 4 2 4 3 2 2" xfId="35312"/>
    <cellStyle name="Примечание 3 4 2 4 3 3" xfId="32284"/>
    <cellStyle name="Примечание 3 4 2 4 4" xfId="11789"/>
    <cellStyle name="Примечание 3 4 2 4 4 2" xfId="18114"/>
    <cellStyle name="Примечание 3 4 2 4 4 2 2" xfId="35953"/>
    <cellStyle name="Примечание 3 4 2 4 4 3" xfId="33200"/>
    <cellStyle name="Примечание 3 4 2 4 5" xfId="4901"/>
    <cellStyle name="Примечание 3 4 2 4 5 2" xfId="20642"/>
    <cellStyle name="Примечание 3 4 2 4 5 2 2" xfId="36463"/>
    <cellStyle name="Примечание 3 4 2 4 5 3" xfId="29571"/>
    <cellStyle name="Примечание 3 4 2 4 6" xfId="28712"/>
    <cellStyle name="Примечание 3 4 2 5" xfId="4071"/>
    <cellStyle name="Примечание 3 4 2 5 2" xfId="29151"/>
    <cellStyle name="Примечание 3 4 2 6" xfId="28343"/>
    <cellStyle name="Примечание 3 4 3" xfId="2375"/>
    <cellStyle name="Примечание 3 4 3 2" xfId="5405"/>
    <cellStyle name="Примечание 3 4 3 2 2" xfId="12879"/>
    <cellStyle name="Примечание 3 4 3 2 2 2" xfId="33637"/>
    <cellStyle name="Примечание 3 4 3 2 3" xfId="29884"/>
    <cellStyle name="Примечание 3 4 3 3" xfId="6975"/>
    <cellStyle name="Примечание 3 4 3 3 2" xfId="14149"/>
    <cellStyle name="Примечание 3 4 3 3 2 2" xfId="34461"/>
    <cellStyle name="Примечание 3 4 3 3 3" xfId="30910"/>
    <cellStyle name="Примечание 3 4 3 4" xfId="9157"/>
    <cellStyle name="Примечание 3 4 3 4 2" xfId="15947"/>
    <cellStyle name="Примечание 3 4 3 4 2 2" xfId="35203"/>
    <cellStyle name="Примечание 3 4 3 4 3" xfId="31999"/>
    <cellStyle name="Примечание 3 4 3 5" xfId="11172"/>
    <cellStyle name="Примечание 3 4 3 5 2" xfId="17501"/>
    <cellStyle name="Примечание 3 4 3 5 2 2" xfId="35744"/>
    <cellStyle name="Примечание 3 4 3 5 3" xfId="32991"/>
    <cellStyle name="Примечание 3 4 3 6" xfId="4414"/>
    <cellStyle name="Примечание 3 4 3 6 2" xfId="20458"/>
    <cellStyle name="Примечание 3 4 3 6 2 2" xfId="36374"/>
    <cellStyle name="Примечание 3 4 3 6 3" xfId="29259"/>
    <cellStyle name="Примечание 3 4 3 7" xfId="8302"/>
    <cellStyle name="Примечание 3 4 3 7 2" xfId="31460"/>
    <cellStyle name="Примечание 3 4 3 8" xfId="28503"/>
    <cellStyle name="Примечание 3 4 4" xfId="2907"/>
    <cellStyle name="Примечание 3 4 4 2" xfId="9674"/>
    <cellStyle name="Примечание 3 4 4 2 2" xfId="16319"/>
    <cellStyle name="Примечание 3 4 4 2 2 2" xfId="35279"/>
    <cellStyle name="Примечание 3 4 4 2 3" xfId="32218"/>
    <cellStyle name="Примечание 3 4 4 3" xfId="11623"/>
    <cellStyle name="Примечание 3 4 4 3 2" xfId="17950"/>
    <cellStyle name="Примечание 3 4 4 3 2 2" xfId="35899"/>
    <cellStyle name="Примечание 3 4 4 3 3" xfId="33146"/>
    <cellStyle name="Примечание 3 4 4 4" xfId="7494"/>
    <cellStyle name="Примечание 3 4 4 4 2" xfId="21624"/>
    <cellStyle name="Примечание 3 4 4 4 2 2" xfId="36563"/>
    <cellStyle name="Примечание 3 4 4 4 3" xfId="31130"/>
    <cellStyle name="Примечание 3 4 4 5" xfId="14661"/>
    <cellStyle name="Примечание 3 4 4 5 2" xfId="34678"/>
    <cellStyle name="Примечание 3 4 4 6" xfId="28658"/>
    <cellStyle name="Примечание 3 4 5" xfId="28197"/>
    <cellStyle name="Примечание 3 5" xfId="1582"/>
    <cellStyle name="Примечание 3 5 2" xfId="841"/>
    <cellStyle name="Примечание 3 5 2 2" xfId="3268"/>
    <cellStyle name="Примечание 3 5 2 2 2" xfId="10023"/>
    <cellStyle name="Примечание 3 5 2 2 2 2" xfId="16574"/>
    <cellStyle name="Примечание 3 5 2 2 2 2 2" xfId="35336"/>
    <cellStyle name="Примечание 3 5 2 2 2 3" xfId="32367"/>
    <cellStyle name="Примечание 3 5 2 2 3" xfId="11953"/>
    <cellStyle name="Примечание 3 5 2 2 3 2" xfId="18278"/>
    <cellStyle name="Примечание 3 5 2 2 3 2 2" xfId="36031"/>
    <cellStyle name="Примечание 3 5 2 2 3 3" xfId="33278"/>
    <cellStyle name="Примечание 3 5 2 2 4" xfId="7844"/>
    <cellStyle name="Примечание 3 5 2 2 4 2" xfId="21848"/>
    <cellStyle name="Примечание 3 5 2 2 4 2 2" xfId="36595"/>
    <cellStyle name="Примечание 3 5 2 2 4 3" xfId="31275"/>
    <cellStyle name="Примечание 3 5 2 2 5" xfId="15002"/>
    <cellStyle name="Примечание 3 5 2 2 5 2" xfId="34823"/>
    <cellStyle name="Примечание 3 5 2 2 6" xfId="28790"/>
    <cellStyle name="Примечание 3 5 2 3" xfId="3741"/>
    <cellStyle name="Примечание 3 5 2 3 2" xfId="10496"/>
    <cellStyle name="Примечание 3 5 2 3 2 2" xfId="16897"/>
    <cellStyle name="Примечание 3 5 2 3 2 2 2" xfId="35389"/>
    <cellStyle name="Примечание 3 5 2 3 2 3" xfId="32568"/>
    <cellStyle name="Примечание 3 5 2 3 3" xfId="12426"/>
    <cellStyle name="Примечание 3 5 2 3 3 2" xfId="18749"/>
    <cellStyle name="Примечание 3 5 2 3 3 2 2" xfId="36232"/>
    <cellStyle name="Примечание 3 5 2 3 3 3" xfId="33479"/>
    <cellStyle name="Примечание 3 5 2 3 4" xfId="15473"/>
    <cellStyle name="Примечание 3 5 2 3 4 2" xfId="35024"/>
    <cellStyle name="Примечание 3 5 2 3 5" xfId="28991"/>
    <cellStyle name="Примечание 3 5 2 4" xfId="5886"/>
    <cellStyle name="Примечание 3 5 2 4 2" xfId="13147"/>
    <cellStyle name="Примечание 3 5 2 4 2 2" xfId="33789"/>
    <cellStyle name="Примечание 3 5 2 4 3" xfId="30201"/>
    <cellStyle name="Примечание 3 5 2 5" xfId="5638"/>
    <cellStyle name="Примечание 3 5 2 5 2" xfId="12977"/>
    <cellStyle name="Примечание 3 5 2 5 2 2" xfId="33704"/>
    <cellStyle name="Примечание 3 5 2 5 3" xfId="30068"/>
    <cellStyle name="Примечание 3 5 2 6" xfId="5831"/>
    <cellStyle name="Примечание 3 5 2 6 2" xfId="13098"/>
    <cellStyle name="Примечание 3 5 2 6 2 2" xfId="33768"/>
    <cellStyle name="Примечание 3 5 2 6 3" xfId="30177"/>
    <cellStyle name="Примечание 3 5 2 7" xfId="4234"/>
    <cellStyle name="Примечание 3 5 2 7 2" xfId="29210"/>
    <cellStyle name="Примечание 3 5 2 8" xfId="28141"/>
    <cellStyle name="Примечание 3 5 3" xfId="2088"/>
    <cellStyle name="Примечание 3 5 3 2" xfId="6688"/>
    <cellStyle name="Примечание 3 5 3 2 2" xfId="13864"/>
    <cellStyle name="Примечание 3 5 3 2 2 2" xfId="34273"/>
    <cellStyle name="Примечание 3 5 3 2 3" xfId="30722"/>
    <cellStyle name="Примечание 3 5 3 3" xfId="8871"/>
    <cellStyle name="Примечание 3 5 3 3 2" xfId="15811"/>
    <cellStyle name="Примечание 3 5 3 3 2 2" xfId="35163"/>
    <cellStyle name="Примечание 3 5 3 3 3" xfId="31811"/>
    <cellStyle name="Примечание 3 5 3 4" xfId="10975"/>
    <cellStyle name="Примечание 3 5 3 4 2" xfId="17305"/>
    <cellStyle name="Примечание 3 5 3 4 2 2" xfId="35643"/>
    <cellStyle name="Примечание 3 5 3 4 3" xfId="32890"/>
    <cellStyle name="Примечание 3 5 3 5" xfId="5169"/>
    <cellStyle name="Примечание 3 5 3 5 2" xfId="20700"/>
    <cellStyle name="Примечание 3 5 3 5 2 2" xfId="36478"/>
    <cellStyle name="Примечание 3 5 3 5 3" xfId="29762"/>
    <cellStyle name="Примечание 3 5 3 6" xfId="12743"/>
    <cellStyle name="Примечание 3 5 3 6 2" xfId="33597"/>
    <cellStyle name="Примечание 3 5 3 7" xfId="28404"/>
    <cellStyle name="Примечание 3 5 4" xfId="3003"/>
    <cellStyle name="Примечание 3 5 4 2" xfId="7590"/>
    <cellStyle name="Примечание 3 5 4 2 2" xfId="14755"/>
    <cellStyle name="Примечание 3 5 4 2 2 2" xfId="34712"/>
    <cellStyle name="Примечание 3 5 4 2 3" xfId="31164"/>
    <cellStyle name="Примечание 3 5 4 3" xfId="9769"/>
    <cellStyle name="Примечание 3 5 4 3 2" xfId="16396"/>
    <cellStyle name="Примечание 3 5 4 3 2 2" xfId="35296"/>
    <cellStyle name="Примечание 3 5 4 3 3" xfId="32252"/>
    <cellStyle name="Примечание 3 5 4 4" xfId="11706"/>
    <cellStyle name="Примечание 3 5 4 4 2" xfId="18032"/>
    <cellStyle name="Примечание 3 5 4 4 2 2" xfId="35921"/>
    <cellStyle name="Примечание 3 5 4 4 3" xfId="33168"/>
    <cellStyle name="Примечание 3 5 4 5" xfId="4856"/>
    <cellStyle name="Примечание 3 5 4 5 2" xfId="20628"/>
    <cellStyle name="Примечание 3 5 4 5 2 2" xfId="36449"/>
    <cellStyle name="Примечание 3 5 4 5 3" xfId="29532"/>
    <cellStyle name="Примечание 3 5 4 6" xfId="28680"/>
    <cellStyle name="Примечание 3 5 5" xfId="4166"/>
    <cellStyle name="Примечание 3 5 5 2" xfId="29192"/>
    <cellStyle name="Примечание 3 5 6" xfId="28279"/>
    <cellStyle name="Примечание 3 6" xfId="2367"/>
    <cellStyle name="Примечание 3 6 2" xfId="5398"/>
    <cellStyle name="Примечание 3 6 2 2" xfId="12878"/>
    <cellStyle name="Примечание 3 6 2 2 2" xfId="33636"/>
    <cellStyle name="Примечание 3 6 2 3" xfId="29877"/>
    <cellStyle name="Примечание 3 6 3" xfId="6967"/>
    <cellStyle name="Примечание 3 6 3 2" xfId="14141"/>
    <cellStyle name="Примечание 3 6 3 2 2" xfId="34453"/>
    <cellStyle name="Примечание 3 6 3 3" xfId="30902"/>
    <cellStyle name="Примечание 3 6 4" xfId="9149"/>
    <cellStyle name="Примечание 3 6 4 2" xfId="15946"/>
    <cellStyle name="Примечание 3 6 4 2 2" xfId="35202"/>
    <cellStyle name="Примечание 3 6 4 3" xfId="31991"/>
    <cellStyle name="Примечание 3 6 5" xfId="11165"/>
    <cellStyle name="Примечание 3 6 5 2" xfId="17494"/>
    <cellStyle name="Примечание 3 6 5 2 2" xfId="35737"/>
    <cellStyle name="Примечание 3 6 5 3" xfId="32984"/>
    <cellStyle name="Примечание 3 6 6" xfId="4350"/>
    <cellStyle name="Примечание 3 6 6 2" xfId="20394"/>
    <cellStyle name="Примечание 3 6 6 2 2" xfId="36352"/>
    <cellStyle name="Примечание 3 6 6 3" xfId="29237"/>
    <cellStyle name="Примечание 3 6 7" xfId="5440"/>
    <cellStyle name="Примечание 3 6 7 2" xfId="29914"/>
    <cellStyle name="Примечание 3 6 8" xfId="28496"/>
    <cellStyle name="Примечание 3 7" xfId="2631"/>
    <cellStyle name="Примечание 3 7 2" xfId="9412"/>
    <cellStyle name="Примечание 3 7 2 2" xfId="16063"/>
    <cellStyle name="Примечание 3 7 2 2 2" xfId="35236"/>
    <cellStyle name="Примечание 3 7 2 3" xfId="32170"/>
    <cellStyle name="Примечание 3 7 3" xfId="11372"/>
    <cellStyle name="Примечание 3 7 3 2" xfId="17700"/>
    <cellStyle name="Примечание 3 7 3 2 2" xfId="35860"/>
    <cellStyle name="Примечание 3 7 3 3" xfId="33107"/>
    <cellStyle name="Примечание 3 7 4" xfId="7231"/>
    <cellStyle name="Примечание 3 7 4 2" xfId="21390"/>
    <cellStyle name="Примечание 3 7 4 2 2" xfId="36531"/>
    <cellStyle name="Примечание 3 7 4 3" xfId="31082"/>
    <cellStyle name="Примечание 3 7 5" xfId="14404"/>
    <cellStyle name="Примечание 3 7 5 2" xfId="34633"/>
    <cellStyle name="Примечание 3 7 6" xfId="28619"/>
    <cellStyle name="Примечание 3 8" xfId="28094"/>
    <cellStyle name="Примечание 4" xfId="396"/>
    <cellStyle name="Примечание 4 2" xfId="1143"/>
    <cellStyle name="Примечание 4 2 2" xfId="1703"/>
    <cellStyle name="Примечание 4 2 2 2" xfId="1982"/>
    <cellStyle name="Примечание 4 2 2 2 2" xfId="3338"/>
    <cellStyle name="Примечание 4 2 2 2 2 2" xfId="10093"/>
    <cellStyle name="Примечание 4 2 2 2 2 2 2" xfId="16631"/>
    <cellStyle name="Примечание 4 2 2 2 2 2 2 2" xfId="35344"/>
    <cellStyle name="Примечание 4 2 2 2 2 2 3" xfId="32388"/>
    <cellStyle name="Примечание 4 2 2 2 2 3" xfId="12023"/>
    <cellStyle name="Примечание 4 2 2 2 2 3 2" xfId="18348"/>
    <cellStyle name="Примечание 4 2 2 2 2 3 2 2" xfId="36052"/>
    <cellStyle name="Примечание 4 2 2 2 2 3 3" xfId="33299"/>
    <cellStyle name="Примечание 4 2 2 2 2 4" xfId="7914"/>
    <cellStyle name="Примечание 4 2 2 2 2 4 2" xfId="21918"/>
    <cellStyle name="Примечание 4 2 2 2 2 4 2 2" xfId="36616"/>
    <cellStyle name="Примечание 4 2 2 2 2 4 3" xfId="31296"/>
    <cellStyle name="Примечание 4 2 2 2 2 5" xfId="15072"/>
    <cellStyle name="Примечание 4 2 2 2 2 5 2" xfId="34844"/>
    <cellStyle name="Примечание 4 2 2 2 2 6" xfId="28811"/>
    <cellStyle name="Примечание 4 2 2 2 3" xfId="3811"/>
    <cellStyle name="Примечание 4 2 2 2 3 2" xfId="10566"/>
    <cellStyle name="Примечание 4 2 2 2 3 2 2" xfId="16954"/>
    <cellStyle name="Примечание 4 2 2 2 3 2 2 2" xfId="35397"/>
    <cellStyle name="Примечание 4 2 2 2 3 2 3" xfId="32589"/>
    <cellStyle name="Примечание 4 2 2 2 3 3" xfId="12496"/>
    <cellStyle name="Примечание 4 2 2 2 3 3 2" xfId="18819"/>
    <cellStyle name="Примечание 4 2 2 2 3 3 2 2" xfId="36253"/>
    <cellStyle name="Примечание 4 2 2 2 3 3 3" xfId="33500"/>
    <cellStyle name="Примечание 4 2 2 2 3 4" xfId="15543"/>
    <cellStyle name="Примечание 4 2 2 2 3 4 2" xfId="35045"/>
    <cellStyle name="Примечание 4 2 2 2 3 5" xfId="29012"/>
    <cellStyle name="Примечание 4 2 2 2 4" xfId="6582"/>
    <cellStyle name="Примечание 4 2 2 2 4 2" xfId="13760"/>
    <cellStyle name="Примечание 4 2 2 2 4 2 2" xfId="34226"/>
    <cellStyle name="Примечание 4 2 2 2 4 3" xfId="30675"/>
    <cellStyle name="Примечание 4 2 2 2 5" xfId="8765"/>
    <cellStyle name="Примечание 4 2 2 2 5 2" xfId="15738"/>
    <cellStyle name="Примечание 4 2 2 2 5 2 2" xfId="35147"/>
    <cellStyle name="Примечание 4 2 2 2 5 3" xfId="31764"/>
    <cellStyle name="Примечание 4 2 2 2 6" xfId="10879"/>
    <cellStyle name="Примечание 4 2 2 2 6 2" xfId="17211"/>
    <cellStyle name="Примечание 4 2 2 2 6 2 2" xfId="35605"/>
    <cellStyle name="Примечание 4 2 2 2 6 3" xfId="32852"/>
    <cellStyle name="Примечание 4 2 2 2 7" xfId="12670"/>
    <cellStyle name="Примечание 4 2 2 2 7 2" xfId="33581"/>
    <cellStyle name="Примечание 4 2 2 2 8" xfId="28386"/>
    <cellStyle name="Примечание 4 2 2 3" xfId="2461"/>
    <cellStyle name="Примечание 4 2 2 3 2" xfId="7061"/>
    <cellStyle name="Примечание 4 2 2 3 2 2" xfId="14235"/>
    <cellStyle name="Примечание 4 2 2 3 2 2 2" xfId="34547"/>
    <cellStyle name="Примечание 4 2 2 3 2 3" xfId="30996"/>
    <cellStyle name="Примечание 4 2 2 3 3" xfId="9243"/>
    <cellStyle name="Примечание 4 2 2 3 3 2" xfId="15951"/>
    <cellStyle name="Примечание 4 2 2 3 3 2 2" xfId="35207"/>
    <cellStyle name="Примечание 4 2 2 3 3 3" xfId="32085"/>
    <cellStyle name="Примечание 4 2 2 3 4" xfId="11203"/>
    <cellStyle name="Примечание 4 2 2 3 4 2" xfId="17532"/>
    <cellStyle name="Примечание 4 2 2 3 4 2 2" xfId="35775"/>
    <cellStyle name="Примечание 4 2 2 3 4 3" xfId="33022"/>
    <cellStyle name="Примечание 4 2 2 3 5" xfId="5460"/>
    <cellStyle name="Примечание 4 2 2 3 5 2" xfId="20847"/>
    <cellStyle name="Примечание 4 2 2 3 5 2 2" xfId="36500"/>
    <cellStyle name="Примечание 4 2 2 3 5 3" xfId="29927"/>
    <cellStyle name="Примечание 4 2 2 3 6" xfId="12883"/>
    <cellStyle name="Примечание 4 2 2 3 6 2" xfId="33641"/>
    <cellStyle name="Примечание 4 2 2 3 7" xfId="28534"/>
    <cellStyle name="Примечание 4 2 2 4" xfId="3075"/>
    <cellStyle name="Примечание 4 2 2 4 2" xfId="7662"/>
    <cellStyle name="Примечание 4 2 2 4 2 2" xfId="14826"/>
    <cellStyle name="Примечание 4 2 2 4 2 2 2" xfId="34733"/>
    <cellStyle name="Примечание 4 2 2 4 2 3" xfId="31185"/>
    <cellStyle name="Примечание 4 2 2 4 3" xfId="9841"/>
    <cellStyle name="Примечание 4 2 2 4 3 2" xfId="16455"/>
    <cellStyle name="Примечание 4 2 2 4 3 2 2" xfId="35305"/>
    <cellStyle name="Примечание 4 2 2 4 3 3" xfId="32273"/>
    <cellStyle name="Примечание 4 2 2 4 4" xfId="11778"/>
    <cellStyle name="Примечание 4 2 2 4 4 2" xfId="18103"/>
    <cellStyle name="Примечание 4 2 2 4 4 2 2" xfId="35942"/>
    <cellStyle name="Примечание 4 2 2 4 4 3" xfId="33189"/>
    <cellStyle name="Примечание 4 2 2 4 5" xfId="4889"/>
    <cellStyle name="Примечание 4 2 2 4 5 2" xfId="20635"/>
    <cellStyle name="Примечание 4 2 2 4 5 2 2" xfId="36456"/>
    <cellStyle name="Примечание 4 2 2 4 5 3" xfId="29559"/>
    <cellStyle name="Примечание 4 2 2 4 6" xfId="28701"/>
    <cellStyle name="Примечание 4 2 2 5" xfId="4042"/>
    <cellStyle name="Примечание 4 2 2 5 2" xfId="29137"/>
    <cellStyle name="Примечание 4 2 2 6" xfId="28336"/>
    <cellStyle name="Примечание 4 2 3" xfId="2137"/>
    <cellStyle name="Примечание 4 2 3 2" xfId="5214"/>
    <cellStyle name="Примечание 4 2 3 2 2" xfId="12781"/>
    <cellStyle name="Примечание 4 2 3 2 2 2" xfId="33605"/>
    <cellStyle name="Примечание 4 2 3 2 3" xfId="29775"/>
    <cellStyle name="Примечание 4 2 3 3" xfId="6737"/>
    <cellStyle name="Примечание 4 2 3 3 2" xfId="13912"/>
    <cellStyle name="Примечание 4 2 3 3 2 2" xfId="34291"/>
    <cellStyle name="Примечание 4 2 3 3 3" xfId="30740"/>
    <cellStyle name="Примечание 4 2 3 4" xfId="8920"/>
    <cellStyle name="Примечание 4 2 3 4 2" xfId="15849"/>
    <cellStyle name="Примечание 4 2 3 4 2 2" xfId="35171"/>
    <cellStyle name="Примечание 4 2 3 4 3" xfId="31829"/>
    <cellStyle name="Примечание 4 2 3 5" xfId="11015"/>
    <cellStyle name="Примечание 4 2 3 5 2" xfId="17344"/>
    <cellStyle name="Примечание 4 2 3 5 2 2" xfId="35652"/>
    <cellStyle name="Примечание 4 2 3 5 3" xfId="32899"/>
    <cellStyle name="Примечание 4 2 3 6" xfId="4403"/>
    <cellStyle name="Примечание 4 2 3 6 2" xfId="20447"/>
    <cellStyle name="Примечание 4 2 3 6 2 2" xfId="36363"/>
    <cellStyle name="Примечание 4 2 3 6 3" xfId="29248"/>
    <cellStyle name="Примечание 4 2 3 7" xfId="4573"/>
    <cellStyle name="Примечание 4 2 3 7 2" xfId="29339"/>
    <cellStyle name="Примечание 4 2 3 8" xfId="28412"/>
    <cellStyle name="Примечание 4 2 4" xfId="2880"/>
    <cellStyle name="Примечание 4 2 4 2" xfId="9647"/>
    <cellStyle name="Примечание 4 2 4 2 2" xfId="16294"/>
    <cellStyle name="Примечание 4 2 4 2 2 2" xfId="35270"/>
    <cellStyle name="Примечание 4 2 4 2 3" xfId="32207"/>
    <cellStyle name="Примечание 4 2 4 3" xfId="11598"/>
    <cellStyle name="Примечание 4 2 4 3 2" xfId="17925"/>
    <cellStyle name="Примечание 4 2 4 3 2 2" xfId="35890"/>
    <cellStyle name="Примечание 4 2 4 3 3" xfId="33137"/>
    <cellStyle name="Примечание 4 2 4 4" xfId="7467"/>
    <cellStyle name="Примечание 4 2 4 4 2" xfId="21600"/>
    <cellStyle name="Примечание 4 2 4 4 2 2" xfId="36554"/>
    <cellStyle name="Примечание 4 2 4 4 3" xfId="31119"/>
    <cellStyle name="Примечание 4 2 4 5" xfId="14634"/>
    <cellStyle name="Примечание 4 2 4 5 2" xfId="34667"/>
    <cellStyle name="Примечание 4 2 4 6" xfId="28649"/>
    <cellStyle name="Примечание 4 2 5" xfId="28189"/>
    <cellStyle name="Примечание 4 3" xfId="1218"/>
    <cellStyle name="Примечание 4 3 2" xfId="1713"/>
    <cellStyle name="Примечание 4 3 2 2" xfId="853"/>
    <cellStyle name="Примечание 4 3 2 2 2" xfId="3344"/>
    <cellStyle name="Примечание 4 3 2 2 2 2" xfId="10099"/>
    <cellStyle name="Примечание 4 3 2 2 2 2 2" xfId="16635"/>
    <cellStyle name="Примечание 4 3 2 2 2 2 2 2" xfId="35348"/>
    <cellStyle name="Примечание 4 3 2 2 2 2 3" xfId="32394"/>
    <cellStyle name="Примечание 4 3 2 2 2 3" xfId="12029"/>
    <cellStyle name="Примечание 4 3 2 2 2 3 2" xfId="18354"/>
    <cellStyle name="Примечание 4 3 2 2 2 3 2 2" xfId="36058"/>
    <cellStyle name="Примечание 4 3 2 2 2 3 3" xfId="33305"/>
    <cellStyle name="Примечание 4 3 2 2 2 4" xfId="7920"/>
    <cellStyle name="Примечание 4 3 2 2 2 4 2" xfId="21924"/>
    <cellStyle name="Примечание 4 3 2 2 2 4 2 2" xfId="36622"/>
    <cellStyle name="Примечание 4 3 2 2 2 4 3" xfId="31302"/>
    <cellStyle name="Примечание 4 3 2 2 2 5" xfId="15078"/>
    <cellStyle name="Примечание 4 3 2 2 2 5 2" xfId="34850"/>
    <cellStyle name="Примечание 4 3 2 2 2 6" xfId="28817"/>
    <cellStyle name="Примечание 4 3 2 2 3" xfId="3817"/>
    <cellStyle name="Примечание 4 3 2 2 3 2" xfId="10572"/>
    <cellStyle name="Примечание 4 3 2 2 3 2 2" xfId="16958"/>
    <cellStyle name="Примечание 4 3 2 2 3 2 2 2" xfId="35401"/>
    <cellStyle name="Примечание 4 3 2 2 3 2 3" xfId="32595"/>
    <cellStyle name="Примечание 4 3 2 2 3 3" xfId="12502"/>
    <cellStyle name="Примечание 4 3 2 2 3 3 2" xfId="18825"/>
    <cellStyle name="Примечание 4 3 2 2 3 3 2 2" xfId="36259"/>
    <cellStyle name="Примечание 4 3 2 2 3 3 3" xfId="33506"/>
    <cellStyle name="Примечание 4 3 2 2 3 4" xfId="15549"/>
    <cellStyle name="Примечание 4 3 2 2 3 4 2" xfId="35051"/>
    <cellStyle name="Примечание 4 3 2 2 3 5" xfId="29018"/>
    <cellStyle name="Примечание 4 3 2 2 4" xfId="5898"/>
    <cellStyle name="Примечание 4 3 2 2 4 2" xfId="13159"/>
    <cellStyle name="Примечание 4 3 2 2 4 2 2" xfId="33792"/>
    <cellStyle name="Примечание 4 3 2 2 4 3" xfId="30204"/>
    <cellStyle name="Примечание 4 3 2 2 5" xfId="5991"/>
    <cellStyle name="Примечание 4 3 2 2 5 2" xfId="13252"/>
    <cellStyle name="Примечание 4 3 2 2 5 2 2" xfId="33839"/>
    <cellStyle name="Примечание 4 3 2 2 5 3" xfId="30251"/>
    <cellStyle name="Примечание 4 3 2 2 6" xfId="8567"/>
    <cellStyle name="Примечание 4 3 2 2 6 2" xfId="15706"/>
    <cellStyle name="Примечание 4 3 2 2 6 2 2" xfId="35136"/>
    <cellStyle name="Примечание 4 3 2 2 6 3" xfId="31587"/>
    <cellStyle name="Примечание 4 3 2 2 7" xfId="4232"/>
    <cellStyle name="Примечание 4 3 2 2 7 2" xfId="29209"/>
    <cellStyle name="Примечание 4 3 2 2 8" xfId="28144"/>
    <cellStyle name="Примечание 4 3 2 3" xfId="2467"/>
    <cellStyle name="Примечание 4 3 2 3 2" xfId="7067"/>
    <cellStyle name="Примечание 4 3 2 3 2 2" xfId="14241"/>
    <cellStyle name="Примечание 4 3 2 3 2 2 2" xfId="34553"/>
    <cellStyle name="Примечание 4 3 2 3 2 3" xfId="31002"/>
    <cellStyle name="Примечание 4 3 2 3 3" xfId="9249"/>
    <cellStyle name="Примечание 4 3 2 3 3 2" xfId="15955"/>
    <cellStyle name="Примечание 4 3 2 3 3 2 2" xfId="35211"/>
    <cellStyle name="Примечание 4 3 2 3 3 3" xfId="32091"/>
    <cellStyle name="Примечание 4 3 2 3 4" xfId="11209"/>
    <cellStyle name="Примечание 4 3 2 3 4 2" xfId="17538"/>
    <cellStyle name="Примечание 4 3 2 3 4 2 2" xfId="35781"/>
    <cellStyle name="Примечание 4 3 2 3 4 3" xfId="33028"/>
    <cellStyle name="Примечание 4 3 2 3 5" xfId="5466"/>
    <cellStyle name="Примечание 4 3 2 3 5 2" xfId="20851"/>
    <cellStyle name="Примечание 4 3 2 3 5 2 2" xfId="36504"/>
    <cellStyle name="Примечание 4 3 2 3 5 3" xfId="29933"/>
    <cellStyle name="Примечание 4 3 2 3 6" xfId="12887"/>
    <cellStyle name="Примечание 4 3 2 3 6 2" xfId="33645"/>
    <cellStyle name="Примечание 4 3 2 3 7" xfId="28540"/>
    <cellStyle name="Примечание 4 3 2 4" xfId="3081"/>
    <cellStyle name="Примечание 4 3 2 4 2" xfId="7668"/>
    <cellStyle name="Примечание 4 3 2 4 2 2" xfId="14832"/>
    <cellStyle name="Примечание 4 3 2 4 2 2 2" xfId="34739"/>
    <cellStyle name="Примечание 4 3 2 4 2 3" xfId="31191"/>
    <cellStyle name="Примечание 4 3 2 4 3" xfId="9847"/>
    <cellStyle name="Примечание 4 3 2 4 3 2" xfId="16459"/>
    <cellStyle name="Примечание 4 3 2 4 3 2 2" xfId="35309"/>
    <cellStyle name="Примечание 4 3 2 4 3 3" xfId="32279"/>
    <cellStyle name="Примечание 4 3 2 4 4" xfId="11784"/>
    <cellStyle name="Примечание 4 3 2 4 4 2" xfId="18109"/>
    <cellStyle name="Примечание 4 3 2 4 4 2 2" xfId="35948"/>
    <cellStyle name="Примечание 4 3 2 4 4 3" xfId="33195"/>
    <cellStyle name="Примечание 4 3 2 4 5" xfId="4895"/>
    <cellStyle name="Примечание 4 3 2 4 5 2" xfId="20639"/>
    <cellStyle name="Примечание 4 3 2 4 5 2 2" xfId="36460"/>
    <cellStyle name="Примечание 4 3 2 4 5 3" xfId="29565"/>
    <cellStyle name="Примечание 4 3 2 4 6" xfId="28707"/>
    <cellStyle name="Примечание 4 3 2 5" xfId="4560"/>
    <cellStyle name="Примечание 4 3 2 5 2" xfId="29334"/>
    <cellStyle name="Примечание 4 3 2 6" xfId="28340"/>
    <cellStyle name="Примечание 4 3 3" xfId="2315"/>
    <cellStyle name="Примечание 4 3 3 2" xfId="5349"/>
    <cellStyle name="Примечание 4 3 3 2 2" xfId="12857"/>
    <cellStyle name="Примечание 4 3 3 2 2 2" xfId="33632"/>
    <cellStyle name="Примечание 4 3 3 2 3" xfId="29845"/>
    <cellStyle name="Примечание 4 3 3 3" xfId="6915"/>
    <cellStyle name="Примечание 4 3 3 3 2" xfId="14089"/>
    <cellStyle name="Примечание 4 3 3 3 2 2" xfId="34418"/>
    <cellStyle name="Примечание 4 3 3 3 3" xfId="30867"/>
    <cellStyle name="Примечание 4 3 3 4" xfId="9098"/>
    <cellStyle name="Примечание 4 3 3 4 2" xfId="15926"/>
    <cellStyle name="Примечание 4 3 3 4 2 2" xfId="35198"/>
    <cellStyle name="Примечание 4 3 3 4 3" xfId="31956"/>
    <cellStyle name="Примечание 4 3 3 5" xfId="11119"/>
    <cellStyle name="Примечание 4 3 3 5 2" xfId="17448"/>
    <cellStyle name="Примечание 4 3 3 5 2 2" xfId="35707"/>
    <cellStyle name="Примечание 4 3 3 5 3" xfId="32954"/>
    <cellStyle name="Примечание 4 3 3 6" xfId="4409"/>
    <cellStyle name="Примечание 4 3 3 6 2" xfId="20453"/>
    <cellStyle name="Примечание 4 3 3 6 2 2" xfId="36369"/>
    <cellStyle name="Примечание 4 3 3 6 3" xfId="29254"/>
    <cellStyle name="Примечание 4 3 3 7" xfId="4271"/>
    <cellStyle name="Примечание 4 3 3 7 2" xfId="29218"/>
    <cellStyle name="Примечание 4 3 3 8" xfId="28466"/>
    <cellStyle name="Примечание 4 3 4" xfId="2903"/>
    <cellStyle name="Примечание 4 3 4 2" xfId="9670"/>
    <cellStyle name="Примечание 4 3 4 2 2" xfId="16316"/>
    <cellStyle name="Примечание 4 3 4 2 2 2" xfId="35276"/>
    <cellStyle name="Примечание 4 3 4 2 3" xfId="32214"/>
    <cellStyle name="Примечание 4 3 4 3" xfId="11620"/>
    <cellStyle name="Примечание 4 3 4 3 2" xfId="17947"/>
    <cellStyle name="Примечание 4 3 4 3 2 2" xfId="35896"/>
    <cellStyle name="Примечание 4 3 4 3 3" xfId="33143"/>
    <cellStyle name="Примечание 4 3 4 4" xfId="7490"/>
    <cellStyle name="Примечание 4 3 4 4 2" xfId="21621"/>
    <cellStyle name="Примечание 4 3 4 4 2 2" xfId="36560"/>
    <cellStyle name="Примечание 4 3 4 4 3" xfId="31126"/>
    <cellStyle name="Примечание 4 3 4 5" xfId="14657"/>
    <cellStyle name="Примечание 4 3 4 5 2" xfId="34674"/>
    <cellStyle name="Примечание 4 3 4 6" xfId="28655"/>
    <cellStyle name="Примечание 4 3 5" xfId="28194"/>
    <cellStyle name="Примечание 4 4" xfId="1251"/>
    <cellStyle name="Примечание 4 4 2" xfId="1720"/>
    <cellStyle name="Примечание 4 4 2 2" xfId="1981"/>
    <cellStyle name="Примечание 4 4 2 2 2" xfId="3350"/>
    <cellStyle name="Примечание 4 4 2 2 2 2" xfId="10105"/>
    <cellStyle name="Примечание 4 4 2 2 2 2 2" xfId="16639"/>
    <cellStyle name="Примечание 4 4 2 2 2 2 2 2" xfId="35352"/>
    <cellStyle name="Примечание 4 4 2 2 2 2 3" xfId="32400"/>
    <cellStyle name="Примечание 4 4 2 2 2 3" xfId="12035"/>
    <cellStyle name="Примечание 4 4 2 2 2 3 2" xfId="18360"/>
    <cellStyle name="Примечание 4 4 2 2 2 3 2 2" xfId="36064"/>
    <cellStyle name="Примечание 4 4 2 2 2 3 3" xfId="33311"/>
    <cellStyle name="Примечание 4 4 2 2 2 4" xfId="7926"/>
    <cellStyle name="Примечание 4 4 2 2 2 4 2" xfId="21930"/>
    <cellStyle name="Примечание 4 4 2 2 2 4 2 2" xfId="36628"/>
    <cellStyle name="Примечание 4 4 2 2 2 4 3" xfId="31308"/>
    <cellStyle name="Примечание 4 4 2 2 2 5" xfId="15084"/>
    <cellStyle name="Примечание 4 4 2 2 2 5 2" xfId="34856"/>
    <cellStyle name="Примечание 4 4 2 2 2 6" xfId="28823"/>
    <cellStyle name="Примечание 4 4 2 2 3" xfId="3823"/>
    <cellStyle name="Примечание 4 4 2 2 3 2" xfId="10578"/>
    <cellStyle name="Примечание 4 4 2 2 3 2 2" xfId="16962"/>
    <cellStyle name="Примечание 4 4 2 2 3 2 2 2" xfId="35405"/>
    <cellStyle name="Примечание 4 4 2 2 3 2 3" xfId="32601"/>
    <cellStyle name="Примечание 4 4 2 2 3 3" xfId="12508"/>
    <cellStyle name="Примечание 4 4 2 2 3 3 2" xfId="18831"/>
    <cellStyle name="Примечание 4 4 2 2 3 3 2 2" xfId="36265"/>
    <cellStyle name="Примечание 4 4 2 2 3 3 3" xfId="33512"/>
    <cellStyle name="Примечание 4 4 2 2 3 4" xfId="15555"/>
    <cellStyle name="Примечание 4 4 2 2 3 4 2" xfId="35057"/>
    <cellStyle name="Примечание 4 4 2 2 3 5" xfId="29024"/>
    <cellStyle name="Примечание 4 4 2 2 4" xfId="6581"/>
    <cellStyle name="Примечание 4 4 2 2 4 2" xfId="13759"/>
    <cellStyle name="Примечание 4 4 2 2 4 2 2" xfId="34225"/>
    <cellStyle name="Примечание 4 4 2 2 4 3" xfId="30674"/>
    <cellStyle name="Примечание 4 4 2 2 5" xfId="8764"/>
    <cellStyle name="Примечание 4 4 2 2 5 2" xfId="15737"/>
    <cellStyle name="Примечание 4 4 2 2 5 2 2" xfId="35146"/>
    <cellStyle name="Примечание 4 4 2 2 5 3" xfId="31763"/>
    <cellStyle name="Примечание 4 4 2 2 6" xfId="10878"/>
    <cellStyle name="Примечание 4 4 2 2 6 2" xfId="17210"/>
    <cellStyle name="Примечание 4 4 2 2 6 2 2" xfId="35604"/>
    <cellStyle name="Примечание 4 4 2 2 6 3" xfId="32851"/>
    <cellStyle name="Примечание 4 4 2 2 7" xfId="12669"/>
    <cellStyle name="Примечание 4 4 2 2 7 2" xfId="33580"/>
    <cellStyle name="Примечание 4 4 2 2 8" xfId="28385"/>
    <cellStyle name="Примечание 4 4 2 3" xfId="2473"/>
    <cellStyle name="Примечание 4 4 2 3 2" xfId="7073"/>
    <cellStyle name="Примечание 4 4 2 3 2 2" xfId="14247"/>
    <cellStyle name="Примечание 4 4 2 3 2 2 2" xfId="34559"/>
    <cellStyle name="Примечание 4 4 2 3 2 3" xfId="31008"/>
    <cellStyle name="Примечание 4 4 2 3 3" xfId="9255"/>
    <cellStyle name="Примечание 4 4 2 3 3 2" xfId="15959"/>
    <cellStyle name="Примечание 4 4 2 3 3 2 2" xfId="35215"/>
    <cellStyle name="Примечание 4 4 2 3 3 3" xfId="32097"/>
    <cellStyle name="Примечание 4 4 2 3 4" xfId="11215"/>
    <cellStyle name="Примечание 4 4 2 3 4 2" xfId="17544"/>
    <cellStyle name="Примечание 4 4 2 3 4 2 2" xfId="35787"/>
    <cellStyle name="Примечание 4 4 2 3 4 3" xfId="33034"/>
    <cellStyle name="Примечание 4 4 2 3 5" xfId="5472"/>
    <cellStyle name="Примечание 4 4 2 3 5 2" xfId="20855"/>
    <cellStyle name="Примечание 4 4 2 3 5 2 2" xfId="36508"/>
    <cellStyle name="Примечание 4 4 2 3 5 3" xfId="29939"/>
    <cellStyle name="Примечание 4 4 2 3 6" xfId="12891"/>
    <cellStyle name="Примечание 4 4 2 3 6 2" xfId="33649"/>
    <cellStyle name="Примечание 4 4 2 3 7" xfId="28546"/>
    <cellStyle name="Примечание 4 4 2 4" xfId="3087"/>
    <cellStyle name="Примечание 4 4 2 4 2" xfId="7674"/>
    <cellStyle name="Примечание 4 4 2 4 2 2" xfId="14838"/>
    <cellStyle name="Примечание 4 4 2 4 2 2 2" xfId="34745"/>
    <cellStyle name="Примечание 4 4 2 4 2 3" xfId="31197"/>
    <cellStyle name="Примечание 4 4 2 4 3" xfId="9853"/>
    <cellStyle name="Примечание 4 4 2 4 3 2" xfId="16463"/>
    <cellStyle name="Примечание 4 4 2 4 3 2 2" xfId="35313"/>
    <cellStyle name="Примечание 4 4 2 4 3 3" xfId="32285"/>
    <cellStyle name="Примечание 4 4 2 4 4" xfId="11790"/>
    <cellStyle name="Примечание 4 4 2 4 4 2" xfId="18115"/>
    <cellStyle name="Примечание 4 4 2 4 4 2 2" xfId="35954"/>
    <cellStyle name="Примечание 4 4 2 4 4 3" xfId="33201"/>
    <cellStyle name="Примечание 4 4 2 4 5" xfId="4902"/>
    <cellStyle name="Примечание 4 4 2 4 5 2" xfId="20643"/>
    <cellStyle name="Примечание 4 4 2 4 5 2 2" xfId="36464"/>
    <cellStyle name="Примечание 4 4 2 4 5 3" xfId="29572"/>
    <cellStyle name="Примечание 4 4 2 4 6" xfId="28713"/>
    <cellStyle name="Примечание 4 4 2 5" xfId="4039"/>
    <cellStyle name="Примечание 4 4 2 5 2" xfId="29134"/>
    <cellStyle name="Примечание 4 4 2 6" xfId="28344"/>
    <cellStyle name="Примечание 4 4 3" xfId="2222"/>
    <cellStyle name="Примечание 4 4 3 2" xfId="5278"/>
    <cellStyle name="Примечание 4 4 3 2 2" xfId="12823"/>
    <cellStyle name="Примечание 4 4 3 2 2 2" xfId="33625"/>
    <cellStyle name="Примечание 4 4 3 2 3" xfId="29809"/>
    <cellStyle name="Примечание 4 4 3 3" xfId="6822"/>
    <cellStyle name="Примечание 4 4 3 3 2" xfId="13996"/>
    <cellStyle name="Примечание 4 4 3 3 2 2" xfId="34352"/>
    <cellStyle name="Примечание 4 4 3 3 3" xfId="30801"/>
    <cellStyle name="Примечание 4 4 3 4" xfId="9005"/>
    <cellStyle name="Примечание 4 4 3 4 2" xfId="15892"/>
    <cellStyle name="Примечание 4 4 3 4 2 2" xfId="35191"/>
    <cellStyle name="Примечание 4 4 3 4 3" xfId="31890"/>
    <cellStyle name="Примечание 4 4 3 5" xfId="11066"/>
    <cellStyle name="Примечание 4 4 3 5 2" xfId="17395"/>
    <cellStyle name="Примечание 4 4 3 5 2 2" xfId="35681"/>
    <cellStyle name="Примечание 4 4 3 5 3" xfId="32928"/>
    <cellStyle name="Примечание 4 4 3 6" xfId="4415"/>
    <cellStyle name="Примечание 4 4 3 6 2" xfId="20459"/>
    <cellStyle name="Примечание 4 4 3 6 2 2" xfId="36375"/>
    <cellStyle name="Примечание 4 4 3 6 3" xfId="29260"/>
    <cellStyle name="Примечание 4 4 3 7" xfId="4572"/>
    <cellStyle name="Примечание 4 4 3 7 2" xfId="29338"/>
    <cellStyle name="Примечание 4 4 3 8" xfId="28441"/>
    <cellStyle name="Примечание 4 4 4" xfId="2908"/>
    <cellStyle name="Примечание 4 4 4 2" xfId="9675"/>
    <cellStyle name="Примечание 4 4 4 2 2" xfId="16320"/>
    <cellStyle name="Примечание 4 4 4 2 2 2" xfId="35280"/>
    <cellStyle name="Примечание 4 4 4 2 3" xfId="32219"/>
    <cellStyle name="Примечание 4 4 4 3" xfId="11624"/>
    <cellStyle name="Примечание 4 4 4 3 2" xfId="17951"/>
    <cellStyle name="Примечание 4 4 4 3 2 2" xfId="35900"/>
    <cellStyle name="Примечание 4 4 4 3 3" xfId="33147"/>
    <cellStyle name="Примечание 4 4 4 4" xfId="7495"/>
    <cellStyle name="Примечание 4 4 4 4 2" xfId="21625"/>
    <cellStyle name="Примечание 4 4 4 4 2 2" xfId="36564"/>
    <cellStyle name="Примечание 4 4 4 4 3" xfId="31131"/>
    <cellStyle name="Примечание 4 4 4 5" xfId="14662"/>
    <cellStyle name="Примечание 4 4 4 5 2" xfId="34679"/>
    <cellStyle name="Примечание 4 4 4 6" xfId="28659"/>
    <cellStyle name="Примечание 4 4 5" xfId="28198"/>
    <cellStyle name="Примечание 4 5" xfId="1583"/>
    <cellStyle name="Примечание 4 5 2" xfId="1437"/>
    <cellStyle name="Примечание 4 5 2 2" xfId="3269"/>
    <cellStyle name="Примечание 4 5 2 2 2" xfId="10024"/>
    <cellStyle name="Примечание 4 5 2 2 2 2" xfId="16575"/>
    <cellStyle name="Примечание 4 5 2 2 2 2 2" xfId="35337"/>
    <cellStyle name="Примечание 4 5 2 2 2 3" xfId="32368"/>
    <cellStyle name="Примечание 4 5 2 2 3" xfId="11954"/>
    <cellStyle name="Примечание 4 5 2 2 3 2" xfId="18279"/>
    <cellStyle name="Примечание 4 5 2 2 3 2 2" xfId="36032"/>
    <cellStyle name="Примечание 4 5 2 2 3 3" xfId="33279"/>
    <cellStyle name="Примечание 4 5 2 2 4" xfId="7845"/>
    <cellStyle name="Примечание 4 5 2 2 4 2" xfId="21849"/>
    <cellStyle name="Примечание 4 5 2 2 4 2 2" xfId="36596"/>
    <cellStyle name="Примечание 4 5 2 2 4 3" xfId="31276"/>
    <cellStyle name="Примечание 4 5 2 2 5" xfId="15003"/>
    <cellStyle name="Примечание 4 5 2 2 5 2" xfId="34824"/>
    <cellStyle name="Примечание 4 5 2 2 6" xfId="28791"/>
    <cellStyle name="Примечание 4 5 2 3" xfId="3742"/>
    <cellStyle name="Примечание 4 5 2 3 2" xfId="10497"/>
    <cellStyle name="Примечание 4 5 2 3 2 2" xfId="16898"/>
    <cellStyle name="Примечание 4 5 2 3 2 2 2" xfId="35390"/>
    <cellStyle name="Примечание 4 5 2 3 2 3" xfId="32569"/>
    <cellStyle name="Примечание 4 5 2 3 3" xfId="12427"/>
    <cellStyle name="Примечание 4 5 2 3 3 2" xfId="18750"/>
    <cellStyle name="Примечание 4 5 2 3 3 2 2" xfId="36233"/>
    <cellStyle name="Примечание 4 5 2 3 3 3" xfId="33480"/>
    <cellStyle name="Примечание 4 5 2 3 4" xfId="15474"/>
    <cellStyle name="Примечание 4 5 2 3 4 2" xfId="35025"/>
    <cellStyle name="Примечание 4 5 2 3 5" xfId="28992"/>
    <cellStyle name="Примечание 4 5 2 4" xfId="6215"/>
    <cellStyle name="Примечание 4 5 2 4 2" xfId="13450"/>
    <cellStyle name="Примечание 4 5 2 4 2 2" xfId="33969"/>
    <cellStyle name="Примечание 4 5 2 4 3" xfId="30400"/>
    <cellStyle name="Примечание 4 5 2 5" xfId="8488"/>
    <cellStyle name="Примечание 4 5 2 5 2" xfId="15680"/>
    <cellStyle name="Примечание 4 5 2 5 2 2" xfId="35121"/>
    <cellStyle name="Примечание 4 5 2 5 3" xfId="31520"/>
    <cellStyle name="Примечание 4 5 2 6" xfId="6024"/>
    <cellStyle name="Примечание 4 5 2 6 2" xfId="13279"/>
    <cellStyle name="Примечание 4 5 2 6 2 2" xfId="33858"/>
    <cellStyle name="Примечание 4 5 2 6 3" xfId="30276"/>
    <cellStyle name="Примечание 4 5 2 7" xfId="12639"/>
    <cellStyle name="Примечание 4 5 2 7 2" xfId="33575"/>
    <cellStyle name="Примечание 4 5 2 8" xfId="28212"/>
    <cellStyle name="Примечание 4 5 3" xfId="2028"/>
    <cellStyle name="Примечание 4 5 3 2" xfId="6628"/>
    <cellStyle name="Примечание 4 5 3 2 2" xfId="13805"/>
    <cellStyle name="Примечание 4 5 3 2 2 2" xfId="34255"/>
    <cellStyle name="Примечание 4 5 3 2 3" xfId="30704"/>
    <cellStyle name="Примечание 4 5 3 3" xfId="8811"/>
    <cellStyle name="Примечание 4 5 3 3 2" xfId="15761"/>
    <cellStyle name="Примечание 4 5 3 3 2 2" xfId="35154"/>
    <cellStyle name="Примечание 4 5 3 3 3" xfId="31793"/>
    <cellStyle name="Примечание 4 5 3 4" xfId="10925"/>
    <cellStyle name="Примечание 4 5 3 4 2" xfId="17256"/>
    <cellStyle name="Примечание 4 5 3 4 2 2" xfId="35634"/>
    <cellStyle name="Примечание 4 5 3 4 3" xfId="32881"/>
    <cellStyle name="Примечание 4 5 3 5" xfId="5116"/>
    <cellStyle name="Примечание 4 5 3 5 2" xfId="20651"/>
    <cellStyle name="Примечание 4 5 3 5 2 2" xfId="36471"/>
    <cellStyle name="Примечание 4 5 3 5 3" xfId="29752"/>
    <cellStyle name="Примечание 4 5 3 6" xfId="12693"/>
    <cellStyle name="Примечание 4 5 3 6 2" xfId="33588"/>
    <cellStyle name="Примечание 4 5 3 7" xfId="28395"/>
    <cellStyle name="Примечание 4 5 4" xfId="3004"/>
    <cellStyle name="Примечание 4 5 4 2" xfId="7591"/>
    <cellStyle name="Примечание 4 5 4 2 2" xfId="14756"/>
    <cellStyle name="Примечание 4 5 4 2 2 2" xfId="34713"/>
    <cellStyle name="Примечание 4 5 4 2 3" xfId="31165"/>
    <cellStyle name="Примечание 4 5 4 3" xfId="9770"/>
    <cellStyle name="Примечание 4 5 4 3 2" xfId="16397"/>
    <cellStyle name="Примечание 4 5 4 3 2 2" xfId="35297"/>
    <cellStyle name="Примечание 4 5 4 3 3" xfId="32253"/>
    <cellStyle name="Примечание 4 5 4 4" xfId="11707"/>
    <cellStyle name="Примечание 4 5 4 4 2" xfId="18033"/>
    <cellStyle name="Примечание 4 5 4 4 2 2" xfId="35922"/>
    <cellStyle name="Примечание 4 5 4 4 3" xfId="33169"/>
    <cellStyle name="Примечание 4 5 4 5" xfId="4857"/>
    <cellStyle name="Примечание 4 5 4 5 2" xfId="20629"/>
    <cellStyle name="Примечание 4 5 4 5 2 2" xfId="36450"/>
    <cellStyle name="Примечание 4 5 4 5 3" xfId="29533"/>
    <cellStyle name="Примечание 4 5 4 6" xfId="28681"/>
    <cellStyle name="Примечание 4 5 5" xfId="4016"/>
    <cellStyle name="Примечание 4 5 5 2" xfId="29121"/>
    <cellStyle name="Примечание 4 5 6" xfId="28280"/>
    <cellStyle name="Примечание 4 6" xfId="2188"/>
    <cellStyle name="Примечание 4 6 2" xfId="5248"/>
    <cellStyle name="Примечание 4 6 2 2" xfId="12807"/>
    <cellStyle name="Примечание 4 6 2 2 2" xfId="33616"/>
    <cellStyle name="Примечание 4 6 2 3" xfId="29788"/>
    <cellStyle name="Примечание 4 6 3" xfId="6788"/>
    <cellStyle name="Примечание 4 6 3 2" xfId="13962"/>
    <cellStyle name="Примечание 4 6 3 2 2" xfId="34325"/>
    <cellStyle name="Примечание 4 6 3 3" xfId="30774"/>
    <cellStyle name="Примечание 4 6 4" xfId="8971"/>
    <cellStyle name="Примечание 4 6 4 2" xfId="15876"/>
    <cellStyle name="Примечание 4 6 4 2 2" xfId="35182"/>
    <cellStyle name="Примечание 4 6 4 3" xfId="31863"/>
    <cellStyle name="Примечание 4 6 5" xfId="11041"/>
    <cellStyle name="Примечание 4 6 5 2" xfId="17370"/>
    <cellStyle name="Примечание 4 6 5 2 2" xfId="35663"/>
    <cellStyle name="Примечание 4 6 5 3" xfId="32910"/>
    <cellStyle name="Примечание 4 6 6" xfId="4351"/>
    <cellStyle name="Примечание 4 6 6 2" xfId="20395"/>
    <cellStyle name="Примечание 4 6 6 2 2" xfId="36353"/>
    <cellStyle name="Примечание 4 6 6 3" xfId="29238"/>
    <cellStyle name="Примечание 4 6 7" xfId="4627"/>
    <cellStyle name="Примечание 4 6 7 2" xfId="29363"/>
    <cellStyle name="Примечание 4 6 8" xfId="28423"/>
    <cellStyle name="Примечание 4 7" xfId="2632"/>
    <cellStyle name="Примечание 4 7 2" xfId="9413"/>
    <cellStyle name="Примечание 4 7 2 2" xfId="16064"/>
    <cellStyle name="Примечание 4 7 2 2 2" xfId="35237"/>
    <cellStyle name="Примечание 4 7 2 3" xfId="32171"/>
    <cellStyle name="Примечание 4 7 3" xfId="11373"/>
    <cellStyle name="Примечание 4 7 3 2" xfId="17701"/>
    <cellStyle name="Примечание 4 7 3 2 2" xfId="35861"/>
    <cellStyle name="Примечание 4 7 3 3" xfId="33108"/>
    <cellStyle name="Примечание 4 7 4" xfId="7232"/>
    <cellStyle name="Примечание 4 7 4 2" xfId="21391"/>
    <cellStyle name="Примечание 4 7 4 2 2" xfId="36532"/>
    <cellStyle name="Примечание 4 7 4 3" xfId="31083"/>
    <cellStyle name="Примечание 4 7 5" xfId="14405"/>
    <cellStyle name="Примечание 4 7 5 2" xfId="34634"/>
    <cellStyle name="Примечание 4 7 6" xfId="28620"/>
    <cellStyle name="Примечание 4 8" xfId="28095"/>
    <cellStyle name="Примечание 5" xfId="397"/>
    <cellStyle name="Примечание 5 2" xfId="1144"/>
    <cellStyle name="Примечание 5 2 2" xfId="1704"/>
    <cellStyle name="Примечание 5 2 2 2" xfId="1294"/>
    <cellStyle name="Примечание 5 2 2 2 2" xfId="3339"/>
    <cellStyle name="Примечание 5 2 2 2 2 2" xfId="10094"/>
    <cellStyle name="Примечание 5 2 2 2 2 2 2" xfId="16632"/>
    <cellStyle name="Примечание 5 2 2 2 2 2 2 2" xfId="35345"/>
    <cellStyle name="Примечание 5 2 2 2 2 2 3" xfId="32389"/>
    <cellStyle name="Примечание 5 2 2 2 2 3" xfId="12024"/>
    <cellStyle name="Примечание 5 2 2 2 2 3 2" xfId="18349"/>
    <cellStyle name="Примечание 5 2 2 2 2 3 2 2" xfId="36053"/>
    <cellStyle name="Примечание 5 2 2 2 2 3 3" xfId="33300"/>
    <cellStyle name="Примечание 5 2 2 2 2 4" xfId="7915"/>
    <cellStyle name="Примечание 5 2 2 2 2 4 2" xfId="21919"/>
    <cellStyle name="Примечание 5 2 2 2 2 4 2 2" xfId="36617"/>
    <cellStyle name="Примечание 5 2 2 2 2 4 3" xfId="31297"/>
    <cellStyle name="Примечание 5 2 2 2 2 5" xfId="15073"/>
    <cellStyle name="Примечание 5 2 2 2 2 5 2" xfId="34845"/>
    <cellStyle name="Примечание 5 2 2 2 2 6" xfId="28812"/>
    <cellStyle name="Примечание 5 2 2 2 3" xfId="3812"/>
    <cellStyle name="Примечание 5 2 2 2 3 2" xfId="10567"/>
    <cellStyle name="Примечание 5 2 2 2 3 2 2" xfId="16955"/>
    <cellStyle name="Примечание 5 2 2 2 3 2 2 2" xfId="35398"/>
    <cellStyle name="Примечание 5 2 2 2 3 2 3" xfId="32590"/>
    <cellStyle name="Примечание 5 2 2 2 3 3" xfId="12497"/>
    <cellStyle name="Примечание 5 2 2 2 3 3 2" xfId="18820"/>
    <cellStyle name="Примечание 5 2 2 2 3 3 2 2" xfId="36254"/>
    <cellStyle name="Примечание 5 2 2 2 3 3 3" xfId="33501"/>
    <cellStyle name="Примечание 5 2 2 2 3 4" xfId="15544"/>
    <cellStyle name="Примечание 5 2 2 2 3 4 2" xfId="35046"/>
    <cellStyle name="Примечание 5 2 2 2 3 5" xfId="29013"/>
    <cellStyle name="Примечание 5 2 2 2 4" xfId="6092"/>
    <cellStyle name="Примечание 5 2 2 2 4 2" xfId="13332"/>
    <cellStyle name="Примечание 5 2 2 2 4 2 2" xfId="33896"/>
    <cellStyle name="Примечание 5 2 2 2 4 3" xfId="30326"/>
    <cellStyle name="Примечание 5 2 2 2 5" xfId="5745"/>
    <cellStyle name="Примечание 5 2 2 2 5 2" xfId="13036"/>
    <cellStyle name="Примечание 5 2 2 2 5 2 2" xfId="33729"/>
    <cellStyle name="Примечание 5 2 2 2 5 3" xfId="30117"/>
    <cellStyle name="Примечание 5 2 2 2 6" xfId="9913"/>
    <cellStyle name="Примечание 5 2 2 2 6 2" xfId="16497"/>
    <cellStyle name="Примечание 5 2 2 2 6 2 2" xfId="35319"/>
    <cellStyle name="Примечание 5 2 2 2 6 3" xfId="32317"/>
    <cellStyle name="Примечание 5 2 2 2 7" xfId="4196"/>
    <cellStyle name="Примечание 5 2 2 2 7 2" xfId="29200"/>
    <cellStyle name="Примечание 5 2 2 2 8" xfId="28204"/>
    <cellStyle name="Примечание 5 2 2 3" xfId="2462"/>
    <cellStyle name="Примечание 5 2 2 3 2" xfId="7062"/>
    <cellStyle name="Примечание 5 2 2 3 2 2" xfId="14236"/>
    <cellStyle name="Примечание 5 2 2 3 2 2 2" xfId="34548"/>
    <cellStyle name="Примечание 5 2 2 3 2 3" xfId="30997"/>
    <cellStyle name="Примечание 5 2 2 3 3" xfId="9244"/>
    <cellStyle name="Примечание 5 2 2 3 3 2" xfId="15952"/>
    <cellStyle name="Примечание 5 2 2 3 3 2 2" xfId="35208"/>
    <cellStyle name="Примечание 5 2 2 3 3 3" xfId="32086"/>
    <cellStyle name="Примечание 5 2 2 3 4" xfId="11204"/>
    <cellStyle name="Примечание 5 2 2 3 4 2" xfId="17533"/>
    <cellStyle name="Примечание 5 2 2 3 4 2 2" xfId="35776"/>
    <cellStyle name="Примечание 5 2 2 3 4 3" xfId="33023"/>
    <cellStyle name="Примечание 5 2 2 3 5" xfId="5461"/>
    <cellStyle name="Примечание 5 2 2 3 5 2" xfId="20848"/>
    <cellStyle name="Примечание 5 2 2 3 5 2 2" xfId="36501"/>
    <cellStyle name="Примечание 5 2 2 3 5 3" xfId="29928"/>
    <cellStyle name="Примечание 5 2 2 3 6" xfId="12884"/>
    <cellStyle name="Примечание 5 2 2 3 6 2" xfId="33642"/>
    <cellStyle name="Примечание 5 2 2 3 7" xfId="28535"/>
    <cellStyle name="Примечание 5 2 2 4" xfId="3076"/>
    <cellStyle name="Примечание 5 2 2 4 2" xfId="7663"/>
    <cellStyle name="Примечание 5 2 2 4 2 2" xfId="14827"/>
    <cellStyle name="Примечание 5 2 2 4 2 2 2" xfId="34734"/>
    <cellStyle name="Примечание 5 2 2 4 2 3" xfId="31186"/>
    <cellStyle name="Примечание 5 2 2 4 3" xfId="9842"/>
    <cellStyle name="Примечание 5 2 2 4 3 2" xfId="16456"/>
    <cellStyle name="Примечание 5 2 2 4 3 2 2" xfId="35306"/>
    <cellStyle name="Примечание 5 2 2 4 3 3" xfId="32274"/>
    <cellStyle name="Примечание 5 2 2 4 4" xfId="11779"/>
    <cellStyle name="Примечание 5 2 2 4 4 2" xfId="18104"/>
    <cellStyle name="Примечание 5 2 2 4 4 2 2" xfId="35943"/>
    <cellStyle name="Примечание 5 2 2 4 4 3" xfId="33190"/>
    <cellStyle name="Примечание 5 2 2 4 5" xfId="4890"/>
    <cellStyle name="Примечание 5 2 2 4 5 2" xfId="20636"/>
    <cellStyle name="Примечание 5 2 2 4 5 2 2" xfId="36457"/>
    <cellStyle name="Примечание 5 2 2 4 5 3" xfId="29560"/>
    <cellStyle name="Примечание 5 2 2 4 6" xfId="28702"/>
    <cellStyle name="Примечание 5 2 2 5" xfId="3944"/>
    <cellStyle name="Примечание 5 2 2 5 2" xfId="29104"/>
    <cellStyle name="Примечание 5 2 2 6" xfId="28337"/>
    <cellStyle name="Примечание 5 2 3" xfId="2052"/>
    <cellStyle name="Примечание 5 2 3 2" xfId="5138"/>
    <cellStyle name="Примечание 5 2 3 2 2" xfId="12713"/>
    <cellStyle name="Примечание 5 2 3 2 2 2" xfId="33595"/>
    <cellStyle name="Примечание 5 2 3 2 3" xfId="29759"/>
    <cellStyle name="Примечание 5 2 3 3" xfId="6652"/>
    <cellStyle name="Примечание 5 2 3 3 2" xfId="13828"/>
    <cellStyle name="Примечание 5 2 3 3 2 2" xfId="34265"/>
    <cellStyle name="Примечание 5 2 3 3 3" xfId="30714"/>
    <cellStyle name="Примечание 5 2 3 4" xfId="8835"/>
    <cellStyle name="Примечание 5 2 3 4 2" xfId="15781"/>
    <cellStyle name="Примечание 5 2 3 4 2 2" xfId="35161"/>
    <cellStyle name="Примечание 5 2 3 4 3" xfId="31803"/>
    <cellStyle name="Примечание 5 2 3 5" xfId="10944"/>
    <cellStyle name="Примечание 5 2 3 5 2" xfId="17274"/>
    <cellStyle name="Примечание 5 2 3 5 2 2" xfId="35640"/>
    <cellStyle name="Примечание 5 2 3 5 3" xfId="32887"/>
    <cellStyle name="Примечание 5 2 3 6" xfId="4404"/>
    <cellStyle name="Примечание 5 2 3 6 2" xfId="20448"/>
    <cellStyle name="Примечание 5 2 3 6 2 2" xfId="36364"/>
    <cellStyle name="Примечание 5 2 3 6 3" xfId="29249"/>
    <cellStyle name="Примечание 5 2 3 7" xfId="5290"/>
    <cellStyle name="Примечание 5 2 3 7 2" xfId="29812"/>
    <cellStyle name="Примечание 5 2 3 8" xfId="28401"/>
    <cellStyle name="Примечание 5 2 4" xfId="2881"/>
    <cellStyle name="Примечание 5 2 4 2" xfId="9648"/>
    <cellStyle name="Примечание 5 2 4 2 2" xfId="16295"/>
    <cellStyle name="Примечание 5 2 4 2 2 2" xfId="35271"/>
    <cellStyle name="Примечание 5 2 4 2 3" xfId="32208"/>
    <cellStyle name="Примечание 5 2 4 3" xfId="11599"/>
    <cellStyle name="Примечание 5 2 4 3 2" xfId="17926"/>
    <cellStyle name="Примечание 5 2 4 3 2 2" xfId="35891"/>
    <cellStyle name="Примечание 5 2 4 3 3" xfId="33138"/>
    <cellStyle name="Примечание 5 2 4 4" xfId="7468"/>
    <cellStyle name="Примечание 5 2 4 4 2" xfId="21601"/>
    <cellStyle name="Примечание 5 2 4 4 2 2" xfId="36555"/>
    <cellStyle name="Примечание 5 2 4 4 3" xfId="31120"/>
    <cellStyle name="Примечание 5 2 4 5" xfId="14635"/>
    <cellStyle name="Примечание 5 2 4 5 2" xfId="34668"/>
    <cellStyle name="Примечание 5 2 4 6" xfId="28650"/>
    <cellStyle name="Примечание 5 2 5" xfId="28190"/>
    <cellStyle name="Примечание 5 3" xfId="1219"/>
    <cellStyle name="Примечание 5 3 2" xfId="1714"/>
    <cellStyle name="Примечание 5 3 2 2" xfId="897"/>
    <cellStyle name="Примечание 5 3 2 2 2" xfId="3345"/>
    <cellStyle name="Примечание 5 3 2 2 2 2" xfId="10100"/>
    <cellStyle name="Примечание 5 3 2 2 2 2 2" xfId="16636"/>
    <cellStyle name="Примечание 5 3 2 2 2 2 2 2" xfId="35349"/>
    <cellStyle name="Примечание 5 3 2 2 2 2 3" xfId="32395"/>
    <cellStyle name="Примечание 5 3 2 2 2 3" xfId="12030"/>
    <cellStyle name="Примечание 5 3 2 2 2 3 2" xfId="18355"/>
    <cellStyle name="Примечание 5 3 2 2 2 3 2 2" xfId="36059"/>
    <cellStyle name="Примечание 5 3 2 2 2 3 3" xfId="33306"/>
    <cellStyle name="Примечание 5 3 2 2 2 4" xfId="7921"/>
    <cellStyle name="Примечание 5 3 2 2 2 4 2" xfId="21925"/>
    <cellStyle name="Примечание 5 3 2 2 2 4 2 2" xfId="36623"/>
    <cellStyle name="Примечание 5 3 2 2 2 4 3" xfId="31303"/>
    <cellStyle name="Примечание 5 3 2 2 2 5" xfId="15079"/>
    <cellStyle name="Примечание 5 3 2 2 2 5 2" xfId="34851"/>
    <cellStyle name="Примечание 5 3 2 2 2 6" xfId="28818"/>
    <cellStyle name="Примечание 5 3 2 2 3" xfId="3818"/>
    <cellStyle name="Примечание 5 3 2 2 3 2" xfId="10573"/>
    <cellStyle name="Примечание 5 3 2 2 3 2 2" xfId="16959"/>
    <cellStyle name="Примечание 5 3 2 2 3 2 2 2" xfId="35402"/>
    <cellStyle name="Примечание 5 3 2 2 3 2 3" xfId="32596"/>
    <cellStyle name="Примечание 5 3 2 2 3 3" xfId="12503"/>
    <cellStyle name="Примечание 5 3 2 2 3 3 2" xfId="18826"/>
    <cellStyle name="Примечание 5 3 2 2 3 3 2 2" xfId="36260"/>
    <cellStyle name="Примечание 5 3 2 2 3 3 3" xfId="33507"/>
    <cellStyle name="Примечание 5 3 2 2 3 4" xfId="15550"/>
    <cellStyle name="Примечание 5 3 2 2 3 4 2" xfId="35052"/>
    <cellStyle name="Примечание 5 3 2 2 3 5" xfId="29019"/>
    <cellStyle name="Примечание 5 3 2 2 4" xfId="5942"/>
    <cellStyle name="Примечание 5 3 2 2 4 2" xfId="13203"/>
    <cellStyle name="Примечание 5 3 2 2 4 2 2" xfId="33808"/>
    <cellStyle name="Примечание 5 3 2 2 4 3" xfId="30220"/>
    <cellStyle name="Примечание 5 3 2 2 5" xfId="5659"/>
    <cellStyle name="Примечание 5 3 2 2 5 2" xfId="12995"/>
    <cellStyle name="Примечание 5 3 2 2 5 2 2" xfId="33707"/>
    <cellStyle name="Примечание 5 3 2 2 5 3" xfId="30074"/>
    <cellStyle name="Примечание 5 3 2 2 6" xfId="6433"/>
    <cellStyle name="Примечание 5 3 2 2 6 2" xfId="13613"/>
    <cellStyle name="Примечание 5 3 2 2 6 2 2" xfId="34099"/>
    <cellStyle name="Примечание 5 3 2 2 6 3" xfId="30548"/>
    <cellStyle name="Примечание 5 3 2 2 7" xfId="4092"/>
    <cellStyle name="Примечание 5 3 2 2 7 2" xfId="29165"/>
    <cellStyle name="Примечание 5 3 2 2 8" xfId="28149"/>
    <cellStyle name="Примечание 5 3 2 3" xfId="2468"/>
    <cellStyle name="Примечание 5 3 2 3 2" xfId="7068"/>
    <cellStyle name="Примечание 5 3 2 3 2 2" xfId="14242"/>
    <cellStyle name="Примечание 5 3 2 3 2 2 2" xfId="34554"/>
    <cellStyle name="Примечание 5 3 2 3 2 3" xfId="31003"/>
    <cellStyle name="Примечание 5 3 2 3 3" xfId="9250"/>
    <cellStyle name="Примечание 5 3 2 3 3 2" xfId="15956"/>
    <cellStyle name="Примечание 5 3 2 3 3 2 2" xfId="35212"/>
    <cellStyle name="Примечание 5 3 2 3 3 3" xfId="32092"/>
    <cellStyle name="Примечание 5 3 2 3 4" xfId="11210"/>
    <cellStyle name="Примечание 5 3 2 3 4 2" xfId="17539"/>
    <cellStyle name="Примечание 5 3 2 3 4 2 2" xfId="35782"/>
    <cellStyle name="Примечание 5 3 2 3 4 3" xfId="33029"/>
    <cellStyle name="Примечание 5 3 2 3 5" xfId="5467"/>
    <cellStyle name="Примечание 5 3 2 3 5 2" xfId="20852"/>
    <cellStyle name="Примечание 5 3 2 3 5 2 2" xfId="36505"/>
    <cellStyle name="Примечание 5 3 2 3 5 3" xfId="29934"/>
    <cellStyle name="Примечание 5 3 2 3 6" xfId="12888"/>
    <cellStyle name="Примечание 5 3 2 3 6 2" xfId="33646"/>
    <cellStyle name="Примечание 5 3 2 3 7" xfId="28541"/>
    <cellStyle name="Примечание 5 3 2 4" xfId="3082"/>
    <cellStyle name="Примечание 5 3 2 4 2" xfId="7669"/>
    <cellStyle name="Примечание 5 3 2 4 2 2" xfId="14833"/>
    <cellStyle name="Примечание 5 3 2 4 2 2 2" xfId="34740"/>
    <cellStyle name="Примечание 5 3 2 4 2 3" xfId="31192"/>
    <cellStyle name="Примечание 5 3 2 4 3" xfId="9848"/>
    <cellStyle name="Примечание 5 3 2 4 3 2" xfId="16460"/>
    <cellStyle name="Примечание 5 3 2 4 3 2 2" xfId="35310"/>
    <cellStyle name="Примечание 5 3 2 4 3 3" xfId="32280"/>
    <cellStyle name="Примечание 5 3 2 4 4" xfId="11785"/>
    <cellStyle name="Примечание 5 3 2 4 4 2" xfId="18110"/>
    <cellStyle name="Примечание 5 3 2 4 4 2 2" xfId="35949"/>
    <cellStyle name="Примечание 5 3 2 4 4 3" xfId="33196"/>
    <cellStyle name="Примечание 5 3 2 4 5" xfId="4896"/>
    <cellStyle name="Примечание 5 3 2 4 5 2" xfId="20640"/>
    <cellStyle name="Примечание 5 3 2 4 5 2 2" xfId="36461"/>
    <cellStyle name="Примечание 5 3 2 4 5 3" xfId="29566"/>
    <cellStyle name="Примечание 5 3 2 4 6" xfId="28708"/>
    <cellStyle name="Примечание 5 3 2 5" xfId="4098"/>
    <cellStyle name="Примечание 5 3 2 5 2" xfId="29168"/>
    <cellStyle name="Примечание 5 3 2 6" xfId="28341"/>
    <cellStyle name="Примечание 5 3 3" xfId="2099"/>
    <cellStyle name="Примечание 5 3 3 2" xfId="5179"/>
    <cellStyle name="Примечание 5 3 3 2 2" xfId="12751"/>
    <cellStyle name="Примечание 5 3 3 2 2 2" xfId="33600"/>
    <cellStyle name="Примечание 5 3 3 2 3" xfId="29766"/>
    <cellStyle name="Примечание 5 3 3 3" xfId="6699"/>
    <cellStyle name="Примечание 5 3 3 3 2" xfId="13875"/>
    <cellStyle name="Примечание 5 3 3 3 2 2" xfId="34279"/>
    <cellStyle name="Примечание 5 3 3 3 3" xfId="30728"/>
    <cellStyle name="Примечание 5 3 3 4" xfId="8882"/>
    <cellStyle name="Примечание 5 3 3 4 2" xfId="15819"/>
    <cellStyle name="Примечание 5 3 3 4 2 2" xfId="35166"/>
    <cellStyle name="Примечание 5 3 3 4 3" xfId="31817"/>
    <cellStyle name="Примечание 5 3 3 5" xfId="10983"/>
    <cellStyle name="Примечание 5 3 3 5 2" xfId="17313"/>
    <cellStyle name="Примечание 5 3 3 5 2 2" xfId="35646"/>
    <cellStyle name="Примечание 5 3 3 5 3" xfId="32893"/>
    <cellStyle name="Примечание 5 3 3 6" xfId="4410"/>
    <cellStyle name="Примечание 5 3 3 6 2" xfId="20454"/>
    <cellStyle name="Примечание 5 3 3 6 2 2" xfId="36370"/>
    <cellStyle name="Примечание 5 3 3 6 3" xfId="29255"/>
    <cellStyle name="Примечание 5 3 3 7" xfId="4177"/>
    <cellStyle name="Примечание 5 3 3 7 2" xfId="29195"/>
    <cellStyle name="Примечание 5 3 3 8" xfId="28406"/>
    <cellStyle name="Примечание 5 3 4" xfId="2904"/>
    <cellStyle name="Примечание 5 3 4 2" xfId="9671"/>
    <cellStyle name="Примечание 5 3 4 2 2" xfId="16317"/>
    <cellStyle name="Примечание 5 3 4 2 2 2" xfId="35277"/>
    <cellStyle name="Примечание 5 3 4 2 3" xfId="32215"/>
    <cellStyle name="Примечание 5 3 4 3" xfId="11621"/>
    <cellStyle name="Примечание 5 3 4 3 2" xfId="17948"/>
    <cellStyle name="Примечание 5 3 4 3 2 2" xfId="35897"/>
    <cellStyle name="Примечание 5 3 4 3 3" xfId="33144"/>
    <cellStyle name="Примечание 5 3 4 4" xfId="7491"/>
    <cellStyle name="Примечание 5 3 4 4 2" xfId="21622"/>
    <cellStyle name="Примечание 5 3 4 4 2 2" xfId="36561"/>
    <cellStyle name="Примечание 5 3 4 4 3" xfId="31127"/>
    <cellStyle name="Примечание 5 3 4 5" xfId="14658"/>
    <cellStyle name="Примечание 5 3 4 5 2" xfId="34675"/>
    <cellStyle name="Примечание 5 3 4 6" xfId="28656"/>
    <cellStyle name="Примечание 5 3 5" xfId="28195"/>
    <cellStyle name="Примечание 5 4" xfId="1252"/>
    <cellStyle name="Примечание 5 4 2" xfId="1721"/>
    <cellStyle name="Примечание 5 4 2 2" xfId="1293"/>
    <cellStyle name="Примечание 5 4 2 2 2" xfId="3351"/>
    <cellStyle name="Примечание 5 4 2 2 2 2" xfId="10106"/>
    <cellStyle name="Примечание 5 4 2 2 2 2 2" xfId="16640"/>
    <cellStyle name="Примечание 5 4 2 2 2 2 2 2" xfId="35353"/>
    <cellStyle name="Примечание 5 4 2 2 2 2 3" xfId="32401"/>
    <cellStyle name="Примечание 5 4 2 2 2 3" xfId="12036"/>
    <cellStyle name="Примечание 5 4 2 2 2 3 2" xfId="18361"/>
    <cellStyle name="Примечание 5 4 2 2 2 3 2 2" xfId="36065"/>
    <cellStyle name="Примечание 5 4 2 2 2 3 3" xfId="33312"/>
    <cellStyle name="Примечание 5 4 2 2 2 4" xfId="7927"/>
    <cellStyle name="Примечание 5 4 2 2 2 4 2" xfId="21931"/>
    <cellStyle name="Примечание 5 4 2 2 2 4 2 2" xfId="36629"/>
    <cellStyle name="Примечание 5 4 2 2 2 4 3" xfId="31309"/>
    <cellStyle name="Примечание 5 4 2 2 2 5" xfId="15085"/>
    <cellStyle name="Примечание 5 4 2 2 2 5 2" xfId="34857"/>
    <cellStyle name="Примечание 5 4 2 2 2 6" xfId="28824"/>
    <cellStyle name="Примечание 5 4 2 2 3" xfId="3824"/>
    <cellStyle name="Примечание 5 4 2 2 3 2" xfId="10579"/>
    <cellStyle name="Примечание 5 4 2 2 3 2 2" xfId="16963"/>
    <cellStyle name="Примечание 5 4 2 2 3 2 2 2" xfId="35406"/>
    <cellStyle name="Примечание 5 4 2 2 3 2 3" xfId="32602"/>
    <cellStyle name="Примечание 5 4 2 2 3 3" xfId="12509"/>
    <cellStyle name="Примечание 5 4 2 2 3 3 2" xfId="18832"/>
    <cellStyle name="Примечание 5 4 2 2 3 3 2 2" xfId="36266"/>
    <cellStyle name="Примечание 5 4 2 2 3 3 3" xfId="33513"/>
    <cellStyle name="Примечание 5 4 2 2 3 4" xfId="15556"/>
    <cellStyle name="Примечание 5 4 2 2 3 4 2" xfId="35058"/>
    <cellStyle name="Примечание 5 4 2 2 3 5" xfId="29025"/>
    <cellStyle name="Примечание 5 4 2 2 4" xfId="6091"/>
    <cellStyle name="Примечание 5 4 2 2 4 2" xfId="13331"/>
    <cellStyle name="Примечание 5 4 2 2 4 2 2" xfId="33895"/>
    <cellStyle name="Примечание 5 4 2 2 4 3" xfId="30325"/>
    <cellStyle name="Примечание 5 4 2 2 5" xfId="5714"/>
    <cellStyle name="Примечание 5 4 2 2 5 2" xfId="13029"/>
    <cellStyle name="Примечание 5 4 2 2 5 2 2" xfId="33725"/>
    <cellStyle name="Примечание 5 4 2 2 5 3" xfId="30111"/>
    <cellStyle name="Примечание 5 4 2 2 6" xfId="9490"/>
    <cellStyle name="Примечание 5 4 2 2 6 2" xfId="16141"/>
    <cellStyle name="Примечание 5 4 2 2 6 2 2" xfId="35249"/>
    <cellStyle name="Примечание 5 4 2 2 6 3" xfId="32183"/>
    <cellStyle name="Примечание 5 4 2 2 7" xfId="3918"/>
    <cellStyle name="Примечание 5 4 2 2 7 2" xfId="29086"/>
    <cellStyle name="Примечание 5 4 2 2 8" xfId="28203"/>
    <cellStyle name="Примечание 5 4 2 3" xfId="2474"/>
    <cellStyle name="Примечание 5 4 2 3 2" xfId="7074"/>
    <cellStyle name="Примечание 5 4 2 3 2 2" xfId="14248"/>
    <cellStyle name="Примечание 5 4 2 3 2 2 2" xfId="34560"/>
    <cellStyle name="Примечание 5 4 2 3 2 3" xfId="31009"/>
    <cellStyle name="Примечание 5 4 2 3 3" xfId="9256"/>
    <cellStyle name="Примечание 5 4 2 3 3 2" xfId="15960"/>
    <cellStyle name="Примечание 5 4 2 3 3 2 2" xfId="35216"/>
    <cellStyle name="Примечание 5 4 2 3 3 3" xfId="32098"/>
    <cellStyle name="Примечание 5 4 2 3 4" xfId="11216"/>
    <cellStyle name="Примечание 5 4 2 3 4 2" xfId="17545"/>
    <cellStyle name="Примечание 5 4 2 3 4 2 2" xfId="35788"/>
    <cellStyle name="Примечание 5 4 2 3 4 3" xfId="33035"/>
    <cellStyle name="Примечание 5 4 2 3 5" xfId="5473"/>
    <cellStyle name="Примечание 5 4 2 3 5 2" xfId="20856"/>
    <cellStyle name="Примечание 5 4 2 3 5 2 2" xfId="36509"/>
    <cellStyle name="Примечание 5 4 2 3 5 3" xfId="29940"/>
    <cellStyle name="Примечание 5 4 2 3 6" xfId="12892"/>
    <cellStyle name="Примечание 5 4 2 3 6 2" xfId="33650"/>
    <cellStyle name="Примечание 5 4 2 3 7" xfId="28547"/>
    <cellStyle name="Примечание 5 4 2 4" xfId="3088"/>
    <cellStyle name="Примечание 5 4 2 4 2" xfId="7675"/>
    <cellStyle name="Примечание 5 4 2 4 2 2" xfId="14839"/>
    <cellStyle name="Примечание 5 4 2 4 2 2 2" xfId="34746"/>
    <cellStyle name="Примечание 5 4 2 4 2 3" xfId="31198"/>
    <cellStyle name="Примечание 5 4 2 4 3" xfId="9854"/>
    <cellStyle name="Примечание 5 4 2 4 3 2" xfId="16464"/>
    <cellStyle name="Примечание 5 4 2 4 3 2 2" xfId="35314"/>
    <cellStyle name="Примечание 5 4 2 4 3 3" xfId="32286"/>
    <cellStyle name="Примечание 5 4 2 4 4" xfId="11791"/>
    <cellStyle name="Примечание 5 4 2 4 4 2" xfId="18116"/>
    <cellStyle name="Примечание 5 4 2 4 4 2 2" xfId="35955"/>
    <cellStyle name="Примечание 5 4 2 4 4 3" xfId="33202"/>
    <cellStyle name="Примечание 5 4 2 4 5" xfId="4903"/>
    <cellStyle name="Примечание 5 4 2 4 5 2" xfId="20644"/>
    <cellStyle name="Примечание 5 4 2 4 5 2 2" xfId="36465"/>
    <cellStyle name="Примечание 5 4 2 4 5 3" xfId="29573"/>
    <cellStyle name="Примечание 5 4 2 4 6" xfId="28714"/>
    <cellStyle name="Примечание 5 4 2 5" xfId="3940"/>
    <cellStyle name="Примечание 5 4 2 5 2" xfId="29100"/>
    <cellStyle name="Примечание 5 4 2 6" xfId="28345"/>
    <cellStyle name="Примечание 5 4 3" xfId="2376"/>
    <cellStyle name="Примечание 5 4 3 2" xfId="5406"/>
    <cellStyle name="Примечание 5 4 3 2 2" xfId="12880"/>
    <cellStyle name="Примечание 5 4 3 2 2 2" xfId="33638"/>
    <cellStyle name="Примечание 5 4 3 2 3" xfId="29885"/>
    <cellStyle name="Примечание 5 4 3 3" xfId="6976"/>
    <cellStyle name="Примечание 5 4 3 3 2" xfId="14150"/>
    <cellStyle name="Примечание 5 4 3 3 2 2" xfId="34462"/>
    <cellStyle name="Примечание 5 4 3 3 3" xfId="30911"/>
    <cellStyle name="Примечание 5 4 3 4" xfId="9158"/>
    <cellStyle name="Примечание 5 4 3 4 2" xfId="15948"/>
    <cellStyle name="Примечание 5 4 3 4 2 2" xfId="35204"/>
    <cellStyle name="Примечание 5 4 3 4 3" xfId="32000"/>
    <cellStyle name="Примечание 5 4 3 5" xfId="11173"/>
    <cellStyle name="Примечание 5 4 3 5 2" xfId="17502"/>
    <cellStyle name="Примечание 5 4 3 5 2 2" xfId="35745"/>
    <cellStyle name="Примечание 5 4 3 5 3" xfId="32992"/>
    <cellStyle name="Примечание 5 4 3 6" xfId="4416"/>
    <cellStyle name="Примечание 5 4 3 6 2" xfId="20460"/>
    <cellStyle name="Примечание 5 4 3 6 2 2" xfId="36376"/>
    <cellStyle name="Примечание 5 4 3 6 3" xfId="29261"/>
    <cellStyle name="Примечание 5 4 3 7" xfId="5287"/>
    <cellStyle name="Примечание 5 4 3 7 2" xfId="29811"/>
    <cellStyle name="Примечание 5 4 3 8" xfId="28504"/>
    <cellStyle name="Примечание 5 4 4" xfId="2909"/>
    <cellStyle name="Примечание 5 4 4 2" xfId="9676"/>
    <cellStyle name="Примечание 5 4 4 2 2" xfId="16321"/>
    <cellStyle name="Примечание 5 4 4 2 2 2" xfId="35281"/>
    <cellStyle name="Примечание 5 4 4 2 3" xfId="32220"/>
    <cellStyle name="Примечание 5 4 4 3" xfId="11625"/>
    <cellStyle name="Примечание 5 4 4 3 2" xfId="17952"/>
    <cellStyle name="Примечание 5 4 4 3 2 2" xfId="35901"/>
    <cellStyle name="Примечание 5 4 4 3 3" xfId="33148"/>
    <cellStyle name="Примечание 5 4 4 4" xfId="7496"/>
    <cellStyle name="Примечание 5 4 4 4 2" xfId="21626"/>
    <cellStyle name="Примечание 5 4 4 4 2 2" xfId="36565"/>
    <cellStyle name="Примечание 5 4 4 4 3" xfId="31132"/>
    <cellStyle name="Примечание 5 4 4 5" xfId="14663"/>
    <cellStyle name="Примечание 5 4 4 5 2" xfId="34680"/>
    <cellStyle name="Примечание 5 4 4 6" xfId="28660"/>
    <cellStyle name="Примечание 5 4 5" xfId="28199"/>
    <cellStyle name="Примечание 5 5" xfId="1584"/>
    <cellStyle name="Примечание 5 5 2" xfId="885"/>
    <cellStyle name="Примечание 5 5 2 2" xfId="3270"/>
    <cellStyle name="Примечание 5 5 2 2 2" xfId="10025"/>
    <cellStyle name="Примечание 5 5 2 2 2 2" xfId="16576"/>
    <cellStyle name="Примечание 5 5 2 2 2 2 2" xfId="35338"/>
    <cellStyle name="Примечание 5 5 2 2 2 3" xfId="32369"/>
    <cellStyle name="Примечание 5 5 2 2 3" xfId="11955"/>
    <cellStyle name="Примечание 5 5 2 2 3 2" xfId="18280"/>
    <cellStyle name="Примечание 5 5 2 2 3 2 2" xfId="36033"/>
    <cellStyle name="Примечание 5 5 2 2 3 3" xfId="33280"/>
    <cellStyle name="Примечание 5 5 2 2 4" xfId="7846"/>
    <cellStyle name="Примечание 5 5 2 2 4 2" xfId="21850"/>
    <cellStyle name="Примечание 5 5 2 2 4 2 2" xfId="36597"/>
    <cellStyle name="Примечание 5 5 2 2 4 3" xfId="31277"/>
    <cellStyle name="Примечание 5 5 2 2 5" xfId="15004"/>
    <cellStyle name="Примечание 5 5 2 2 5 2" xfId="34825"/>
    <cellStyle name="Примечание 5 5 2 2 6" xfId="28792"/>
    <cellStyle name="Примечание 5 5 2 3" xfId="3743"/>
    <cellStyle name="Примечание 5 5 2 3 2" xfId="10498"/>
    <cellStyle name="Примечание 5 5 2 3 2 2" xfId="16899"/>
    <cellStyle name="Примечание 5 5 2 3 2 2 2" xfId="35391"/>
    <cellStyle name="Примечание 5 5 2 3 2 3" xfId="32570"/>
    <cellStyle name="Примечание 5 5 2 3 3" xfId="12428"/>
    <cellStyle name="Примечание 5 5 2 3 3 2" xfId="18751"/>
    <cellStyle name="Примечание 5 5 2 3 3 2 2" xfId="36234"/>
    <cellStyle name="Примечание 5 5 2 3 3 3" xfId="33481"/>
    <cellStyle name="Примечание 5 5 2 3 4" xfId="15475"/>
    <cellStyle name="Примечание 5 5 2 3 4 2" xfId="35026"/>
    <cellStyle name="Примечание 5 5 2 3 5" xfId="28993"/>
    <cellStyle name="Примечание 5 5 2 4" xfId="5930"/>
    <cellStyle name="Примечание 5 5 2 4 2" xfId="13191"/>
    <cellStyle name="Примечание 5 5 2 4 2 2" xfId="33805"/>
    <cellStyle name="Примечание 5 5 2 4 3" xfId="30217"/>
    <cellStyle name="Примечание 5 5 2 5" xfId="5655"/>
    <cellStyle name="Примечание 5 5 2 5 2" xfId="12991"/>
    <cellStyle name="Примечание 5 5 2 5 2 2" xfId="33706"/>
    <cellStyle name="Примечание 5 5 2 5 3" xfId="30073"/>
    <cellStyle name="Примечание 5 5 2 6" xfId="5809"/>
    <cellStyle name="Примечание 5 5 2 6 2" xfId="13078"/>
    <cellStyle name="Примечание 5 5 2 6 2 2" xfId="33752"/>
    <cellStyle name="Примечание 5 5 2 6 3" xfId="30159"/>
    <cellStyle name="Примечание 5 5 2 7" xfId="4216"/>
    <cellStyle name="Примечание 5 5 2 7 2" xfId="29203"/>
    <cellStyle name="Примечание 5 5 2 8" xfId="28147"/>
    <cellStyle name="Примечание 5 5 3" xfId="2027"/>
    <cellStyle name="Примечание 5 5 3 2" xfId="6627"/>
    <cellStyle name="Примечание 5 5 3 2 2" xfId="13804"/>
    <cellStyle name="Примечание 5 5 3 2 2 2" xfId="34254"/>
    <cellStyle name="Примечание 5 5 3 2 3" xfId="30703"/>
    <cellStyle name="Примечание 5 5 3 3" xfId="8810"/>
    <cellStyle name="Примечание 5 5 3 3 2" xfId="15760"/>
    <cellStyle name="Примечание 5 5 3 3 2 2" xfId="35153"/>
    <cellStyle name="Примечание 5 5 3 3 3" xfId="31792"/>
    <cellStyle name="Примечание 5 5 3 4" xfId="10924"/>
    <cellStyle name="Примечание 5 5 3 4 2" xfId="17255"/>
    <cellStyle name="Примечание 5 5 3 4 2 2" xfId="35633"/>
    <cellStyle name="Примечание 5 5 3 4 3" xfId="32880"/>
    <cellStyle name="Примечание 5 5 3 5" xfId="5115"/>
    <cellStyle name="Примечание 5 5 3 5 2" xfId="20650"/>
    <cellStyle name="Примечание 5 5 3 5 2 2" xfId="36470"/>
    <cellStyle name="Примечание 5 5 3 5 3" xfId="29751"/>
    <cellStyle name="Примечание 5 5 3 6" xfId="12692"/>
    <cellStyle name="Примечание 5 5 3 6 2" xfId="33587"/>
    <cellStyle name="Примечание 5 5 3 7" xfId="28394"/>
    <cellStyle name="Примечание 5 5 4" xfId="3005"/>
    <cellStyle name="Примечание 5 5 4 2" xfId="7592"/>
    <cellStyle name="Примечание 5 5 4 2 2" xfId="14757"/>
    <cellStyle name="Примечание 5 5 4 2 2 2" xfId="34714"/>
    <cellStyle name="Примечание 5 5 4 2 3" xfId="31166"/>
    <cellStyle name="Примечание 5 5 4 3" xfId="9771"/>
    <cellStyle name="Примечание 5 5 4 3 2" xfId="16398"/>
    <cellStyle name="Примечание 5 5 4 3 2 2" xfId="35298"/>
    <cellStyle name="Примечание 5 5 4 3 3" xfId="32254"/>
    <cellStyle name="Примечание 5 5 4 4" xfId="11708"/>
    <cellStyle name="Примечание 5 5 4 4 2" xfId="18034"/>
    <cellStyle name="Примечание 5 5 4 4 2 2" xfId="35923"/>
    <cellStyle name="Примечание 5 5 4 4 3" xfId="33170"/>
    <cellStyle name="Примечание 5 5 4 5" xfId="4858"/>
    <cellStyle name="Примечание 5 5 4 5 2" xfId="20630"/>
    <cellStyle name="Примечание 5 5 4 5 2 2" xfId="36451"/>
    <cellStyle name="Примечание 5 5 4 5 3" xfId="29534"/>
    <cellStyle name="Примечание 5 5 4 6" xfId="28682"/>
    <cellStyle name="Примечание 5 5 5" xfId="4066"/>
    <cellStyle name="Примечание 5 5 5 2" xfId="29147"/>
    <cellStyle name="Примечание 5 5 6" xfId="28281"/>
    <cellStyle name="Примечание 5 6" xfId="2180"/>
    <cellStyle name="Примечание 5 6 2" xfId="5240"/>
    <cellStyle name="Примечание 5 6 2 2" xfId="12799"/>
    <cellStyle name="Примечание 5 6 2 2 2" xfId="33611"/>
    <cellStyle name="Примечание 5 6 2 3" xfId="29783"/>
    <cellStyle name="Примечание 5 6 3" xfId="6780"/>
    <cellStyle name="Примечание 5 6 3 2" xfId="13954"/>
    <cellStyle name="Примечание 5 6 3 2 2" xfId="34320"/>
    <cellStyle name="Примечание 5 6 3 3" xfId="30769"/>
    <cellStyle name="Примечание 5 6 4" xfId="8963"/>
    <cellStyle name="Примечание 5 6 4 2" xfId="15868"/>
    <cellStyle name="Примечание 5 6 4 2 2" xfId="35177"/>
    <cellStyle name="Примечание 5 6 4 3" xfId="31858"/>
    <cellStyle name="Примечание 5 6 5" xfId="11033"/>
    <cellStyle name="Примечание 5 6 5 2" xfId="17362"/>
    <cellStyle name="Примечание 5 6 5 2 2" xfId="35658"/>
    <cellStyle name="Примечание 5 6 5 3" xfId="32905"/>
    <cellStyle name="Примечание 5 6 6" xfId="4352"/>
    <cellStyle name="Примечание 5 6 6 2" xfId="20396"/>
    <cellStyle name="Примечание 5 6 6 2 2" xfId="36354"/>
    <cellStyle name="Примечание 5 6 6 3" xfId="29239"/>
    <cellStyle name="Примечание 5 6 7" xfId="8390"/>
    <cellStyle name="Примечание 5 6 7 2" xfId="31466"/>
    <cellStyle name="Примечание 5 6 8" xfId="28418"/>
    <cellStyle name="Примечание 5 7" xfId="2633"/>
    <cellStyle name="Примечание 5 7 2" xfId="9414"/>
    <cellStyle name="Примечание 5 7 2 2" xfId="16065"/>
    <cellStyle name="Примечание 5 7 2 2 2" xfId="35238"/>
    <cellStyle name="Примечание 5 7 2 3" xfId="32172"/>
    <cellStyle name="Примечание 5 7 3" xfId="11374"/>
    <cellStyle name="Примечание 5 7 3 2" xfId="17702"/>
    <cellStyle name="Примечание 5 7 3 2 2" xfId="35862"/>
    <cellStyle name="Примечание 5 7 3 3" xfId="33109"/>
    <cellStyle name="Примечание 5 7 4" xfId="7233"/>
    <cellStyle name="Примечание 5 7 4 2" xfId="21392"/>
    <cellStyle name="Примечание 5 7 4 2 2" xfId="36533"/>
    <cellStyle name="Примечание 5 7 4 3" xfId="31084"/>
    <cellStyle name="Примечание 5 7 5" xfId="14406"/>
    <cellStyle name="Примечание 5 7 5 2" xfId="34635"/>
    <cellStyle name="Примечание 5 7 6" xfId="28621"/>
    <cellStyle name="Примечание 5 8" xfId="28096"/>
    <cellStyle name="Примечание 6" xfId="398"/>
    <cellStyle name="Примечание 6 2" xfId="514"/>
    <cellStyle name="Примечание 6 2 2" xfId="1775"/>
    <cellStyle name="Примечание 6 2 2 2" xfId="1953"/>
    <cellStyle name="Примечание 6 2 2 2 2" xfId="3394"/>
    <cellStyle name="Примечание 6 2 2 2 2 2" xfId="10149"/>
    <cellStyle name="Примечание 6 2 2 2 2 2 2" xfId="16664"/>
    <cellStyle name="Примечание 6 2 2 2 2 2 2 2" xfId="35355"/>
    <cellStyle name="Примечание 6 2 2 2 2 2 3" xfId="32422"/>
    <cellStyle name="Примечание 6 2 2 2 2 3" xfId="12079"/>
    <cellStyle name="Примечание 6 2 2 2 2 3 2" xfId="18404"/>
    <cellStyle name="Примечание 6 2 2 2 2 3 2 2" xfId="36086"/>
    <cellStyle name="Примечание 6 2 2 2 2 3 3" xfId="33333"/>
    <cellStyle name="Примечание 6 2 2 2 2 4" xfId="7970"/>
    <cellStyle name="Примечание 6 2 2 2 2 4 2" xfId="21974"/>
    <cellStyle name="Примечание 6 2 2 2 2 4 2 2" xfId="36650"/>
    <cellStyle name="Примечание 6 2 2 2 2 4 3" xfId="31330"/>
    <cellStyle name="Примечание 6 2 2 2 2 5" xfId="15128"/>
    <cellStyle name="Примечание 6 2 2 2 2 5 2" xfId="34878"/>
    <cellStyle name="Примечание 6 2 2 2 2 6" xfId="28845"/>
    <cellStyle name="Примечание 6 2 2 2 3" xfId="3867"/>
    <cellStyle name="Примечание 6 2 2 2 3 2" xfId="10622"/>
    <cellStyle name="Примечание 6 2 2 2 3 2 2" xfId="16987"/>
    <cellStyle name="Примечание 6 2 2 2 3 2 2 2" xfId="35408"/>
    <cellStyle name="Примечание 6 2 2 2 3 2 3" xfId="32623"/>
    <cellStyle name="Примечание 6 2 2 2 3 3" xfId="12552"/>
    <cellStyle name="Примечание 6 2 2 2 3 3 2" xfId="18875"/>
    <cellStyle name="Примечание 6 2 2 2 3 3 2 2" xfId="36287"/>
    <cellStyle name="Примечание 6 2 2 2 3 3 3" xfId="33534"/>
    <cellStyle name="Примечание 6 2 2 2 3 4" xfId="15599"/>
    <cellStyle name="Примечание 6 2 2 2 3 4 2" xfId="35079"/>
    <cellStyle name="Примечание 6 2 2 2 3 5" xfId="29046"/>
    <cellStyle name="Примечание 6 2 2 2 4" xfId="6553"/>
    <cellStyle name="Примечание 6 2 2 2 4 2" xfId="13731"/>
    <cellStyle name="Примечание 6 2 2 2 4 2 2" xfId="34205"/>
    <cellStyle name="Примечание 6 2 2 2 4 3" xfId="30654"/>
    <cellStyle name="Примечание 6 2 2 2 5" xfId="8736"/>
    <cellStyle name="Примечание 6 2 2 2 5 2" xfId="15727"/>
    <cellStyle name="Примечание 6 2 2 2 5 2 2" xfId="35144"/>
    <cellStyle name="Примечание 6 2 2 2 5 3" xfId="31743"/>
    <cellStyle name="Примечание 6 2 2 2 6" xfId="10850"/>
    <cellStyle name="Примечание 6 2 2 2 6 2" xfId="17182"/>
    <cellStyle name="Примечание 6 2 2 2 6 2 2" xfId="35584"/>
    <cellStyle name="Примечание 6 2 2 2 6 3" xfId="32831"/>
    <cellStyle name="Примечание 6 2 2 2 7" xfId="12659"/>
    <cellStyle name="Примечание 6 2 2 2 7 2" xfId="33578"/>
    <cellStyle name="Примечание 6 2 2 2 8" xfId="28383"/>
    <cellStyle name="Примечание 6 2 2 3" xfId="2495"/>
    <cellStyle name="Примечание 6 2 2 3 2" xfId="7095"/>
    <cellStyle name="Примечание 6 2 2 3 2 2" xfId="14269"/>
    <cellStyle name="Примечание 6 2 2 3 2 2 2" xfId="34581"/>
    <cellStyle name="Примечание 6 2 2 3 2 3" xfId="31030"/>
    <cellStyle name="Примечание 6 2 2 3 3" xfId="9277"/>
    <cellStyle name="Примечание 6 2 2 3 3 2" xfId="15962"/>
    <cellStyle name="Примечание 6 2 2 3 3 2 2" xfId="35218"/>
    <cellStyle name="Примечание 6 2 2 3 3 3" xfId="32119"/>
    <cellStyle name="Примечание 6 2 2 3 4" xfId="11237"/>
    <cellStyle name="Примечание 6 2 2 3 4 2" xfId="17566"/>
    <cellStyle name="Примечание 6 2 2 3 4 2 2" xfId="35809"/>
    <cellStyle name="Примечание 6 2 2 3 4 3" xfId="33056"/>
    <cellStyle name="Примечание 6 2 2 3 5" xfId="5494"/>
    <cellStyle name="Примечание 6 2 2 3 5 2" xfId="20858"/>
    <cellStyle name="Примечание 6 2 2 3 5 2 2" xfId="36511"/>
    <cellStyle name="Примечание 6 2 2 3 5 3" xfId="29961"/>
    <cellStyle name="Примечание 6 2 2 3 6" xfId="12894"/>
    <cellStyle name="Примечание 6 2 2 3 6 2" xfId="33652"/>
    <cellStyle name="Примечание 6 2 2 3 7" xfId="28568"/>
    <cellStyle name="Примечание 6 2 2 4" xfId="3134"/>
    <cellStyle name="Примечание 6 2 2 4 2" xfId="7719"/>
    <cellStyle name="Примечание 6 2 2 4 2 2" xfId="14882"/>
    <cellStyle name="Примечание 6 2 2 4 2 2 2" xfId="34767"/>
    <cellStyle name="Примечание 6 2 2 4 2 3" xfId="31219"/>
    <cellStyle name="Примечание 6 2 2 4 3" xfId="9897"/>
    <cellStyle name="Примечание 6 2 2 4 3 2" xfId="16488"/>
    <cellStyle name="Примечание 6 2 2 4 3 2 2" xfId="35316"/>
    <cellStyle name="Примечание 6 2 2 4 3 3" xfId="32307"/>
    <cellStyle name="Примечание 6 2 2 4 4" xfId="11834"/>
    <cellStyle name="Примечание 6 2 2 4 4 2" xfId="18159"/>
    <cellStyle name="Примечание 6 2 2 4 4 2 2" xfId="35976"/>
    <cellStyle name="Примечание 6 2 2 4 4 3" xfId="33223"/>
    <cellStyle name="Примечание 6 2 2 4 5" xfId="4930"/>
    <cellStyle name="Примечание 6 2 2 4 5 2" xfId="20646"/>
    <cellStyle name="Примечание 6 2 2 4 5 2 2" xfId="36467"/>
    <cellStyle name="Примечание 6 2 2 4 5 3" xfId="29596"/>
    <cellStyle name="Примечание 6 2 2 4 6" xfId="28735"/>
    <cellStyle name="Примечание 6 2 2 5" xfId="4029"/>
    <cellStyle name="Примечание 6 2 2 5 2" xfId="29130"/>
    <cellStyle name="Примечание 6 2 2 6" xfId="28369"/>
    <cellStyle name="Примечание 6 2 3" xfId="2035"/>
    <cellStyle name="Примечание 6 2 3 2" xfId="5123"/>
    <cellStyle name="Примечание 6 2 3 2 2" xfId="12700"/>
    <cellStyle name="Примечание 6 2 3 2 2 2" xfId="33593"/>
    <cellStyle name="Примечание 6 2 3 2 3" xfId="29757"/>
    <cellStyle name="Примечание 6 2 3 3" xfId="6635"/>
    <cellStyle name="Примечание 6 2 3 3 2" xfId="13812"/>
    <cellStyle name="Примечание 6 2 3 3 2 2" xfId="34260"/>
    <cellStyle name="Примечание 6 2 3 3 3" xfId="30709"/>
    <cellStyle name="Примечание 6 2 3 4" xfId="8818"/>
    <cellStyle name="Примечание 6 2 3 4 2" xfId="15768"/>
    <cellStyle name="Примечание 6 2 3 4 2 2" xfId="35159"/>
    <cellStyle name="Примечание 6 2 3 4 3" xfId="31798"/>
    <cellStyle name="Примечание 6 2 3 5" xfId="10932"/>
    <cellStyle name="Примечание 6 2 3 5 2" xfId="17263"/>
    <cellStyle name="Примечание 6 2 3 5 2 2" xfId="35639"/>
    <cellStyle name="Примечание 6 2 3 5 3" xfId="32886"/>
    <cellStyle name="Примечание 6 2 3 6" xfId="4476"/>
    <cellStyle name="Примечание 6 2 3 6 2" xfId="20509"/>
    <cellStyle name="Примечание 6 2 3 6 2 2" xfId="36401"/>
    <cellStyle name="Примечание 6 2 3 6 3" xfId="29287"/>
    <cellStyle name="Примечание 6 2 3 7" xfId="4168"/>
    <cellStyle name="Примечание 6 2 3 7 2" xfId="29194"/>
    <cellStyle name="Примечание 6 2 3 8" xfId="28400"/>
    <cellStyle name="Примечание 6 2 4" xfId="2664"/>
    <cellStyle name="Примечание 6 2 4 2" xfId="9445"/>
    <cellStyle name="Примечание 6 2 4 2 2" xfId="16096"/>
    <cellStyle name="Примечание 6 2 4 2 2 2" xfId="35240"/>
    <cellStyle name="Примечание 6 2 4 2 3" xfId="32174"/>
    <cellStyle name="Примечание 6 2 4 3" xfId="11405"/>
    <cellStyle name="Примечание 6 2 4 3 2" xfId="17733"/>
    <cellStyle name="Примечание 6 2 4 3 2 2" xfId="35864"/>
    <cellStyle name="Примечание 6 2 4 3 3" xfId="33111"/>
    <cellStyle name="Примечание 6 2 4 4" xfId="7264"/>
    <cellStyle name="Примечание 6 2 4 4 2" xfId="21423"/>
    <cellStyle name="Примечание 6 2 4 4 2 2" xfId="36535"/>
    <cellStyle name="Примечание 6 2 4 4 3" xfId="31086"/>
    <cellStyle name="Примечание 6 2 4 5" xfId="14437"/>
    <cellStyle name="Примечание 6 2 4 5 2" xfId="34637"/>
    <cellStyle name="Примечание 6 2 4 6" xfId="28623"/>
    <cellStyle name="Примечание 6 2 5" xfId="28127"/>
    <cellStyle name="Примечание 6 3" xfId="1745"/>
    <cellStyle name="Примечание 6 3 2" xfId="1998"/>
    <cellStyle name="Примечание 6 3 2 2" xfId="3369"/>
    <cellStyle name="Примечание 6 3 2 2 2" xfId="10124"/>
    <cellStyle name="Примечание 6 3 2 2 2 2" xfId="16645"/>
    <cellStyle name="Примечание 6 3 2 2 2 2 2" xfId="35354"/>
    <cellStyle name="Примечание 6 3 2 2 2 3" xfId="32415"/>
    <cellStyle name="Примечание 6 3 2 2 3" xfId="12054"/>
    <cellStyle name="Примечание 6 3 2 2 3 2" xfId="18379"/>
    <cellStyle name="Примечание 6 3 2 2 3 2 2" xfId="36079"/>
    <cellStyle name="Примечание 6 3 2 2 3 3" xfId="33326"/>
    <cellStyle name="Примечание 6 3 2 2 4" xfId="7945"/>
    <cellStyle name="Примечание 6 3 2 2 4 2" xfId="21949"/>
    <cellStyle name="Примечание 6 3 2 2 4 2 2" xfId="36643"/>
    <cellStyle name="Примечание 6 3 2 2 4 3" xfId="31323"/>
    <cellStyle name="Примечание 6 3 2 2 5" xfId="15103"/>
    <cellStyle name="Примечание 6 3 2 2 5 2" xfId="34871"/>
    <cellStyle name="Примечание 6 3 2 2 6" xfId="28838"/>
    <cellStyle name="Примечание 6 3 2 3" xfId="3842"/>
    <cellStyle name="Примечание 6 3 2 3 2" xfId="10597"/>
    <cellStyle name="Примечание 6 3 2 3 2 2" xfId="16968"/>
    <cellStyle name="Примечание 6 3 2 3 2 2 2" xfId="35407"/>
    <cellStyle name="Примечание 6 3 2 3 2 3" xfId="32616"/>
    <cellStyle name="Примечание 6 3 2 3 3" xfId="12527"/>
    <cellStyle name="Примечание 6 3 2 3 3 2" xfId="18850"/>
    <cellStyle name="Примечание 6 3 2 3 3 2 2" xfId="36280"/>
    <cellStyle name="Примечание 6 3 2 3 3 3" xfId="33527"/>
    <cellStyle name="Примечание 6 3 2 3 4" xfId="15574"/>
    <cellStyle name="Примечание 6 3 2 3 4 2" xfId="35072"/>
    <cellStyle name="Примечание 6 3 2 3 5" xfId="29039"/>
    <cellStyle name="Примечание 6 3 2 4" xfId="6598"/>
    <cellStyle name="Примечание 6 3 2 4 2" xfId="13776"/>
    <cellStyle name="Примечание 6 3 2 4 2 2" xfId="34235"/>
    <cellStyle name="Примечание 6 3 2 4 3" xfId="30684"/>
    <cellStyle name="Примечание 6 3 2 5" xfId="8781"/>
    <cellStyle name="Примечание 6 3 2 5 2" xfId="15747"/>
    <cellStyle name="Примечание 6 3 2 5 2 2" xfId="35149"/>
    <cellStyle name="Примечание 6 3 2 5 3" xfId="31773"/>
    <cellStyle name="Примечание 6 3 2 6" xfId="10895"/>
    <cellStyle name="Примечание 6 3 2 6 2" xfId="17227"/>
    <cellStyle name="Примечание 6 3 2 6 2 2" xfId="35614"/>
    <cellStyle name="Примечание 6 3 2 6 3" xfId="32861"/>
    <cellStyle name="Примечание 6 3 2 7" xfId="12679"/>
    <cellStyle name="Примечание 6 3 2 7 2" xfId="33583"/>
    <cellStyle name="Примечание 6 3 2 8" xfId="28388"/>
    <cellStyle name="Примечание 6 3 3" xfId="2488"/>
    <cellStyle name="Примечание 6 3 3 2" xfId="7088"/>
    <cellStyle name="Примечание 6 3 3 2 2" xfId="14262"/>
    <cellStyle name="Примечание 6 3 3 2 2 2" xfId="34574"/>
    <cellStyle name="Примечание 6 3 3 2 3" xfId="31023"/>
    <cellStyle name="Примечание 6 3 3 3" xfId="9270"/>
    <cellStyle name="Примечание 6 3 3 3 2" xfId="15961"/>
    <cellStyle name="Примечание 6 3 3 3 2 2" xfId="35217"/>
    <cellStyle name="Примечание 6 3 3 3 3" xfId="32112"/>
    <cellStyle name="Примечание 6 3 3 4" xfId="11230"/>
    <cellStyle name="Примечание 6 3 3 4 2" xfId="17559"/>
    <cellStyle name="Примечание 6 3 3 4 2 2" xfId="35802"/>
    <cellStyle name="Примечание 6 3 3 4 3" xfId="33049"/>
    <cellStyle name="Примечание 6 3 3 5" xfId="5487"/>
    <cellStyle name="Примечание 6 3 3 5 2" xfId="20857"/>
    <cellStyle name="Примечание 6 3 3 5 2 2" xfId="36510"/>
    <cellStyle name="Примечание 6 3 3 5 3" xfId="29954"/>
    <cellStyle name="Примечание 6 3 3 6" xfId="12893"/>
    <cellStyle name="Примечание 6 3 3 6 2" xfId="33651"/>
    <cellStyle name="Примечание 6 3 3 7" xfId="28561"/>
    <cellStyle name="Примечание 6 3 4" xfId="3106"/>
    <cellStyle name="Примечание 6 3 4 2" xfId="7693"/>
    <cellStyle name="Примечание 6 3 4 2 2" xfId="14857"/>
    <cellStyle name="Примечание 6 3 4 2 2 2" xfId="34760"/>
    <cellStyle name="Примечание 6 3 4 2 3" xfId="31212"/>
    <cellStyle name="Примечание 6 3 4 3" xfId="9872"/>
    <cellStyle name="Примечание 6 3 4 3 2" xfId="16469"/>
    <cellStyle name="Примечание 6 3 4 3 2 2" xfId="35315"/>
    <cellStyle name="Примечание 6 3 4 3 3" xfId="32300"/>
    <cellStyle name="Примечание 6 3 4 4" xfId="11809"/>
    <cellStyle name="Примечание 6 3 4 4 2" xfId="18134"/>
    <cellStyle name="Примечание 6 3 4 4 2 2" xfId="35969"/>
    <cellStyle name="Примечание 6 3 4 4 3" xfId="33216"/>
    <cellStyle name="Примечание 6 3 4 5" xfId="4922"/>
    <cellStyle name="Примечание 6 3 4 5 2" xfId="20645"/>
    <cellStyle name="Примечание 6 3 4 5 2 2" xfId="36466"/>
    <cellStyle name="Примечание 6 3 4 5 3" xfId="29589"/>
    <cellStyle name="Примечание 6 3 4 6" xfId="28728"/>
    <cellStyle name="Примечание 6 3 5" xfId="4035"/>
    <cellStyle name="Примечание 6 3 5 2" xfId="29131"/>
    <cellStyle name="Примечание 6 3 6" xfId="28350"/>
    <cellStyle name="Примечание 6 4" xfId="1585"/>
    <cellStyle name="Примечание 6 4 2" xfId="934"/>
    <cellStyle name="Примечание 6 4 2 2" xfId="3271"/>
    <cellStyle name="Примечание 6 4 2 2 2" xfId="10026"/>
    <cellStyle name="Примечание 6 4 2 2 2 2" xfId="16577"/>
    <cellStyle name="Примечание 6 4 2 2 2 2 2" xfId="35339"/>
    <cellStyle name="Примечание 6 4 2 2 2 3" xfId="32370"/>
    <cellStyle name="Примечание 6 4 2 2 3" xfId="11956"/>
    <cellStyle name="Примечание 6 4 2 2 3 2" xfId="18281"/>
    <cellStyle name="Примечание 6 4 2 2 3 2 2" xfId="36034"/>
    <cellStyle name="Примечание 6 4 2 2 3 3" xfId="33281"/>
    <cellStyle name="Примечание 6 4 2 2 4" xfId="7847"/>
    <cellStyle name="Примечание 6 4 2 2 4 2" xfId="21851"/>
    <cellStyle name="Примечание 6 4 2 2 4 2 2" xfId="36598"/>
    <cellStyle name="Примечание 6 4 2 2 4 3" xfId="31278"/>
    <cellStyle name="Примечание 6 4 2 2 5" xfId="15005"/>
    <cellStyle name="Примечание 6 4 2 2 5 2" xfId="34826"/>
    <cellStyle name="Примечание 6 4 2 2 6" xfId="28793"/>
    <cellStyle name="Примечание 6 4 2 3" xfId="3744"/>
    <cellStyle name="Примечание 6 4 2 3 2" xfId="10499"/>
    <cellStyle name="Примечание 6 4 2 3 2 2" xfId="16900"/>
    <cellStyle name="Примечание 6 4 2 3 2 2 2" xfId="35392"/>
    <cellStyle name="Примечание 6 4 2 3 2 3" xfId="32571"/>
    <cellStyle name="Примечание 6 4 2 3 3" xfId="12429"/>
    <cellStyle name="Примечание 6 4 2 3 3 2" xfId="18752"/>
    <cellStyle name="Примечание 6 4 2 3 3 2 2" xfId="36235"/>
    <cellStyle name="Примечание 6 4 2 3 3 3" xfId="33482"/>
    <cellStyle name="Примечание 6 4 2 3 4" xfId="15476"/>
    <cellStyle name="Примечание 6 4 2 3 4 2" xfId="35027"/>
    <cellStyle name="Примечание 6 4 2 3 5" xfId="28994"/>
    <cellStyle name="Примечание 6 4 2 4" xfId="5977"/>
    <cellStyle name="Примечание 6 4 2 4 2" xfId="13238"/>
    <cellStyle name="Примечание 6 4 2 4 2 2" xfId="33831"/>
    <cellStyle name="Примечание 6 4 2 4 3" xfId="30243"/>
    <cellStyle name="Примечание 6 4 2 5" xfId="6267"/>
    <cellStyle name="Примечание 6 4 2 5 2" xfId="13498"/>
    <cellStyle name="Примечание 6 4 2 5 2 2" xfId="34008"/>
    <cellStyle name="Примечание 6 4 2 5 3" xfId="30442"/>
    <cellStyle name="Примечание 6 4 2 6" xfId="5880"/>
    <cellStyle name="Примечание 6 4 2 6 2" xfId="13142"/>
    <cellStyle name="Примечание 6 4 2 6 2 2" xfId="33787"/>
    <cellStyle name="Примечание 6 4 2 6 3" xfId="30199"/>
    <cellStyle name="Примечание 6 4 2 7" xfId="4207"/>
    <cellStyle name="Примечание 6 4 2 7 2" xfId="29201"/>
    <cellStyle name="Примечание 6 4 2 8" xfId="28155"/>
    <cellStyle name="Примечание 6 4 3" xfId="2211"/>
    <cellStyle name="Примечание 6 4 3 2" xfId="6811"/>
    <cellStyle name="Примечание 6 4 3 2 2" xfId="13985"/>
    <cellStyle name="Примечание 6 4 3 2 2 2" xfId="34345"/>
    <cellStyle name="Примечание 6 4 3 2 3" xfId="30794"/>
    <cellStyle name="Примечание 6 4 3 3" xfId="8994"/>
    <cellStyle name="Примечание 6 4 3 3 2" xfId="15882"/>
    <cellStyle name="Примечание 6 4 3 3 2 2" xfId="35185"/>
    <cellStyle name="Примечание 6 4 3 3 3" xfId="31883"/>
    <cellStyle name="Примечание 6 4 3 4" xfId="11055"/>
    <cellStyle name="Примечание 6 4 3 4 2" xfId="17384"/>
    <cellStyle name="Примечание 6 4 3 4 2 2" xfId="35674"/>
    <cellStyle name="Примечание 6 4 3 4 3" xfId="32921"/>
    <cellStyle name="Примечание 6 4 3 5" xfId="5267"/>
    <cellStyle name="Примечание 6 4 3 5 2" xfId="20768"/>
    <cellStyle name="Примечание 6 4 3 5 2 2" xfId="36489"/>
    <cellStyle name="Примечание 6 4 3 5 3" xfId="29802"/>
    <cellStyle name="Примечание 6 4 3 6" xfId="12813"/>
    <cellStyle name="Примечание 6 4 3 6 2" xfId="33619"/>
    <cellStyle name="Примечание 6 4 3 7" xfId="28434"/>
    <cellStyle name="Примечание 6 4 4" xfId="3006"/>
    <cellStyle name="Примечание 6 4 4 2" xfId="7593"/>
    <cellStyle name="Примечание 6 4 4 2 2" xfId="14758"/>
    <cellStyle name="Примечание 6 4 4 2 2 2" xfId="34715"/>
    <cellStyle name="Примечание 6 4 4 2 3" xfId="31167"/>
    <cellStyle name="Примечание 6 4 4 3" xfId="9772"/>
    <cellStyle name="Примечание 6 4 4 3 2" xfId="16399"/>
    <cellStyle name="Примечание 6 4 4 3 2 2" xfId="35299"/>
    <cellStyle name="Примечание 6 4 4 3 3" xfId="32255"/>
    <cellStyle name="Примечание 6 4 4 4" xfId="11709"/>
    <cellStyle name="Примечание 6 4 4 4 2" xfId="18035"/>
    <cellStyle name="Примечание 6 4 4 4 2 2" xfId="35924"/>
    <cellStyle name="Примечание 6 4 4 4 3" xfId="33171"/>
    <cellStyle name="Примечание 6 4 4 5" xfId="4859"/>
    <cellStyle name="Примечание 6 4 4 5 2" xfId="20631"/>
    <cellStyle name="Примечание 6 4 4 5 2 2" xfId="36452"/>
    <cellStyle name="Примечание 6 4 4 5 3" xfId="29535"/>
    <cellStyle name="Примечание 6 4 4 6" xfId="28683"/>
    <cellStyle name="Примечание 6 4 5" xfId="4048"/>
    <cellStyle name="Примечание 6 4 5 2" xfId="29138"/>
    <cellStyle name="Примечание 6 4 6" xfId="28282"/>
    <cellStyle name="Примечание 6 5" xfId="2220"/>
    <cellStyle name="Примечание 6 5 2" xfId="5276"/>
    <cellStyle name="Примечание 6 5 2 2" xfId="12821"/>
    <cellStyle name="Примечание 6 5 2 2 2" xfId="33623"/>
    <cellStyle name="Примечание 6 5 2 3" xfId="29807"/>
    <cellStyle name="Примечание 6 5 3" xfId="6820"/>
    <cellStyle name="Примечание 6 5 3 2" xfId="13994"/>
    <cellStyle name="Примечание 6 5 3 2 2" xfId="34350"/>
    <cellStyle name="Примечание 6 5 3 3" xfId="30799"/>
    <cellStyle name="Примечание 6 5 4" xfId="9003"/>
    <cellStyle name="Примечание 6 5 4 2" xfId="15890"/>
    <cellStyle name="Примечание 6 5 4 2 2" xfId="35189"/>
    <cellStyle name="Примечание 6 5 4 3" xfId="31888"/>
    <cellStyle name="Примечание 6 5 5" xfId="11064"/>
    <cellStyle name="Примечание 6 5 5 2" xfId="17393"/>
    <cellStyle name="Примечание 6 5 5 2 2" xfId="35679"/>
    <cellStyle name="Примечание 6 5 5 3" xfId="32926"/>
    <cellStyle name="Примечание 6 5 6" xfId="4447"/>
    <cellStyle name="Примечание 6 5 6 2" xfId="20483"/>
    <cellStyle name="Примечание 6 5 6 2 2" xfId="36393"/>
    <cellStyle name="Примечание 6 5 6 3" xfId="29278"/>
    <cellStyle name="Примечание 6 5 7" xfId="4585"/>
    <cellStyle name="Примечание 6 5 7 2" xfId="29343"/>
    <cellStyle name="Примечание 6 5 8" xfId="28439"/>
    <cellStyle name="Примечание 6 6" xfId="2634"/>
    <cellStyle name="Примечание 6 6 2" xfId="9415"/>
    <cellStyle name="Примечание 6 6 2 2" xfId="16066"/>
    <cellStyle name="Примечание 6 6 2 2 2" xfId="35239"/>
    <cellStyle name="Примечание 6 6 2 3" xfId="32173"/>
    <cellStyle name="Примечание 6 6 3" xfId="11375"/>
    <cellStyle name="Примечание 6 6 3 2" xfId="17703"/>
    <cellStyle name="Примечание 6 6 3 2 2" xfId="35863"/>
    <cellStyle name="Примечание 6 6 3 3" xfId="33110"/>
    <cellStyle name="Примечание 6 6 4" xfId="7234"/>
    <cellStyle name="Примечание 6 6 4 2" xfId="21393"/>
    <cellStyle name="Примечание 6 6 4 2 2" xfId="36534"/>
    <cellStyle name="Примечание 6 6 4 3" xfId="31085"/>
    <cellStyle name="Примечание 6 6 5" xfId="14407"/>
    <cellStyle name="Примечание 6 6 5 2" xfId="34636"/>
    <cellStyle name="Примечание 6 6 6" xfId="28622"/>
    <cellStyle name="Примечание 6 7" xfId="28097"/>
    <cellStyle name="Процентный 2" xfId="399"/>
    <cellStyle name="Процентный 2 2" xfId="400"/>
    <cellStyle name="Процентный 2 2 2" xfId="1705"/>
    <cellStyle name="Процентный 2 2 3" xfId="1630"/>
    <cellStyle name="Процентный 2 3" xfId="552"/>
    <cellStyle name="Процентный 2 3 2" xfId="1371"/>
    <cellStyle name="Процентный 2 3 3" xfId="1220"/>
    <cellStyle name="Процентный 2 4" xfId="515"/>
    <cellStyle name="Процентный 2 4 2" xfId="1353"/>
    <cellStyle name="Процентный 2 4 3" xfId="1253"/>
    <cellStyle name="Процентный 2 5" xfId="1330"/>
    <cellStyle name="Процентный 3" xfId="21"/>
    <cellStyle name="Процентный 3 2" xfId="401"/>
    <cellStyle name="Процентный 3 2 2" xfId="819"/>
    <cellStyle name="Процентный 3 2 3" xfId="1706"/>
    <cellStyle name="Процентный 3 3" xfId="468"/>
    <cellStyle name="Процентный 3 3 2" xfId="1341"/>
    <cellStyle name="Процентный 3 3 3" xfId="1221"/>
    <cellStyle name="Процентный 3 4" xfId="1254"/>
    <cellStyle name="Процентный 3 5" xfId="1286"/>
    <cellStyle name="Процентный 4" xfId="402"/>
    <cellStyle name="Процентный 4 2" xfId="812"/>
    <cellStyle name="Процентный 4 2 2" xfId="1458"/>
    <cellStyle name="Процентный 4 2 2 2" xfId="1841"/>
    <cellStyle name="Процентный 4 2 2 2 2" xfId="4964"/>
    <cellStyle name="Процентный 4 2 2 2 3" xfId="6441"/>
    <cellStyle name="Процентный 4 2 2 3" xfId="4527"/>
    <cellStyle name="Процентный 4 2 2 4" xfId="4815"/>
    <cellStyle name="Процентный 4 2 2 5" xfId="6232"/>
    <cellStyle name="Процентный 4 2 3" xfId="1147"/>
    <cellStyle name="Процентный 4 2 4" xfId="4676"/>
    <cellStyle name="Процентный 4 2 5" xfId="5833"/>
    <cellStyle name="Процентный 4 3" xfId="1222"/>
    <cellStyle name="Процентный 4 4" xfId="1255"/>
    <cellStyle name="Процентный 5" xfId="403"/>
    <cellStyle name="Процентный 5 2" xfId="1148"/>
    <cellStyle name="Процентный 5 3" xfId="1223"/>
    <cellStyle name="Процентный 5 4" xfId="1256"/>
    <cellStyle name="Процентный 6" xfId="404"/>
    <cellStyle name="Процентный 6 2" xfId="1149"/>
    <cellStyle name="Процентный 6 3" xfId="1224"/>
    <cellStyle name="Процентный 6 4" xfId="1257"/>
    <cellStyle name="Процентный 7" xfId="405"/>
    <cellStyle name="Процентный 7 2" xfId="516"/>
    <cellStyle name="Процентный 7 3" xfId="1746"/>
    <cellStyle name="Процентный 7 4" xfId="1635"/>
    <cellStyle name="Процентный 7 4 2" xfId="4877"/>
    <cellStyle name="Процентный 7 4 3" xfId="6327"/>
    <cellStyle name="Процентный 8" xfId="3"/>
    <cellStyle name="Процентный 8 2" xfId="457"/>
    <cellStyle name="Связанная ячейка" xfId="27993" builtinId="24" customBuiltin="1"/>
    <cellStyle name="Связанная ячейка 2" xfId="406"/>
    <cellStyle name="Связанная ячейка 3" xfId="407"/>
    <cellStyle name="Связанная ячейка 4" xfId="408"/>
    <cellStyle name="Связанная ячейка 5" xfId="409"/>
    <cellStyle name="Стиль 1" xfId="10"/>
    <cellStyle name="Стиль 1 2" xfId="588"/>
    <cellStyle name="Стиль 1 3" xfId="551"/>
    <cellStyle name="Стиль 2" xfId="410"/>
    <cellStyle name="Стиль 2 2" xfId="411"/>
    <cellStyle name="Стиль 2 2 2" xfId="1151"/>
    <cellStyle name="Стиль 2 2 3" xfId="1228"/>
    <cellStyle name="Стиль 2 2 4" xfId="1258"/>
    <cellStyle name="Стиль 3" xfId="668"/>
    <cellStyle name="Стиль 4" xfId="669"/>
    <cellStyle name="Стиль_названий" xfId="412"/>
    <cellStyle name="Строка нечётная" xfId="604"/>
    <cellStyle name="Строка нечётная 2" xfId="1482"/>
    <cellStyle name="Строка нечётная 2 2" xfId="1858"/>
    <cellStyle name="Строка нечётная 2 2 10" xfId="4023"/>
    <cellStyle name="Строка нечётная 2 2 10 2" xfId="29126"/>
    <cellStyle name="Строка нечётная 2 2 2" xfId="1955"/>
    <cellStyle name="Строка нечётная 2 2 2 2" xfId="3432"/>
    <cellStyle name="Строка нечётная 2 2 2 2 2" xfId="10187"/>
    <cellStyle name="Строка нечётная 2 2 2 2 2 2" xfId="32450"/>
    <cellStyle name="Строка нечётная 2 2 2 2 3" xfId="12117"/>
    <cellStyle name="Строка нечётная 2 2 2 2 3 2" xfId="18441"/>
    <cellStyle name="Строка нечётная 2 2 2 2 3 2 2" xfId="36114"/>
    <cellStyle name="Строка нечётная 2 2 2 2 3 3" xfId="33361"/>
    <cellStyle name="Строка нечётная 2 2 2 2 4" xfId="8008"/>
    <cellStyle name="Строка нечётная 2 2 2 2 4 2" xfId="22011"/>
    <cellStyle name="Строка нечётная 2 2 2 2 4 2 2" xfId="36678"/>
    <cellStyle name="Строка нечётная 2 2 2 2 4 3" xfId="31358"/>
    <cellStyle name="Строка нечётная 2 2 2 2 5" xfId="15165"/>
    <cellStyle name="Строка нечётная 2 2 2 2 5 2" xfId="34906"/>
    <cellStyle name="Строка нечётная 2 2 2 2 6" xfId="28873"/>
    <cellStyle name="Строка нечётная 2 2 2 3" xfId="3905"/>
    <cellStyle name="Строка нечётная 2 2 2 3 2" xfId="10660"/>
    <cellStyle name="Строка нечётная 2 2 2 3 2 2" xfId="32651"/>
    <cellStyle name="Строка нечётная 2 2 2 3 3" xfId="12590"/>
    <cellStyle name="Строка нечётная 2 2 2 3 3 2" xfId="18912"/>
    <cellStyle name="Строка нечётная 2 2 2 3 3 2 2" xfId="36315"/>
    <cellStyle name="Строка нечётная 2 2 2 3 3 3" xfId="33562"/>
    <cellStyle name="Строка нечётная 2 2 2 3 4" xfId="15636"/>
    <cellStyle name="Строка нечётная 2 2 2 3 4 2" xfId="35107"/>
    <cellStyle name="Строка нечётная 2 2 2 3 5" xfId="29074"/>
    <cellStyle name="Строка нечётная 2 2 2 4" xfId="6555"/>
    <cellStyle name="Строка нечётная 2 2 2 4 2" xfId="13733"/>
    <cellStyle name="Строка нечётная 2 2 2 4 2 2" xfId="34206"/>
    <cellStyle name="Строка нечётная 2 2 2 4 3" xfId="30655"/>
    <cellStyle name="Строка нечётная 2 2 2 5" xfId="8738"/>
    <cellStyle name="Строка нечётная 2 2 2 5 2" xfId="31744"/>
    <cellStyle name="Строка нечётная 2 2 2 6" xfId="10852"/>
    <cellStyle name="Строка нечётная 2 2 2 6 2" xfId="17184"/>
    <cellStyle name="Строка нечётная 2 2 2 6 2 2" xfId="35585"/>
    <cellStyle name="Строка нечётная 2 2 2 6 3" xfId="32832"/>
    <cellStyle name="Строка нечётная 2 2 2 7" xfId="5066"/>
    <cellStyle name="Строка нечётная 2 2 2 7 2" xfId="29708"/>
    <cellStyle name="Строка нечётная 2 2 3" xfId="2393"/>
    <cellStyle name="Строка нечётная 2 2 3 2" xfId="6993"/>
    <cellStyle name="Строка нечётная 2 2 3 2 2" xfId="14167"/>
    <cellStyle name="Строка нечётная 2 2 3 2 2 2" xfId="34479"/>
    <cellStyle name="Строка нечётная 2 2 3 2 3" xfId="30928"/>
    <cellStyle name="Строка нечётная 2 2 3 3" xfId="9175"/>
    <cellStyle name="Строка нечётная 2 2 3 3 2" xfId="32017"/>
    <cellStyle name="Строка нечётная 2 2 3 4" xfId="11190"/>
    <cellStyle name="Строка нечётная 2 2 3 4 2" xfId="17519"/>
    <cellStyle name="Строка нечётная 2 2 3 4 2 2" xfId="35762"/>
    <cellStyle name="Строка нечётная 2 2 3 4 3" xfId="33009"/>
    <cellStyle name="Строка нечётная 2 2 3 5" xfId="5423"/>
    <cellStyle name="Строка нечётная 2 2 3 5 2" xfId="29902"/>
    <cellStyle name="Строка нечётная 2 2 3 6" xfId="28521"/>
    <cellStyle name="Строка нечётная 2 2 4" xfId="2523"/>
    <cellStyle name="Строка нечётная 2 2 4 2" xfId="7123"/>
    <cellStyle name="Строка нечётная 2 2 4 2 2" xfId="14297"/>
    <cellStyle name="Строка нечётная 2 2 4 2 2 2" xfId="34609"/>
    <cellStyle name="Строка нечётная 2 2 4 2 3" xfId="31058"/>
    <cellStyle name="Строка нечётная 2 2 4 3" xfId="9305"/>
    <cellStyle name="Строка нечётная 2 2 4 3 2" xfId="32147"/>
    <cellStyle name="Строка нечётная 2 2 4 4" xfId="11265"/>
    <cellStyle name="Строка нечётная 2 2 4 4 2" xfId="17594"/>
    <cellStyle name="Строка нечётная 2 2 4 4 2 2" xfId="35837"/>
    <cellStyle name="Строка нечётная 2 2 4 4 3" xfId="33084"/>
    <cellStyle name="Строка нечётная 2 2 4 5" xfId="5522"/>
    <cellStyle name="Строка нечётная 2 2 4 5 2" xfId="29989"/>
    <cellStyle name="Строка нечётная 2 2 4 6" xfId="28596"/>
    <cellStyle name="Строка нечётная 2 2 5" xfId="3185"/>
    <cellStyle name="Строка нечётная 2 2 5 2" xfId="7761"/>
    <cellStyle name="Строка нечётная 2 2 5 2 2" xfId="14919"/>
    <cellStyle name="Строка нечётная 2 2 5 2 2 2" xfId="34795"/>
    <cellStyle name="Строка нечётная 2 2 5 2 3" xfId="31247"/>
    <cellStyle name="Строка нечётная 2 2 5 3" xfId="9940"/>
    <cellStyle name="Строка нечётная 2 2 5 3 2" xfId="32339"/>
    <cellStyle name="Строка нечётная 2 2 5 4" xfId="11871"/>
    <cellStyle name="Строка нечётная 2 2 5 4 2" xfId="18196"/>
    <cellStyle name="Строка нечётная 2 2 5 4 2 2" xfId="36004"/>
    <cellStyle name="Строка нечётная 2 2 5 4 3" xfId="33251"/>
    <cellStyle name="Строка нечётная 2 2 5 5" xfId="4981"/>
    <cellStyle name="Строка нечётная 2 2 5 5 2" xfId="29623"/>
    <cellStyle name="Строка нечётная 2 2 5 6" xfId="28763"/>
    <cellStyle name="Строка нечётная 2 2 6" xfId="3659"/>
    <cellStyle name="Строка нечётная 2 2 6 2" xfId="10414"/>
    <cellStyle name="Строка нечётная 2 2 6 2 2" xfId="32541"/>
    <cellStyle name="Строка нечётная 2 2 6 3" xfId="12344"/>
    <cellStyle name="Строка нечётная 2 2 6 3 2" xfId="18667"/>
    <cellStyle name="Строка нечётная 2 2 6 3 2 2" xfId="36205"/>
    <cellStyle name="Строка нечётная 2 2 6 3 3" xfId="33452"/>
    <cellStyle name="Строка нечётная 2 2 6 4" xfId="8235"/>
    <cellStyle name="Строка нечётная 2 2 6 4 2" xfId="22232"/>
    <cellStyle name="Строка нечётная 2 2 6 4 2 2" xfId="36769"/>
    <cellStyle name="Строка нечётная 2 2 6 4 3" xfId="31449"/>
    <cellStyle name="Строка нечётная 2 2 6 5" xfId="15391"/>
    <cellStyle name="Строка нечётная 2 2 6 5 2" xfId="34997"/>
    <cellStyle name="Строка нечётная 2 2 6 6" xfId="28964"/>
    <cellStyle name="Строка нечётная 2 2 7" xfId="6458"/>
    <cellStyle name="Строка нечётная 2 2 7 2" xfId="13636"/>
    <cellStyle name="Строка нечётная 2 2 7 2 2" xfId="34120"/>
    <cellStyle name="Строка нечётная 2 2 7 3" xfId="30569"/>
    <cellStyle name="Строка нечётная 2 2 8" xfId="8641"/>
    <cellStyle name="Строка нечётная 2 2 8 2" xfId="31658"/>
    <cellStyle name="Строка нечётная 2 2 9" xfId="10755"/>
    <cellStyle name="Строка нечётная 2 2 9 2" xfId="17087"/>
    <cellStyle name="Строка нечётная 2 2 9 2 2" xfId="35499"/>
    <cellStyle name="Строка нечётная 2 2 9 3" xfId="32746"/>
    <cellStyle name="Строка нечётная 2 3" xfId="1913"/>
    <cellStyle name="Строка нечётная 2 3 2" xfId="2448"/>
    <cellStyle name="Строка нечётная 2 3 2 2" xfId="7048"/>
    <cellStyle name="Строка нечётная 2 3 2 2 2" xfId="14222"/>
    <cellStyle name="Строка нечётная 2 3 2 2 2 2" xfId="34534"/>
    <cellStyle name="Строка нечётная 2 3 2 2 3" xfId="30983"/>
    <cellStyle name="Строка нечётная 2 3 2 3" xfId="9230"/>
    <cellStyle name="Строка нечётная 2 3 2 3 2" xfId="32072"/>
    <cellStyle name="Строка нечётная 2 3 3" xfId="5036"/>
    <cellStyle name="Строка нечётная 2 3 3 2" xfId="29678"/>
    <cellStyle name="Строка нечётная 2 3 4" xfId="6513"/>
    <cellStyle name="Строка нечётная 2 3 4 2" xfId="13691"/>
    <cellStyle name="Строка нечётная 2 3 4 2 2" xfId="34175"/>
    <cellStyle name="Строка нечётная 2 3 4 3" xfId="30624"/>
    <cellStyle name="Строка нечётная 2 3 5" xfId="8696"/>
    <cellStyle name="Строка нечётная 2 3 5 2" xfId="31713"/>
    <cellStyle name="Строка нечётная 2 3 6" xfId="10810"/>
    <cellStyle name="Строка нечётная 2 3 6 2" xfId="17142"/>
    <cellStyle name="Строка нечётная 2 3 6 2 2" xfId="35554"/>
    <cellStyle name="Строка нечётная 2 3 6 3" xfId="32801"/>
    <cellStyle name="Строка нечётная 2 4" xfId="918"/>
    <cellStyle name="Строка нечётная 2 4 2" xfId="4706"/>
    <cellStyle name="Строка нечётная 2 4 2 2" xfId="29402"/>
    <cellStyle name="Строка нечётная 2 4 3" xfId="5961"/>
    <cellStyle name="Строка нечётная 2 4 3 2" xfId="13222"/>
    <cellStyle name="Строка нечётная 2 4 3 2 2" xfId="33824"/>
    <cellStyle name="Строка нечётная 2 4 3 3" xfId="30236"/>
    <cellStyle name="Строка нечётная 2 4 4" xfId="5673"/>
    <cellStyle name="Строка нечётная 2 4 4 2" xfId="30087"/>
    <cellStyle name="Строка нечётная 2 4 5" xfId="6381"/>
    <cellStyle name="Строка нечётная 2 4 5 2" xfId="13588"/>
    <cellStyle name="Строка нечётная 2 4 5 2 2" xfId="34080"/>
    <cellStyle name="Строка нечётная 2 4 5 3" xfId="30526"/>
    <cellStyle name="Строка нечётная 2 4 6" xfId="4544"/>
    <cellStyle name="Строка нечётная 2 4 6 2" xfId="20552"/>
    <cellStyle name="Строка нечётная 2 4 6 2 2" xfId="36435"/>
    <cellStyle name="Строка нечётная 2 4 6 3" xfId="29320"/>
    <cellStyle name="Строка нечётная 2 4 7" xfId="4604"/>
    <cellStyle name="Строка нечётная 2 4 7 2" xfId="29353"/>
    <cellStyle name="Строка нечётная 2 5" xfId="2246"/>
    <cellStyle name="Строка нечётная 2 5 2" xfId="6846"/>
    <cellStyle name="Строка нечётная 2 5 2 2" xfId="14020"/>
    <cellStyle name="Строка нечётная 2 5 2 2 2" xfId="34369"/>
    <cellStyle name="Строка нечётная 2 5 2 3" xfId="30818"/>
    <cellStyle name="Строка нечётная 2 5 3" xfId="9029"/>
    <cellStyle name="Строка нечётная 2 5 3 2" xfId="31907"/>
    <cellStyle name="Строка нечётная 2 6" xfId="4832"/>
    <cellStyle name="Строка нечётная 2 6 2" xfId="29508"/>
    <cellStyle name="Строка нечётная 2 7" xfId="6253"/>
    <cellStyle name="Строка нечётная 2 7 2" xfId="13485"/>
    <cellStyle name="Строка нечётная 2 7 2 2" xfId="33995"/>
    <cellStyle name="Строка нечётная 2 7 3" xfId="30428"/>
    <cellStyle name="Строка нечётная 2 8" xfId="8522"/>
    <cellStyle name="Строка нечётная 2 8 2" xfId="31546"/>
    <cellStyle name="Строка нечётная 2 9" xfId="5871"/>
    <cellStyle name="Строка нечётная 2 9 2" xfId="13133"/>
    <cellStyle name="Строка нечётная 2 9 2 2" xfId="33782"/>
    <cellStyle name="Строка нечётная 2 9 3" xfId="30194"/>
    <cellStyle name="Строка нечётная 3" xfId="1631"/>
    <cellStyle name="Строка нечётная 3 10" xfId="3969"/>
    <cellStyle name="Строка нечётная 3 10 2" xfId="29108"/>
    <cellStyle name="Строка нечётная 3 2" xfId="2001"/>
    <cellStyle name="Строка нечётная 3 2 2" xfId="3288"/>
    <cellStyle name="Строка нечётная 3 2 2 2" xfId="10043"/>
    <cellStyle name="Строка нечётная 3 2 2 2 2" xfId="32380"/>
    <cellStyle name="Строка нечётная 3 2 2 3" xfId="11973"/>
    <cellStyle name="Строка нечётная 3 2 2 3 2" xfId="18298"/>
    <cellStyle name="Строка нечётная 3 2 2 3 2 2" xfId="36044"/>
    <cellStyle name="Строка нечётная 3 2 2 3 3" xfId="33291"/>
    <cellStyle name="Строка нечётная 3 2 2 4" xfId="7864"/>
    <cellStyle name="Строка нечётная 3 2 2 4 2" xfId="21868"/>
    <cellStyle name="Строка нечётная 3 2 2 4 2 2" xfId="36608"/>
    <cellStyle name="Строка нечётная 3 2 2 4 3" xfId="31288"/>
    <cellStyle name="Строка нечётная 3 2 2 5" xfId="15022"/>
    <cellStyle name="Строка нечётная 3 2 2 5 2" xfId="34836"/>
    <cellStyle name="Строка нечётная 3 2 2 6" xfId="28803"/>
    <cellStyle name="Строка нечётная 3 2 3" xfId="3761"/>
    <cellStyle name="Строка нечётная 3 2 3 2" xfId="10516"/>
    <cellStyle name="Строка нечётная 3 2 3 2 2" xfId="32581"/>
    <cellStyle name="Строка нечётная 3 2 3 3" xfId="12446"/>
    <cellStyle name="Строка нечётная 3 2 3 3 2" xfId="18769"/>
    <cellStyle name="Строка нечётная 3 2 3 3 2 2" xfId="36245"/>
    <cellStyle name="Строка нечётная 3 2 3 3 3" xfId="33492"/>
    <cellStyle name="Строка нечётная 3 2 3 4" xfId="15493"/>
    <cellStyle name="Строка нечётная 3 2 3 4 2" xfId="35037"/>
    <cellStyle name="Строка нечётная 3 2 3 5" xfId="29004"/>
    <cellStyle name="Строка нечётная 3 2 4" xfId="6601"/>
    <cellStyle name="Строка нечётная 3 2 4 2" xfId="13779"/>
    <cellStyle name="Строка нечётная 3 2 4 2 2" xfId="34237"/>
    <cellStyle name="Строка нечётная 3 2 4 3" xfId="30686"/>
    <cellStyle name="Строка нечётная 3 2 5" xfId="8784"/>
    <cellStyle name="Строка нечётная 3 2 5 2" xfId="31775"/>
    <cellStyle name="Строка нечётная 3 2 6" xfId="10898"/>
    <cellStyle name="Строка нечётная 3 2 6 2" xfId="17230"/>
    <cellStyle name="Строка нечётная 3 2 6 2 2" xfId="35616"/>
    <cellStyle name="Строка нечётная 3 2 6 3" xfId="32863"/>
    <cellStyle name="Строка нечётная 3 2 7" xfId="5096"/>
    <cellStyle name="Строка нечётная 3 2 7 2" xfId="29735"/>
    <cellStyle name="Строка нечётная 3 3" xfId="2307"/>
    <cellStyle name="Строка нечётная 3 3 2" xfId="6907"/>
    <cellStyle name="Строка нечётная 3 3 2 2" xfId="14081"/>
    <cellStyle name="Строка нечётная 3 3 2 2 2" xfId="34410"/>
    <cellStyle name="Строка нечётная 3 3 2 3" xfId="30859"/>
    <cellStyle name="Строка нечётная 3 3 3" xfId="9090"/>
    <cellStyle name="Строка нечётная 3 3 3 2" xfId="31948"/>
    <cellStyle name="Строка нечётная 3 3 4" xfId="11114"/>
    <cellStyle name="Строка нечётная 3 3 4 2" xfId="17443"/>
    <cellStyle name="Строка нечётная 3 3 4 2 2" xfId="35702"/>
    <cellStyle name="Строка нечётная 3 3 4 3" xfId="32949"/>
    <cellStyle name="Строка нечётная 3 3 5" xfId="5343"/>
    <cellStyle name="Строка нечётная 3 3 5 2" xfId="29839"/>
    <cellStyle name="Строка нечётная 3 3 6" xfId="28461"/>
    <cellStyle name="Строка нечётная 3 4" xfId="2024"/>
    <cellStyle name="Строка нечётная 3 4 2" xfId="6624"/>
    <cellStyle name="Строка нечётная 3 4 2 2" xfId="13801"/>
    <cellStyle name="Строка нечётная 3 4 2 2 2" xfId="34251"/>
    <cellStyle name="Строка нечётная 3 4 2 3" xfId="30700"/>
    <cellStyle name="Строка нечётная 3 4 3" xfId="8807"/>
    <cellStyle name="Строка нечётная 3 4 3 2" xfId="31789"/>
    <cellStyle name="Строка нечётная 3 4 4" xfId="10921"/>
    <cellStyle name="Строка нечётная 3 4 4 2" xfId="17252"/>
    <cellStyle name="Строка нечётная 3 4 4 2 2" xfId="35630"/>
    <cellStyle name="Строка нечётная 3 4 4 3" xfId="32877"/>
    <cellStyle name="Строка нечётная 3 4 5" xfId="5112"/>
    <cellStyle name="Строка нечётная 3 4 5 2" xfId="29748"/>
    <cellStyle name="Строка нечётная 3 4 6" xfId="28391"/>
    <cellStyle name="Строка нечётная 3 5" xfId="3025"/>
    <cellStyle name="Строка нечётная 3 5 2" xfId="7612"/>
    <cellStyle name="Строка нечётная 3 5 2 2" xfId="14776"/>
    <cellStyle name="Строка нечётная 3 5 2 2 2" xfId="34725"/>
    <cellStyle name="Строка нечётная 3 5 2 3" xfId="31177"/>
    <cellStyle name="Строка нечётная 3 5 3" xfId="9791"/>
    <cellStyle name="Строка нечётная 3 5 3 2" xfId="32265"/>
    <cellStyle name="Строка нечётная 3 5 4" xfId="11728"/>
    <cellStyle name="Строка нечётная 3 5 4 2" xfId="18053"/>
    <cellStyle name="Строка нечётная 3 5 4 2 2" xfId="35934"/>
    <cellStyle name="Строка нечётная 3 5 4 3" xfId="33181"/>
    <cellStyle name="Строка нечётная 3 5 5" xfId="4874"/>
    <cellStyle name="Строка нечётная 3 5 5 2" xfId="29548"/>
    <cellStyle name="Строка нечётная 3 5 6" xfId="28693"/>
    <cellStyle name="Строка нечётная 3 6" xfId="3530"/>
    <cellStyle name="Строка нечётная 3 6 2" xfId="10285"/>
    <cellStyle name="Строка нечётная 3 6 2 2" xfId="32485"/>
    <cellStyle name="Строка нечётная 3 6 3" xfId="12215"/>
    <cellStyle name="Строка нечётная 3 6 3 2" xfId="18538"/>
    <cellStyle name="Строка нечётная 3 6 3 2 2" xfId="36149"/>
    <cellStyle name="Строка нечётная 3 6 3 3" xfId="33396"/>
    <cellStyle name="Строка нечётная 3 6 4" xfId="8106"/>
    <cellStyle name="Строка нечётная 3 6 4 2" xfId="22103"/>
    <cellStyle name="Строка нечётная 3 6 4 2 2" xfId="36713"/>
    <cellStyle name="Строка нечётная 3 6 4 3" xfId="31393"/>
    <cellStyle name="Строка нечётная 3 6 5" xfId="15262"/>
    <cellStyle name="Строка нечётная 3 6 5 2" xfId="34941"/>
    <cellStyle name="Строка нечётная 3 6 6" xfId="28908"/>
    <cellStyle name="Строка нечётная 3 7" xfId="6324"/>
    <cellStyle name="Строка нечётная 3 7 2" xfId="13543"/>
    <cellStyle name="Строка нечётная 3 7 2 2" xfId="34038"/>
    <cellStyle name="Строка нечётная 3 7 3" xfId="30481"/>
    <cellStyle name="Строка нечётная 3 8" xfId="8570"/>
    <cellStyle name="Строка нечётная 3 8 2" xfId="31590"/>
    <cellStyle name="Строка нечётная 3 9" xfId="10694"/>
    <cellStyle name="Строка нечётная 3 9 2" xfId="17026"/>
    <cellStyle name="Строка нечётная 3 9 2 2" xfId="35438"/>
    <cellStyle name="Строка нечётная 3 9 3" xfId="32685"/>
    <cellStyle name="Строка нечётная 4" xfId="1610"/>
    <cellStyle name="Строка нечётная 4 2" xfId="2297"/>
    <cellStyle name="Строка нечётная 4 2 2" xfId="6897"/>
    <cellStyle name="Строка нечётная 4 2 2 2" xfId="14071"/>
    <cellStyle name="Строка нечётная 4 2 2 2 2" xfId="34402"/>
    <cellStyle name="Строка нечётная 4 2 2 3" xfId="30851"/>
    <cellStyle name="Строка нечётная 4 2 3" xfId="9080"/>
    <cellStyle name="Строка нечётная 4 2 3 2" xfId="31940"/>
    <cellStyle name="Строка нечётная 4 3" xfId="4866"/>
    <cellStyle name="Строка нечётная 4 3 2" xfId="29541"/>
    <cellStyle name="Строка нечётная 4 4" xfId="6309"/>
    <cellStyle name="Строка нечётная 4 4 2" xfId="13530"/>
    <cellStyle name="Строка нечётная 4 4 2 2" xfId="34030"/>
    <cellStyle name="Строка нечётная 4 4 3" xfId="30472"/>
    <cellStyle name="Строка нечётная 4 5" xfId="8561"/>
    <cellStyle name="Строка нечётная 4 5 2" xfId="31582"/>
    <cellStyle name="Строка нечётная 4 6" xfId="10688"/>
    <cellStyle name="Строка нечётная 4 6 2" xfId="17020"/>
    <cellStyle name="Строка нечётная 4 6 2 2" xfId="35432"/>
    <cellStyle name="Строка нечётная 4 6 3" xfId="32679"/>
    <cellStyle name="Строка нечётная 5" xfId="1389"/>
    <cellStyle name="Строка нечётная 5 2" xfId="4789"/>
    <cellStyle name="Строка нечётная 5 2 2" xfId="29468"/>
    <cellStyle name="Строка нечётная 5 3" xfId="6172"/>
    <cellStyle name="Строка нечётная 5 3 2" xfId="13408"/>
    <cellStyle name="Строка нечётная 5 3 2 2" xfId="33945"/>
    <cellStyle name="Строка нечётная 5 3 3" xfId="30375"/>
    <cellStyle name="Строка нечётная 5 4" xfId="8441"/>
    <cellStyle name="Строка нечётная 5 4 2" xfId="31495"/>
    <cellStyle name="Строка нечётная 5 5" xfId="6001"/>
    <cellStyle name="Строка нечётная 5 5 2" xfId="13260"/>
    <cellStyle name="Строка нечётная 5 5 2 2" xfId="33846"/>
    <cellStyle name="Строка нечётная 5 5 3" xfId="30260"/>
    <cellStyle name="Строка нечётная 5 6" xfId="4504"/>
    <cellStyle name="Строка нечётная 5 6 2" xfId="20516"/>
    <cellStyle name="Строка нечётная 5 6 2 2" xfId="36407"/>
    <cellStyle name="Строка нечётная 5 6 3" xfId="29293"/>
    <cellStyle name="Строка нечётная 5 7" xfId="4607"/>
    <cellStyle name="Строка нечётная 5 7 2" xfId="29354"/>
    <cellStyle name="Строка нечётная 6" xfId="1958"/>
    <cellStyle name="Строка нечётная 6 2" xfId="6558"/>
    <cellStyle name="Строка нечётная 6 2 2" xfId="13736"/>
    <cellStyle name="Строка нечётная 6 2 2 2" xfId="34207"/>
    <cellStyle name="Строка нечётная 6 2 3" xfId="30656"/>
    <cellStyle name="Строка нечётная 6 3" xfId="8741"/>
    <cellStyle name="Строка нечётная 6 3 2" xfId="31745"/>
    <cellStyle name="Строка нечётная 6 4" xfId="10855"/>
    <cellStyle name="Строка нечётная 6 4 2" xfId="17187"/>
    <cellStyle name="Строка нечётная 6 4 2 2" xfId="35586"/>
    <cellStyle name="Строка нечётная 6 4 3" xfId="32833"/>
    <cellStyle name="Строка нечётная 6 5" xfId="5067"/>
    <cellStyle name="Строка нечётная 6 5 2" xfId="29709"/>
    <cellStyle name="Строка нечётная 7" xfId="2193"/>
    <cellStyle name="Строка нечётная 7 2" xfId="6793"/>
    <cellStyle name="Строка нечётная 7 2 2" xfId="13967"/>
    <cellStyle name="Строка нечётная 7 2 2 2" xfId="34330"/>
    <cellStyle name="Строка нечётная 7 2 3" xfId="30779"/>
    <cellStyle name="Строка нечётная 7 3" xfId="8976"/>
    <cellStyle name="Строка нечётная 7 3 2" xfId="31868"/>
    <cellStyle name="Строка нечётная 8" xfId="5760"/>
    <cellStyle name="Строка нечётная 8 2" xfId="13048"/>
    <cellStyle name="Строка нечётная 8 2 2" xfId="33737"/>
    <cellStyle name="Строка нечётная 8 3" xfId="30128"/>
    <cellStyle name="Строка нечётная 9" xfId="6288"/>
    <cellStyle name="Строка нечётная 9 2" xfId="30457"/>
    <cellStyle name="Строка чётная" xfId="603"/>
    <cellStyle name="Строка чётная 2" xfId="1481"/>
    <cellStyle name="Строка чётная 2 2" xfId="1857"/>
    <cellStyle name="Строка чётная 2 2 10" xfId="4090"/>
    <cellStyle name="Строка чётная 2 2 10 2" xfId="29163"/>
    <cellStyle name="Строка чётная 2 2 2" xfId="1943"/>
    <cellStyle name="Строка чётная 2 2 2 2" xfId="3431"/>
    <cellStyle name="Строка чётная 2 2 2 2 2" xfId="10186"/>
    <cellStyle name="Строка чётная 2 2 2 2 2 2" xfId="32449"/>
    <cellStyle name="Строка чётная 2 2 2 2 3" xfId="12116"/>
    <cellStyle name="Строка чётная 2 2 2 2 3 2" xfId="18440"/>
    <cellStyle name="Строка чётная 2 2 2 2 3 2 2" xfId="36113"/>
    <cellStyle name="Строка чётная 2 2 2 2 3 3" xfId="33360"/>
    <cellStyle name="Строка чётная 2 2 2 2 4" xfId="8007"/>
    <cellStyle name="Строка чётная 2 2 2 2 4 2" xfId="22010"/>
    <cellStyle name="Строка чётная 2 2 2 2 4 2 2" xfId="36677"/>
    <cellStyle name="Строка чётная 2 2 2 2 4 3" xfId="31357"/>
    <cellStyle name="Строка чётная 2 2 2 2 5" xfId="15164"/>
    <cellStyle name="Строка чётная 2 2 2 2 5 2" xfId="34905"/>
    <cellStyle name="Строка чётная 2 2 2 2 6" xfId="28872"/>
    <cellStyle name="Строка чётная 2 2 2 3" xfId="3904"/>
    <cellStyle name="Строка чётная 2 2 2 3 2" xfId="10659"/>
    <cellStyle name="Строка чётная 2 2 2 3 2 2" xfId="32650"/>
    <cellStyle name="Строка чётная 2 2 2 3 3" xfId="12589"/>
    <cellStyle name="Строка чётная 2 2 2 3 3 2" xfId="18911"/>
    <cellStyle name="Строка чётная 2 2 2 3 3 2 2" xfId="36314"/>
    <cellStyle name="Строка чётная 2 2 2 3 3 3" xfId="33561"/>
    <cellStyle name="Строка чётная 2 2 2 3 4" xfId="15635"/>
    <cellStyle name="Строка чётная 2 2 2 3 4 2" xfId="35106"/>
    <cellStyle name="Строка чётная 2 2 2 3 5" xfId="29073"/>
    <cellStyle name="Строка чётная 2 2 2 4" xfId="6543"/>
    <cellStyle name="Строка чётная 2 2 2 4 2" xfId="13721"/>
    <cellStyle name="Строка чётная 2 2 2 4 2 2" xfId="34198"/>
    <cellStyle name="Строка чётная 2 2 2 4 3" xfId="30647"/>
    <cellStyle name="Строка чётная 2 2 2 5" xfId="8726"/>
    <cellStyle name="Строка чётная 2 2 2 5 2" xfId="31736"/>
    <cellStyle name="Строка чётная 2 2 2 6" xfId="10840"/>
    <cellStyle name="Строка чётная 2 2 2 6 2" xfId="17172"/>
    <cellStyle name="Строка чётная 2 2 2 6 2 2" xfId="35577"/>
    <cellStyle name="Строка чётная 2 2 2 6 3" xfId="32824"/>
    <cellStyle name="Строка чётная 2 2 2 7" xfId="5059"/>
    <cellStyle name="Строка чётная 2 2 2 7 2" xfId="29701"/>
    <cellStyle name="Строка чётная 2 2 3" xfId="2392"/>
    <cellStyle name="Строка чётная 2 2 3 2" xfId="6992"/>
    <cellStyle name="Строка чётная 2 2 3 2 2" xfId="14166"/>
    <cellStyle name="Строка чётная 2 2 3 2 2 2" xfId="34478"/>
    <cellStyle name="Строка чётная 2 2 3 2 3" xfId="30927"/>
    <cellStyle name="Строка чётная 2 2 3 3" xfId="9174"/>
    <cellStyle name="Строка чётная 2 2 3 3 2" xfId="32016"/>
    <cellStyle name="Строка чётная 2 2 3 4" xfId="11189"/>
    <cellStyle name="Строка чётная 2 2 3 4 2" xfId="17518"/>
    <cellStyle name="Строка чётная 2 2 3 4 2 2" xfId="35761"/>
    <cellStyle name="Строка чётная 2 2 3 4 3" xfId="33008"/>
    <cellStyle name="Строка чётная 2 2 3 5" xfId="5422"/>
    <cellStyle name="Строка чётная 2 2 3 5 2" xfId="29901"/>
    <cellStyle name="Строка чётная 2 2 3 6" xfId="28520"/>
    <cellStyle name="Строка чётная 2 2 4" xfId="2522"/>
    <cellStyle name="Строка чётная 2 2 4 2" xfId="7122"/>
    <cellStyle name="Строка чётная 2 2 4 2 2" xfId="14296"/>
    <cellStyle name="Строка чётная 2 2 4 2 2 2" xfId="34608"/>
    <cellStyle name="Строка чётная 2 2 4 2 3" xfId="31057"/>
    <cellStyle name="Строка чётная 2 2 4 3" xfId="9304"/>
    <cellStyle name="Строка чётная 2 2 4 3 2" xfId="32146"/>
    <cellStyle name="Строка чётная 2 2 4 4" xfId="11264"/>
    <cellStyle name="Строка чётная 2 2 4 4 2" xfId="17593"/>
    <cellStyle name="Строка чётная 2 2 4 4 2 2" xfId="35836"/>
    <cellStyle name="Строка чётная 2 2 4 4 3" xfId="33083"/>
    <cellStyle name="Строка чётная 2 2 4 5" xfId="5521"/>
    <cellStyle name="Строка чётная 2 2 4 5 2" xfId="29988"/>
    <cellStyle name="Строка чётная 2 2 4 6" xfId="28595"/>
    <cellStyle name="Строка чётная 2 2 5" xfId="3184"/>
    <cellStyle name="Строка чётная 2 2 5 2" xfId="7760"/>
    <cellStyle name="Строка чётная 2 2 5 2 2" xfId="14918"/>
    <cellStyle name="Строка чётная 2 2 5 2 2 2" xfId="34794"/>
    <cellStyle name="Строка чётная 2 2 5 2 3" xfId="31246"/>
    <cellStyle name="Строка чётная 2 2 5 3" xfId="9939"/>
    <cellStyle name="Строка чётная 2 2 5 3 2" xfId="32338"/>
    <cellStyle name="Строка чётная 2 2 5 4" xfId="11870"/>
    <cellStyle name="Строка чётная 2 2 5 4 2" xfId="18195"/>
    <cellStyle name="Строка чётная 2 2 5 4 2 2" xfId="36003"/>
    <cellStyle name="Строка чётная 2 2 5 4 3" xfId="33250"/>
    <cellStyle name="Строка чётная 2 2 5 5" xfId="4980"/>
    <cellStyle name="Строка чётная 2 2 5 5 2" xfId="29622"/>
    <cellStyle name="Строка чётная 2 2 5 6" xfId="28762"/>
    <cellStyle name="Строка чётная 2 2 6" xfId="3658"/>
    <cellStyle name="Строка чётная 2 2 6 2" xfId="10413"/>
    <cellStyle name="Строка чётная 2 2 6 2 2" xfId="32540"/>
    <cellStyle name="Строка чётная 2 2 6 3" xfId="12343"/>
    <cellStyle name="Строка чётная 2 2 6 3 2" xfId="18666"/>
    <cellStyle name="Строка чётная 2 2 6 3 2 2" xfId="36204"/>
    <cellStyle name="Строка чётная 2 2 6 3 3" xfId="33451"/>
    <cellStyle name="Строка чётная 2 2 6 4" xfId="8234"/>
    <cellStyle name="Строка чётная 2 2 6 4 2" xfId="22231"/>
    <cellStyle name="Строка чётная 2 2 6 4 2 2" xfId="36768"/>
    <cellStyle name="Строка чётная 2 2 6 4 3" xfId="31448"/>
    <cellStyle name="Строка чётная 2 2 6 5" xfId="15390"/>
    <cellStyle name="Строка чётная 2 2 6 5 2" xfId="34996"/>
    <cellStyle name="Строка чётная 2 2 6 6" xfId="28963"/>
    <cellStyle name="Строка чётная 2 2 7" xfId="6457"/>
    <cellStyle name="Строка чётная 2 2 7 2" xfId="13635"/>
    <cellStyle name="Строка чётная 2 2 7 2 2" xfId="34119"/>
    <cellStyle name="Строка чётная 2 2 7 3" xfId="30568"/>
    <cellStyle name="Строка чётная 2 2 8" xfId="8640"/>
    <cellStyle name="Строка чётная 2 2 8 2" xfId="31657"/>
    <cellStyle name="Строка чётная 2 2 9" xfId="10754"/>
    <cellStyle name="Строка чётная 2 2 9 2" xfId="17086"/>
    <cellStyle name="Строка чётная 2 2 9 2 2" xfId="35498"/>
    <cellStyle name="Строка чётная 2 2 9 3" xfId="32745"/>
    <cellStyle name="Строка чётная 2 3" xfId="1912"/>
    <cellStyle name="Строка чётная 2 3 2" xfId="2447"/>
    <cellStyle name="Строка чётная 2 3 2 2" xfId="7047"/>
    <cellStyle name="Строка чётная 2 3 2 2 2" xfId="14221"/>
    <cellStyle name="Строка чётная 2 3 2 2 2 2" xfId="34533"/>
    <cellStyle name="Строка чётная 2 3 2 2 3" xfId="30982"/>
    <cellStyle name="Строка чётная 2 3 2 3" xfId="9229"/>
    <cellStyle name="Строка чётная 2 3 2 3 2" xfId="32071"/>
    <cellStyle name="Строка чётная 2 3 3" xfId="5035"/>
    <cellStyle name="Строка чётная 2 3 3 2" xfId="29677"/>
    <cellStyle name="Строка чётная 2 3 4" xfId="6512"/>
    <cellStyle name="Строка чётная 2 3 4 2" xfId="13690"/>
    <cellStyle name="Строка чётная 2 3 4 2 2" xfId="34174"/>
    <cellStyle name="Строка чётная 2 3 4 3" xfId="30623"/>
    <cellStyle name="Строка чётная 2 3 5" xfId="8695"/>
    <cellStyle name="Строка чётная 2 3 5 2" xfId="31712"/>
    <cellStyle name="Строка чётная 2 3 6" xfId="10809"/>
    <cellStyle name="Строка чётная 2 3 6 2" xfId="17141"/>
    <cellStyle name="Строка чётная 2 3 6 2 2" xfId="35553"/>
    <cellStyle name="Строка чётная 2 3 6 3" xfId="32800"/>
    <cellStyle name="Строка чётная 2 4" xfId="1352"/>
    <cellStyle name="Строка чётная 2 4 2" xfId="4773"/>
    <cellStyle name="Строка чётная 2 4 2 2" xfId="29456"/>
    <cellStyle name="Строка чётная 2 4 3" xfId="6144"/>
    <cellStyle name="Строка чётная 2 4 3 2" xfId="13382"/>
    <cellStyle name="Строка чётная 2 4 3 2 2" xfId="33927"/>
    <cellStyle name="Строка чётная 2 4 3 3" xfId="30357"/>
    <cellStyle name="Строка чётная 2 4 4" xfId="8416"/>
    <cellStyle name="Строка чётная 2 4 4 2" xfId="31478"/>
    <cellStyle name="Строка чётная 2 4 5" xfId="6438"/>
    <cellStyle name="Строка чётная 2 4 5 2" xfId="13618"/>
    <cellStyle name="Строка чётная 2 4 5 2 2" xfId="34103"/>
    <cellStyle name="Строка чётная 2 4 5 3" xfId="30552"/>
    <cellStyle name="Строка чётная 2 4 6" xfId="4543"/>
    <cellStyle name="Строка чётная 2 4 6 2" xfId="20551"/>
    <cellStyle name="Строка чётная 2 4 6 2 2" xfId="36434"/>
    <cellStyle name="Строка чётная 2 4 6 3" xfId="29319"/>
    <cellStyle name="Строка чётная 2 4 7" xfId="4694"/>
    <cellStyle name="Строка чётная 2 4 7 2" xfId="29391"/>
    <cellStyle name="Строка чётная 2 5" xfId="2245"/>
    <cellStyle name="Строка чётная 2 5 2" xfId="6845"/>
    <cellStyle name="Строка чётная 2 5 2 2" xfId="14019"/>
    <cellStyle name="Строка чётная 2 5 2 2 2" xfId="34368"/>
    <cellStyle name="Строка чётная 2 5 2 3" xfId="30817"/>
    <cellStyle name="Строка чётная 2 5 3" xfId="9028"/>
    <cellStyle name="Строка чётная 2 5 3 2" xfId="31906"/>
    <cellStyle name="Строка чётная 2 6" xfId="4831"/>
    <cellStyle name="Строка чётная 2 6 2" xfId="29507"/>
    <cellStyle name="Строка чётная 2 7" xfId="6252"/>
    <cellStyle name="Строка чётная 2 7 2" xfId="13484"/>
    <cellStyle name="Строка чётная 2 7 2 2" xfId="33994"/>
    <cellStyle name="Строка чётная 2 7 3" xfId="30427"/>
    <cellStyle name="Строка чётная 2 8" xfId="8521"/>
    <cellStyle name="Строка чётная 2 8 2" xfId="31545"/>
    <cellStyle name="Строка чётная 2 9" xfId="6050"/>
    <cellStyle name="Строка чётная 2 9 2" xfId="13298"/>
    <cellStyle name="Строка чётная 2 9 2 2" xfId="33869"/>
    <cellStyle name="Строка чётная 2 9 3" xfId="30294"/>
    <cellStyle name="Строка чётная 3" xfId="1632"/>
    <cellStyle name="Строка чётная 3 10" xfId="4245"/>
    <cellStyle name="Строка чётная 3 10 2" xfId="29212"/>
    <cellStyle name="Строка чётная 3 2" xfId="2016"/>
    <cellStyle name="Строка чётная 3 2 2" xfId="3289"/>
    <cellStyle name="Строка чётная 3 2 2 2" xfId="10044"/>
    <cellStyle name="Строка чётная 3 2 2 2 2" xfId="32381"/>
    <cellStyle name="Строка чётная 3 2 2 3" xfId="11974"/>
    <cellStyle name="Строка чётная 3 2 2 3 2" xfId="18299"/>
    <cellStyle name="Строка чётная 3 2 2 3 2 2" xfId="36045"/>
    <cellStyle name="Строка чётная 3 2 2 3 3" xfId="33292"/>
    <cellStyle name="Строка чётная 3 2 2 4" xfId="7865"/>
    <cellStyle name="Строка чётная 3 2 2 4 2" xfId="21869"/>
    <cellStyle name="Строка чётная 3 2 2 4 2 2" xfId="36609"/>
    <cellStyle name="Строка чётная 3 2 2 4 3" xfId="31289"/>
    <cellStyle name="Строка чётная 3 2 2 5" xfId="15023"/>
    <cellStyle name="Строка чётная 3 2 2 5 2" xfId="34837"/>
    <cellStyle name="Строка чётная 3 2 2 6" xfId="28804"/>
    <cellStyle name="Строка чётная 3 2 3" xfId="3762"/>
    <cellStyle name="Строка чётная 3 2 3 2" xfId="10517"/>
    <cellStyle name="Строка чётная 3 2 3 2 2" xfId="32582"/>
    <cellStyle name="Строка чётная 3 2 3 3" xfId="12447"/>
    <cellStyle name="Строка чётная 3 2 3 3 2" xfId="18770"/>
    <cellStyle name="Строка чётная 3 2 3 3 2 2" xfId="36246"/>
    <cellStyle name="Строка чётная 3 2 3 3 3" xfId="33493"/>
    <cellStyle name="Строка чётная 3 2 3 4" xfId="15494"/>
    <cellStyle name="Строка чётная 3 2 3 4 2" xfId="35038"/>
    <cellStyle name="Строка чётная 3 2 3 5" xfId="29005"/>
    <cellStyle name="Строка чётная 3 2 4" xfId="6616"/>
    <cellStyle name="Строка чётная 3 2 4 2" xfId="13793"/>
    <cellStyle name="Строка чётная 3 2 4 2 2" xfId="34244"/>
    <cellStyle name="Строка чётная 3 2 4 3" xfId="30693"/>
    <cellStyle name="Строка чётная 3 2 5" xfId="8799"/>
    <cellStyle name="Строка чётная 3 2 5 2" xfId="31782"/>
    <cellStyle name="Строка чётная 3 2 6" xfId="10913"/>
    <cellStyle name="Строка чётная 3 2 6 2" xfId="17244"/>
    <cellStyle name="Строка чётная 3 2 6 2 2" xfId="35623"/>
    <cellStyle name="Строка чётная 3 2 6 3" xfId="32870"/>
    <cellStyle name="Строка чётная 3 2 7" xfId="5105"/>
    <cellStyle name="Строка чётная 3 2 7 2" xfId="29741"/>
    <cellStyle name="Строка чётная 3 3" xfId="2308"/>
    <cellStyle name="Строка чётная 3 3 2" xfId="6908"/>
    <cellStyle name="Строка чётная 3 3 2 2" xfId="14082"/>
    <cellStyle name="Строка чётная 3 3 2 2 2" xfId="34411"/>
    <cellStyle name="Строка чётная 3 3 2 3" xfId="30860"/>
    <cellStyle name="Строка чётная 3 3 3" xfId="9091"/>
    <cellStyle name="Строка чётная 3 3 3 2" xfId="31949"/>
    <cellStyle name="Строка чётная 3 3 4" xfId="11115"/>
    <cellStyle name="Строка чётная 3 3 4 2" xfId="17444"/>
    <cellStyle name="Строка чётная 3 3 4 2 2" xfId="35703"/>
    <cellStyle name="Строка чётная 3 3 4 3" xfId="32950"/>
    <cellStyle name="Строка чётная 3 3 5" xfId="5344"/>
    <cellStyle name="Строка чётная 3 3 5 2" xfId="29840"/>
    <cellStyle name="Строка чётная 3 3 6" xfId="28462"/>
    <cellStyle name="Строка чётная 3 4" xfId="2197"/>
    <cellStyle name="Строка чётная 3 4 2" xfId="6797"/>
    <cellStyle name="Строка чётная 3 4 2 2" xfId="13971"/>
    <cellStyle name="Строка чётная 3 4 2 2 2" xfId="34333"/>
    <cellStyle name="Строка чётная 3 4 2 3" xfId="30782"/>
    <cellStyle name="Строка чётная 3 4 3" xfId="8980"/>
    <cellStyle name="Строка чётная 3 4 3 2" xfId="31871"/>
    <cellStyle name="Строка чётная 3 4 4" xfId="11044"/>
    <cellStyle name="Строка чётная 3 4 4 2" xfId="17373"/>
    <cellStyle name="Строка чётная 3 4 4 2 2" xfId="35665"/>
    <cellStyle name="Строка чётная 3 4 4 3" xfId="32912"/>
    <cellStyle name="Строка чётная 3 4 5" xfId="5254"/>
    <cellStyle name="Строка чётная 3 4 5 2" xfId="29790"/>
    <cellStyle name="Строка чётная 3 4 6" xfId="28425"/>
    <cellStyle name="Строка чётная 3 5" xfId="3026"/>
    <cellStyle name="Строка чётная 3 5 2" xfId="7613"/>
    <cellStyle name="Строка чётная 3 5 2 2" xfId="14777"/>
    <cellStyle name="Строка чётная 3 5 2 2 2" xfId="34726"/>
    <cellStyle name="Строка чётная 3 5 2 3" xfId="31178"/>
    <cellStyle name="Строка чётная 3 5 3" xfId="9792"/>
    <cellStyle name="Строка чётная 3 5 3 2" xfId="32266"/>
    <cellStyle name="Строка чётная 3 5 4" xfId="11729"/>
    <cellStyle name="Строка чётная 3 5 4 2" xfId="18054"/>
    <cellStyle name="Строка чётная 3 5 4 2 2" xfId="35935"/>
    <cellStyle name="Строка чётная 3 5 4 3" xfId="33182"/>
    <cellStyle name="Строка чётная 3 5 5" xfId="4875"/>
    <cellStyle name="Строка чётная 3 5 5 2" xfId="29549"/>
    <cellStyle name="Строка чётная 3 5 6" xfId="28694"/>
    <cellStyle name="Строка чётная 3 6" xfId="3531"/>
    <cellStyle name="Строка чётная 3 6 2" xfId="10286"/>
    <cellStyle name="Строка чётная 3 6 2 2" xfId="32486"/>
    <cellStyle name="Строка чётная 3 6 3" xfId="12216"/>
    <cellStyle name="Строка чётная 3 6 3 2" xfId="18539"/>
    <cellStyle name="Строка чётная 3 6 3 2 2" xfId="36150"/>
    <cellStyle name="Строка чётная 3 6 3 3" xfId="33397"/>
    <cellStyle name="Строка чётная 3 6 4" xfId="8107"/>
    <cellStyle name="Строка чётная 3 6 4 2" xfId="22104"/>
    <cellStyle name="Строка чётная 3 6 4 2 2" xfId="36714"/>
    <cellStyle name="Строка чётная 3 6 4 3" xfId="31394"/>
    <cellStyle name="Строка чётная 3 6 5" xfId="15263"/>
    <cellStyle name="Строка чётная 3 6 5 2" xfId="34942"/>
    <cellStyle name="Строка чётная 3 6 6" xfId="28909"/>
    <cellStyle name="Строка чётная 3 7" xfId="6325"/>
    <cellStyle name="Строка чётная 3 7 2" xfId="13544"/>
    <cellStyle name="Строка чётная 3 7 2 2" xfId="34039"/>
    <cellStyle name="Строка чётная 3 7 3" xfId="30482"/>
    <cellStyle name="Строка чётная 3 8" xfId="8571"/>
    <cellStyle name="Строка чётная 3 8 2" xfId="31591"/>
    <cellStyle name="Строка чётная 3 9" xfId="10695"/>
    <cellStyle name="Строка чётная 3 9 2" xfId="17027"/>
    <cellStyle name="Строка чётная 3 9 2 2" xfId="35439"/>
    <cellStyle name="Строка чётная 3 9 3" xfId="32686"/>
    <cellStyle name="Строка чётная 4" xfId="1504"/>
    <cellStyle name="Строка чётная 4 2" xfId="2260"/>
    <cellStyle name="Строка чётная 4 2 2" xfId="6860"/>
    <cellStyle name="Строка чётная 4 2 2 2" xfId="14034"/>
    <cellStyle name="Строка чётная 4 2 2 2 2" xfId="34381"/>
    <cellStyle name="Строка чётная 4 2 2 3" xfId="30830"/>
    <cellStyle name="Строка чётная 4 2 3" xfId="9043"/>
    <cellStyle name="Строка чётная 4 2 3 2" xfId="31919"/>
    <cellStyle name="Строка чётная 4 3" xfId="4843"/>
    <cellStyle name="Строка чётная 4 3 2" xfId="29519"/>
    <cellStyle name="Строка чётная 4 4" xfId="6265"/>
    <cellStyle name="Строка чётная 4 4 2" xfId="13496"/>
    <cellStyle name="Строка чётная 4 4 2 2" xfId="34006"/>
    <cellStyle name="Строка чётная 4 4 3" xfId="30440"/>
    <cellStyle name="Строка чётная 4 5" xfId="8536"/>
    <cellStyle name="Строка чётная 4 5 2" xfId="31560"/>
    <cellStyle name="Строка чётная 4 6" xfId="10671"/>
    <cellStyle name="Строка чётная 4 6 2" xfId="17003"/>
    <cellStyle name="Строка чётная 4 6 2 2" xfId="35415"/>
    <cellStyle name="Строка чётная 4 6 3" xfId="32662"/>
    <cellStyle name="Строка чётная 5" xfId="1388"/>
    <cellStyle name="Строка чётная 5 2" xfId="4788"/>
    <cellStyle name="Строка чётная 5 2 2" xfId="29467"/>
    <cellStyle name="Строка чётная 5 3" xfId="6171"/>
    <cellStyle name="Строка чётная 5 3 2" xfId="13407"/>
    <cellStyle name="Строка чётная 5 3 2 2" xfId="33944"/>
    <cellStyle name="Строка чётная 5 3 3" xfId="30374"/>
    <cellStyle name="Строка чётная 5 4" xfId="8440"/>
    <cellStyle name="Строка чётная 5 4 2" xfId="31494"/>
    <cellStyle name="Строка чётная 5 5" xfId="6063"/>
    <cellStyle name="Строка чётная 5 5 2" xfId="13307"/>
    <cellStyle name="Строка чётная 5 5 2 2" xfId="33873"/>
    <cellStyle name="Строка чётная 5 5 3" xfId="30302"/>
    <cellStyle name="Строка чётная 5 6" xfId="4503"/>
    <cellStyle name="Строка чётная 5 6 2" xfId="20515"/>
    <cellStyle name="Строка чётная 5 6 2 2" xfId="36406"/>
    <cellStyle name="Строка чётная 5 6 3" xfId="29292"/>
    <cellStyle name="Строка чётная 5 7" xfId="8403"/>
    <cellStyle name="Строка чётная 5 7 2" xfId="31470"/>
    <cellStyle name="Строка чётная 6" xfId="1980"/>
    <cellStyle name="Строка чётная 6 2" xfId="6580"/>
    <cellStyle name="Строка чётная 6 2 2" xfId="13758"/>
    <cellStyle name="Строка чётная 6 2 2 2" xfId="34224"/>
    <cellStyle name="Строка чётная 6 2 3" xfId="30673"/>
    <cellStyle name="Строка чётная 6 3" xfId="8763"/>
    <cellStyle name="Строка чётная 6 3 2" xfId="31762"/>
    <cellStyle name="Строка чётная 6 4" xfId="10877"/>
    <cellStyle name="Строка чётная 6 4 2" xfId="17209"/>
    <cellStyle name="Строка чётная 6 4 2 2" xfId="35603"/>
    <cellStyle name="Строка чётная 6 4 3" xfId="32850"/>
    <cellStyle name="Строка чётная 6 5" xfId="5085"/>
    <cellStyle name="Строка чётная 6 5 2" xfId="29726"/>
    <cellStyle name="Строка чётная 7" xfId="2192"/>
    <cellStyle name="Строка чётная 7 2" xfId="6792"/>
    <cellStyle name="Строка чётная 7 2 2" xfId="13966"/>
    <cellStyle name="Строка чётная 7 2 2 2" xfId="34329"/>
    <cellStyle name="Строка чётная 7 2 3" xfId="30778"/>
    <cellStyle name="Строка чётная 7 3" xfId="8975"/>
    <cellStyle name="Строка чётная 7 3 2" xfId="31867"/>
    <cellStyle name="Строка чётная 8" xfId="5773"/>
    <cellStyle name="Строка чётная 8 2" xfId="13056"/>
    <cellStyle name="Строка чётная 8 2 2" xfId="33739"/>
    <cellStyle name="Строка чётная 8 3" xfId="30135"/>
    <cellStyle name="Строка чётная 9" xfId="5536"/>
    <cellStyle name="Строка чётная 9 2" xfId="30000"/>
    <cellStyle name="Текст предупреждения" xfId="27995" builtinId="11" customBuiltin="1"/>
    <cellStyle name="Текст предупреждения 2" xfId="413"/>
    <cellStyle name="Текст предупреждения 3" xfId="414"/>
    <cellStyle name="Текст предупреждения 4" xfId="415"/>
    <cellStyle name="Текст предупреждения 5" xfId="416"/>
    <cellStyle name="Тысячи [0]" xfId="417"/>
    <cellStyle name="Тысячи [0] 2" xfId="813"/>
    <cellStyle name="Тысячи [0] 2 2" xfId="1459"/>
    <cellStyle name="Тысячи [0] 2 3" xfId="1152"/>
    <cellStyle name="Тысячи [0] 3" xfId="1229"/>
    <cellStyle name="Тысячи [0] 4" xfId="1259"/>
    <cellStyle name="Тысячи_010SN05" xfId="418"/>
    <cellStyle name="ҮЂғҺ‹Һ‚ҺЉ1" xfId="602"/>
    <cellStyle name="ҮЂғҺ‹Һ‚ҺЉ2" xfId="601"/>
    <cellStyle name="Финансовый 10" xfId="5"/>
    <cellStyle name="Финансовый 10 2" xfId="9"/>
    <cellStyle name="Финансовый 10 2 2" xfId="463"/>
    <cellStyle name="Финансовый 10 3" xfId="550"/>
    <cellStyle name="Финансовый 10 4" xfId="459"/>
    <cellStyle name="Финансовый 11" xfId="4"/>
    <cellStyle name="Финансовый 11 2" xfId="549"/>
    <cellStyle name="Финансовый 11 3" xfId="548"/>
    <cellStyle name="Финансовый 11 4" xfId="547"/>
    <cellStyle name="Финансовый 11 5" xfId="546"/>
    <cellStyle name="Финансовый 11 6" xfId="545"/>
    <cellStyle name="Финансовый 11 7" xfId="544"/>
    <cellStyle name="Финансовый 11 8" xfId="458"/>
    <cellStyle name="Финансовый 12" xfId="576"/>
    <cellStyle name="Финансовый 12 2" xfId="714"/>
    <cellStyle name="Финансовый 2" xfId="20"/>
    <cellStyle name="Финансовый 2 10" xfId="1728"/>
    <cellStyle name="Финансовый 2 10 2" xfId="4908"/>
    <cellStyle name="Финансовый 2 10 3" xfId="6363"/>
    <cellStyle name="Финансовый 2 11" xfId="1587"/>
    <cellStyle name="Финансовый 2 12" xfId="4422"/>
    <cellStyle name="Финансовый 2 13" xfId="4647"/>
    <cellStyle name="Финансовый 2 14" xfId="5540"/>
    <cellStyle name="Финансовый 2 15" xfId="18933"/>
    <cellStyle name="Финансовый 2 2" xfId="419"/>
    <cellStyle name="Финансовый 2 2 2" xfId="584"/>
    <cellStyle name="Финансовый 2 2 2 2" xfId="1379"/>
    <cellStyle name="Финансовый 2 2 2 3" xfId="1153"/>
    <cellStyle name="Финансовый 2 2 3" xfId="820"/>
    <cellStyle name="Финансовый 2 2 3 2" xfId="1464"/>
    <cellStyle name="Финансовый 2 2 3 3" xfId="1230"/>
    <cellStyle name="Финансовый 2 2 4" xfId="1260"/>
    <cellStyle name="Финансовый 2 3" xfId="420"/>
    <cellStyle name="Финансовый 2 3 2" xfId="1154"/>
    <cellStyle name="Финансовый 2 3 3" xfId="1231"/>
    <cellStyle name="Финансовый 2 3 4" xfId="1261"/>
    <cellStyle name="Финансовый 2 4" xfId="421"/>
    <cellStyle name="Финансовый 2 4 2" xfId="1155"/>
    <cellStyle name="Финансовый 2 4 3" xfId="1232"/>
    <cellStyle name="Финансовый 2 4 4" xfId="1262"/>
    <cellStyle name="Финансовый 2 5" xfId="422"/>
    <cellStyle name="Финансовый 2 5 2" xfId="1156"/>
    <cellStyle name="Финансовый 2 5 3" xfId="1233"/>
    <cellStyle name="Финансовый 2 5 4" xfId="1263"/>
    <cellStyle name="Финансовый 2 6" xfId="423"/>
    <cellStyle name="Финансовый 2 6 2" xfId="1157"/>
    <cellStyle name="Финансовый 2 6 3" xfId="1234"/>
    <cellStyle name="Финансовый 2 6 4" xfId="1264"/>
    <cellStyle name="Финансовый 2 7" xfId="424"/>
    <cellStyle name="Финансовый 2 7 2" xfId="1158"/>
    <cellStyle name="Финансовый 2 7 3" xfId="1235"/>
    <cellStyle name="Финансовый 2 7 4" xfId="1265"/>
    <cellStyle name="Финансовый 2 8" xfId="715"/>
    <cellStyle name="Финансовый 2 8 2" xfId="1810"/>
    <cellStyle name="Финансовый 2 8 3" xfId="1633"/>
    <cellStyle name="Финансовый 2 9" xfId="816"/>
    <cellStyle name="Финансовый 3" xfId="425"/>
    <cellStyle name="Финансовый 3 2" xfId="426"/>
    <cellStyle name="Финансовый 3 2 2" xfId="822"/>
    <cellStyle name="Финансовый 3 2 3" xfId="818"/>
    <cellStyle name="Финансовый 3 3" xfId="543"/>
    <cellStyle name="Финансовый 3 3 2" xfId="821"/>
    <cellStyle name="Финансовый 3 3 3" xfId="1367"/>
    <cellStyle name="Финансовый 3 3 4" xfId="1236"/>
    <cellStyle name="Финансовый 3 4" xfId="817"/>
    <cellStyle name="Финансовый 3 4 2" xfId="1462"/>
    <cellStyle name="Финансовый 3 4 3" xfId="1266"/>
    <cellStyle name="Финансовый 3 5" xfId="1332"/>
    <cellStyle name="Финансовый 3 5 2" xfId="1747"/>
    <cellStyle name="Финансовый 3 5 2 2" xfId="4923"/>
    <cellStyle name="Финансовый 3 5 2 3" xfId="6377"/>
    <cellStyle name="Финансовый 3 5 3" xfId="4448"/>
    <cellStyle name="Финансовый 3 5 4" xfId="4763"/>
    <cellStyle name="Финансовый 3 5 5" xfId="6127"/>
    <cellStyle name="Финансовый 3 6" xfId="4649"/>
    <cellStyle name="Финансовый 3 7" xfId="5685"/>
    <cellStyle name="Финансовый 4" xfId="440"/>
    <cellStyle name="Финансовый 4 2" xfId="542"/>
    <cellStyle name="Финансовый 4 3" xfId="520"/>
    <cellStyle name="Финансовый 4 4" xfId="1750"/>
    <cellStyle name="Финансовый 4 4 2" xfId="3109"/>
    <cellStyle name="Финансовый 4 4 3" xfId="2790"/>
    <cellStyle name="Финансовый 4 5" xfId="1634"/>
    <cellStyle name="Финансовый 4 5 2" xfId="4876"/>
    <cellStyle name="Финансовый 4 5 3" xfId="6326"/>
    <cellStyle name="Финансовый 4 6" xfId="18992"/>
    <cellStyle name="Финансовый 5" xfId="6"/>
    <cellStyle name="Финансовый 5 2" xfId="541"/>
    <cellStyle name="Финансовый 5 2 2" xfId="1365"/>
    <cellStyle name="Финансовый 5 2 3" xfId="1707"/>
    <cellStyle name="Финансовый 5 2 4" xfId="1636"/>
    <cellStyle name="Финансовый 5 2 5" xfId="1160"/>
    <cellStyle name="Финансовый 5 3" xfId="460"/>
    <cellStyle name="Финансовый 5 3 2" xfId="1339"/>
    <cellStyle name="Финансовый 5 3 3" xfId="1237"/>
    <cellStyle name="Финансовый 5 4" xfId="1267"/>
    <cellStyle name="Финансовый 5 5" xfId="1279"/>
    <cellStyle name="Финансовый 5 6" xfId="941"/>
    <cellStyle name="Финансовый 6" xfId="427"/>
    <cellStyle name="Финансовый 6 2" xfId="540"/>
    <cellStyle name="Финансовый 6 2 2" xfId="1364"/>
    <cellStyle name="Финансовый 6 2 3" xfId="1161"/>
    <cellStyle name="Финансовый 6 3" xfId="1238"/>
    <cellStyle name="Финансовый 6 4" xfId="1268"/>
    <cellStyle name="Финансовый 7" xfId="428"/>
    <cellStyle name="Финансовый 7 2" xfId="539"/>
    <cellStyle name="Финансовый 7 2 2" xfId="1363"/>
    <cellStyle name="Финансовый 7 2 3" xfId="1162"/>
    <cellStyle name="Финансовый 7 3" xfId="1239"/>
    <cellStyle name="Финансовый 7 4" xfId="1269"/>
    <cellStyle name="Финансовый 8" xfId="429"/>
    <cellStyle name="Финансовый 8 2" xfId="430"/>
    <cellStyle name="Финансовый 8 2 2" xfId="8"/>
    <cellStyle name="Финансовый 8 2 2 2" xfId="462"/>
    <cellStyle name="Финансовый 8 3" xfId="538"/>
    <cellStyle name="Финансовый 8 3 2" xfId="1362"/>
    <cellStyle name="Финансовый 8 3 3" xfId="1240"/>
    <cellStyle name="Финансовый 8 4" xfId="517"/>
    <cellStyle name="Финансовый 8 4 2" xfId="1355"/>
    <cellStyle name="Финансовый 8 4 3" xfId="1270"/>
    <cellStyle name="Финансовый 8 5" xfId="1333"/>
    <cellStyle name="Финансовый 9" xfId="446"/>
    <cellStyle name="Финансовый 9 2" xfId="537"/>
    <cellStyle name="Финансовый 9 3" xfId="1337"/>
    <cellStyle name="Финансовый 9 4" xfId="1274"/>
    <cellStyle name="Хороший" xfId="27987" builtinId="26" customBuiltin="1"/>
    <cellStyle name="Хороший 2" xfId="431"/>
    <cellStyle name="Хороший 3" xfId="432"/>
    <cellStyle name="Хороший 4" xfId="433"/>
    <cellStyle name="Хороший 5" xfId="434"/>
    <cellStyle name="Цена" xfId="435"/>
    <cellStyle name="Цена 10" xfId="5594"/>
    <cellStyle name="Цена 10 2" xfId="12939"/>
    <cellStyle name="Цена 10 2 2" xfId="33676"/>
    <cellStyle name="Цена 10 3" xfId="30037"/>
    <cellStyle name="Цена 11" xfId="6292"/>
    <cellStyle name="Цена 11 2" xfId="30460"/>
    <cellStyle name="Цена 2" xfId="436"/>
    <cellStyle name="Цена 2 10" xfId="2084"/>
    <cellStyle name="Цена 2 10 2" xfId="6684"/>
    <cellStyle name="Цена 2 10 2 2" xfId="13860"/>
    <cellStyle name="Цена 2 10 2 2 2" xfId="34270"/>
    <cellStyle name="Цена 2 10 2 3" xfId="30719"/>
    <cellStyle name="Цена 2 10 3" xfId="8867"/>
    <cellStyle name="Цена 2 10 3 2" xfId="31808"/>
    <cellStyle name="Цена 2 11" xfId="5754"/>
    <cellStyle name="Цена 2 11 2" xfId="13043"/>
    <cellStyle name="Цена 2 11 2 2" xfId="33734"/>
    <cellStyle name="Цена 2 11 3" xfId="30124"/>
    <cellStyle name="Цена 2 12" xfId="6350"/>
    <cellStyle name="Цена 2 12 2" xfId="30501"/>
    <cellStyle name="Цена 2 2" xfId="519"/>
    <cellStyle name="Цена 2 2 2" xfId="1357"/>
    <cellStyle name="Цена 2 2 2 2" xfId="1778"/>
    <cellStyle name="Цена 2 2 2 2 10" xfId="4085"/>
    <cellStyle name="Цена 2 2 2 2 10 2" xfId="29159"/>
    <cellStyle name="Цена 2 2 2 2 2" xfId="1952"/>
    <cellStyle name="Цена 2 2 2 2 2 2" xfId="3397"/>
    <cellStyle name="Цена 2 2 2 2 2 2 2" xfId="10152"/>
    <cellStyle name="Цена 2 2 2 2 2 2 2 2" xfId="32424"/>
    <cellStyle name="Цена 2 2 2 2 2 2 3" xfId="12082"/>
    <cellStyle name="Цена 2 2 2 2 2 2 3 2" xfId="18406"/>
    <cellStyle name="Цена 2 2 2 2 2 2 3 2 2" xfId="36088"/>
    <cellStyle name="Цена 2 2 2 2 2 2 3 3" xfId="33335"/>
    <cellStyle name="Цена 2 2 2 2 2 2 4" xfId="7973"/>
    <cellStyle name="Цена 2 2 2 2 2 2 4 2" xfId="21976"/>
    <cellStyle name="Цена 2 2 2 2 2 2 4 2 2" xfId="36652"/>
    <cellStyle name="Цена 2 2 2 2 2 2 4 3" xfId="31332"/>
    <cellStyle name="Цена 2 2 2 2 2 2 5" xfId="15130"/>
    <cellStyle name="Цена 2 2 2 2 2 2 5 2" xfId="34880"/>
    <cellStyle name="Цена 2 2 2 2 2 2 6" xfId="28847"/>
    <cellStyle name="Цена 2 2 2 2 2 3" xfId="3870"/>
    <cellStyle name="Цена 2 2 2 2 2 3 2" xfId="10625"/>
    <cellStyle name="Цена 2 2 2 2 2 3 2 2" xfId="32625"/>
    <cellStyle name="Цена 2 2 2 2 2 3 3" xfId="12555"/>
    <cellStyle name="Цена 2 2 2 2 2 3 3 2" xfId="18877"/>
    <cellStyle name="Цена 2 2 2 2 2 3 3 2 2" xfId="36289"/>
    <cellStyle name="Цена 2 2 2 2 2 3 3 3" xfId="33536"/>
    <cellStyle name="Цена 2 2 2 2 2 3 4" xfId="15601"/>
    <cellStyle name="Цена 2 2 2 2 2 3 4 2" xfId="35081"/>
    <cellStyle name="Цена 2 2 2 2 2 3 5" xfId="29048"/>
    <cellStyle name="Цена 2 2 2 2 2 4" xfId="6552"/>
    <cellStyle name="Цена 2 2 2 2 2 4 2" xfId="13730"/>
    <cellStyle name="Цена 2 2 2 2 2 4 2 2" xfId="34204"/>
    <cellStyle name="Цена 2 2 2 2 2 4 3" xfId="30653"/>
    <cellStyle name="Цена 2 2 2 2 2 5" xfId="8735"/>
    <cellStyle name="Цена 2 2 2 2 2 5 2" xfId="31742"/>
    <cellStyle name="Цена 2 2 2 2 2 6" xfId="10849"/>
    <cellStyle name="Цена 2 2 2 2 2 6 2" xfId="17181"/>
    <cellStyle name="Цена 2 2 2 2 2 6 2 2" xfId="35583"/>
    <cellStyle name="Цена 2 2 2 2 2 6 3" xfId="32830"/>
    <cellStyle name="Цена 2 2 2 2 2 7" xfId="5065"/>
    <cellStyle name="Цена 2 2 2 2 2 7 2" xfId="29707"/>
    <cellStyle name="Цена 2 2 2 2 3" xfId="2361"/>
    <cellStyle name="Цена 2 2 2 2 3 2" xfId="6961"/>
    <cellStyle name="Цена 2 2 2 2 3 2 2" xfId="14135"/>
    <cellStyle name="Цена 2 2 2 2 3 2 2 2" xfId="34448"/>
    <cellStyle name="Цена 2 2 2 2 3 2 3" xfId="30897"/>
    <cellStyle name="Цена 2 2 2 2 3 3" xfId="9143"/>
    <cellStyle name="Цена 2 2 2 2 3 3 2" xfId="31986"/>
    <cellStyle name="Цена 2 2 2 2 3 4" xfId="11160"/>
    <cellStyle name="Цена 2 2 2 2 3 4 2" xfId="17489"/>
    <cellStyle name="Цена 2 2 2 2 3 4 2 2" xfId="35733"/>
    <cellStyle name="Цена 2 2 2 2 3 4 3" xfId="32980"/>
    <cellStyle name="Цена 2 2 2 2 3 5" xfId="5392"/>
    <cellStyle name="Цена 2 2 2 2 3 5 2" xfId="29872"/>
    <cellStyle name="Цена 2 2 2 2 3 6" xfId="28492"/>
    <cellStyle name="Цена 2 2 2 2 4" xfId="2497"/>
    <cellStyle name="Цена 2 2 2 2 4 2" xfId="7097"/>
    <cellStyle name="Цена 2 2 2 2 4 2 2" xfId="14271"/>
    <cellStyle name="Цена 2 2 2 2 4 2 2 2" xfId="34583"/>
    <cellStyle name="Цена 2 2 2 2 4 2 3" xfId="31032"/>
    <cellStyle name="Цена 2 2 2 2 4 3" xfId="9279"/>
    <cellStyle name="Цена 2 2 2 2 4 3 2" xfId="32121"/>
    <cellStyle name="Цена 2 2 2 2 4 4" xfId="11239"/>
    <cellStyle name="Цена 2 2 2 2 4 4 2" xfId="17568"/>
    <cellStyle name="Цена 2 2 2 2 4 4 2 2" xfId="35811"/>
    <cellStyle name="Цена 2 2 2 2 4 4 3" xfId="33058"/>
    <cellStyle name="Цена 2 2 2 2 4 5" xfId="5496"/>
    <cellStyle name="Цена 2 2 2 2 4 5 2" xfId="29963"/>
    <cellStyle name="Цена 2 2 2 2 4 6" xfId="28570"/>
    <cellStyle name="Цена 2 2 2 2 5" xfId="3136"/>
    <cellStyle name="Цена 2 2 2 2 5 2" xfId="7721"/>
    <cellStyle name="Цена 2 2 2 2 5 2 2" xfId="14884"/>
    <cellStyle name="Цена 2 2 2 2 5 2 2 2" xfId="34769"/>
    <cellStyle name="Цена 2 2 2 2 5 2 3" xfId="31221"/>
    <cellStyle name="Цена 2 2 2 2 5 3" xfId="9899"/>
    <cellStyle name="Цена 2 2 2 2 5 3 2" xfId="32309"/>
    <cellStyle name="Цена 2 2 2 2 5 4" xfId="11836"/>
    <cellStyle name="Цена 2 2 2 2 5 4 2" xfId="18161"/>
    <cellStyle name="Цена 2 2 2 2 5 4 2 2" xfId="35978"/>
    <cellStyle name="Цена 2 2 2 2 5 4 3" xfId="33225"/>
    <cellStyle name="Цена 2 2 2 2 5 5" xfId="4933"/>
    <cellStyle name="Цена 2 2 2 2 5 5 2" xfId="29599"/>
    <cellStyle name="Цена 2 2 2 2 5 6" xfId="28737"/>
    <cellStyle name="Цена 2 2 2 2 6" xfId="3624"/>
    <cellStyle name="Цена 2 2 2 2 6 2" xfId="10379"/>
    <cellStyle name="Цена 2 2 2 2 6 2 2" xfId="32515"/>
    <cellStyle name="Цена 2 2 2 2 6 3" xfId="12309"/>
    <cellStyle name="Цена 2 2 2 2 6 3 2" xfId="18632"/>
    <cellStyle name="Цена 2 2 2 2 6 3 2 2" xfId="36179"/>
    <cellStyle name="Цена 2 2 2 2 6 3 3" xfId="33426"/>
    <cellStyle name="Цена 2 2 2 2 6 4" xfId="8200"/>
    <cellStyle name="Цена 2 2 2 2 6 4 2" xfId="22197"/>
    <cellStyle name="Цена 2 2 2 2 6 4 2 2" xfId="36743"/>
    <cellStyle name="Цена 2 2 2 2 6 4 3" xfId="31423"/>
    <cellStyle name="Цена 2 2 2 2 6 5" xfId="15356"/>
    <cellStyle name="Цена 2 2 2 2 6 5 2" xfId="34971"/>
    <cellStyle name="Цена 2 2 2 2 6 6" xfId="28938"/>
    <cellStyle name="Цена 2 2 2 2 7" xfId="6394"/>
    <cellStyle name="Цена 2 2 2 2 7 2" xfId="13600"/>
    <cellStyle name="Цена 2 2 2 2 7 2 2" xfId="34090"/>
    <cellStyle name="Цена 2 2 2 2 7 3" xfId="30537"/>
    <cellStyle name="Цена 2 2 2 2 8" xfId="8607"/>
    <cellStyle name="Цена 2 2 2 2 8 2" xfId="31627"/>
    <cellStyle name="Цена 2 2 2 2 9" xfId="10731"/>
    <cellStyle name="Цена 2 2 2 2 9 2" xfId="17063"/>
    <cellStyle name="Цена 2 2 2 2 9 2 2" xfId="35475"/>
    <cellStyle name="Цена 2 2 2 2 9 3" xfId="32722"/>
    <cellStyle name="Цена 2 2 2 3" xfId="1891"/>
    <cellStyle name="Цена 2 2 2 3 2" xfId="2426"/>
    <cellStyle name="Цена 2 2 2 3 2 2" xfId="7026"/>
    <cellStyle name="Цена 2 2 2 3 2 2 2" xfId="14200"/>
    <cellStyle name="Цена 2 2 2 3 2 2 2 2" xfId="34512"/>
    <cellStyle name="Цена 2 2 2 3 2 2 3" xfId="30961"/>
    <cellStyle name="Цена 2 2 2 3 2 3" xfId="9208"/>
    <cellStyle name="Цена 2 2 2 3 2 3 2" xfId="32050"/>
    <cellStyle name="Цена 2 2 2 3 3" xfId="5014"/>
    <cellStyle name="Цена 2 2 2 3 3 2" xfId="29656"/>
    <cellStyle name="Цена 2 2 2 3 4" xfId="6491"/>
    <cellStyle name="Цена 2 2 2 3 4 2" xfId="13669"/>
    <cellStyle name="Цена 2 2 2 3 4 2 2" xfId="34153"/>
    <cellStyle name="Цена 2 2 2 3 4 3" xfId="30602"/>
    <cellStyle name="Цена 2 2 2 3 5" xfId="8674"/>
    <cellStyle name="Цена 2 2 2 3 5 2" xfId="31691"/>
    <cellStyle name="Цена 2 2 2 3 6" xfId="10788"/>
    <cellStyle name="Цена 2 2 2 3 6 2" xfId="17120"/>
    <cellStyle name="Цена 2 2 2 3 6 2 2" xfId="35532"/>
    <cellStyle name="Цена 2 2 2 3 6 3" xfId="32779"/>
    <cellStyle name="Цена 2 2 2 4" xfId="872"/>
    <cellStyle name="Цена 2 2 2 4 2" xfId="4683"/>
    <cellStyle name="Цена 2 2 2 4 2 2" xfId="29381"/>
    <cellStyle name="Цена 2 2 2 4 3" xfId="5917"/>
    <cellStyle name="Цена 2 2 2 4 3 2" xfId="13178"/>
    <cellStyle name="Цена 2 2 2 4 3 2 2" xfId="33797"/>
    <cellStyle name="Цена 2 2 2 4 3 3" xfId="30209"/>
    <cellStyle name="Цена 2 2 2 4 4" xfId="6054"/>
    <cellStyle name="Цена 2 2 2 4 4 2" xfId="30297"/>
    <cellStyle name="Цена 2 2 2 4 5" xfId="5608"/>
    <cellStyle name="Цена 2 2 2 4 5 2" xfId="12950"/>
    <cellStyle name="Цена 2 2 2 4 5 2 2" xfId="33684"/>
    <cellStyle name="Цена 2 2 2 4 5 3" xfId="30047"/>
    <cellStyle name="Цена 2 2 2 4 6" xfId="4478"/>
    <cellStyle name="Цена 2 2 2 4 6 2" xfId="20511"/>
    <cellStyle name="Цена 2 2 2 4 6 2 2" xfId="36403"/>
    <cellStyle name="Цена 2 2 2 4 6 3" xfId="29289"/>
    <cellStyle name="Цена 2 2 2 4 7" xfId="5131"/>
    <cellStyle name="Цена 2 2 2 4 7 2" xfId="29758"/>
    <cellStyle name="Цена 2 2 2 5" xfId="2179"/>
    <cellStyle name="Цена 2 2 2 5 2" xfId="6779"/>
    <cellStyle name="Цена 2 2 2 5 2 2" xfId="13953"/>
    <cellStyle name="Цена 2 2 2 5 2 2 2" xfId="34319"/>
    <cellStyle name="Цена 2 2 2 5 2 3" xfId="30768"/>
    <cellStyle name="Цена 2 2 2 5 3" xfId="8962"/>
    <cellStyle name="Цена 2 2 2 5 3 2" xfId="31857"/>
    <cellStyle name="Цена 2 2 2 6" xfId="4775"/>
    <cellStyle name="Цена 2 2 2 6 2" xfId="29458"/>
    <cellStyle name="Цена 2 2 2 7" xfId="6147"/>
    <cellStyle name="Цена 2 2 2 7 2" xfId="13385"/>
    <cellStyle name="Цена 2 2 2 7 2 2" xfId="33930"/>
    <cellStyle name="Цена 2 2 2 7 3" xfId="30360"/>
    <cellStyle name="Цена 2 2 2 8" xfId="8419"/>
    <cellStyle name="Цена 2 2 2 8 2" xfId="31481"/>
    <cellStyle name="Цена 2 2 2 9" xfId="5609"/>
    <cellStyle name="Цена 2 2 2 9 2" xfId="12951"/>
    <cellStyle name="Цена 2 2 2 9 2 2" xfId="33685"/>
    <cellStyle name="Цена 2 2 2 9 3" xfId="30048"/>
    <cellStyle name="Цена 2 2 3" xfId="1478"/>
    <cellStyle name="Цена 2 2 3 2" xfId="1854"/>
    <cellStyle name="Цена 2 2 3 2 10" xfId="4024"/>
    <cellStyle name="Цена 2 2 3 2 10 2" xfId="29127"/>
    <cellStyle name="Цена 2 2 3 2 2" xfId="1949"/>
    <cellStyle name="Цена 2 2 3 2 2 2" xfId="3428"/>
    <cellStyle name="Цена 2 2 3 2 2 2 2" xfId="10183"/>
    <cellStyle name="Цена 2 2 3 2 2 2 2 2" xfId="32446"/>
    <cellStyle name="Цена 2 2 3 2 2 2 3" xfId="12113"/>
    <cellStyle name="Цена 2 2 3 2 2 2 3 2" xfId="18437"/>
    <cellStyle name="Цена 2 2 3 2 2 2 3 2 2" xfId="36110"/>
    <cellStyle name="Цена 2 2 3 2 2 2 3 3" xfId="33357"/>
    <cellStyle name="Цена 2 2 3 2 2 2 4" xfId="8004"/>
    <cellStyle name="Цена 2 2 3 2 2 2 4 2" xfId="22007"/>
    <cellStyle name="Цена 2 2 3 2 2 2 4 2 2" xfId="36674"/>
    <cellStyle name="Цена 2 2 3 2 2 2 4 3" xfId="31354"/>
    <cellStyle name="Цена 2 2 3 2 2 2 5" xfId="15161"/>
    <cellStyle name="Цена 2 2 3 2 2 2 5 2" xfId="34902"/>
    <cellStyle name="Цена 2 2 3 2 2 2 6" xfId="28869"/>
    <cellStyle name="Цена 2 2 3 2 2 3" xfId="3901"/>
    <cellStyle name="Цена 2 2 3 2 2 3 2" xfId="10656"/>
    <cellStyle name="Цена 2 2 3 2 2 3 2 2" xfId="32647"/>
    <cellStyle name="Цена 2 2 3 2 2 3 3" xfId="12586"/>
    <cellStyle name="Цена 2 2 3 2 2 3 3 2" xfId="18908"/>
    <cellStyle name="Цена 2 2 3 2 2 3 3 2 2" xfId="36311"/>
    <cellStyle name="Цена 2 2 3 2 2 3 3 3" xfId="33558"/>
    <cellStyle name="Цена 2 2 3 2 2 3 4" xfId="15632"/>
    <cellStyle name="Цена 2 2 3 2 2 3 4 2" xfId="35103"/>
    <cellStyle name="Цена 2 2 3 2 2 3 5" xfId="29070"/>
    <cellStyle name="Цена 2 2 3 2 2 4" xfId="6549"/>
    <cellStyle name="Цена 2 2 3 2 2 4 2" xfId="13727"/>
    <cellStyle name="Цена 2 2 3 2 2 4 2 2" xfId="34202"/>
    <cellStyle name="Цена 2 2 3 2 2 4 3" xfId="30651"/>
    <cellStyle name="Цена 2 2 3 2 2 5" xfId="8732"/>
    <cellStyle name="Цена 2 2 3 2 2 5 2" xfId="31740"/>
    <cellStyle name="Цена 2 2 3 2 2 6" xfId="10846"/>
    <cellStyle name="Цена 2 2 3 2 2 6 2" xfId="17178"/>
    <cellStyle name="Цена 2 2 3 2 2 6 2 2" xfId="35581"/>
    <cellStyle name="Цена 2 2 3 2 2 6 3" xfId="32828"/>
    <cellStyle name="Цена 2 2 3 2 2 7" xfId="5063"/>
    <cellStyle name="Цена 2 2 3 2 2 7 2" xfId="29705"/>
    <cellStyle name="Цена 2 2 3 2 3" xfId="2389"/>
    <cellStyle name="Цена 2 2 3 2 3 2" xfId="6989"/>
    <cellStyle name="Цена 2 2 3 2 3 2 2" xfId="14163"/>
    <cellStyle name="Цена 2 2 3 2 3 2 2 2" xfId="34475"/>
    <cellStyle name="Цена 2 2 3 2 3 2 3" xfId="30924"/>
    <cellStyle name="Цена 2 2 3 2 3 3" xfId="9171"/>
    <cellStyle name="Цена 2 2 3 2 3 3 2" xfId="32013"/>
    <cellStyle name="Цена 2 2 3 2 3 4" xfId="11186"/>
    <cellStyle name="Цена 2 2 3 2 3 4 2" xfId="17515"/>
    <cellStyle name="Цена 2 2 3 2 3 4 2 2" xfId="35758"/>
    <cellStyle name="Цена 2 2 3 2 3 4 3" xfId="33005"/>
    <cellStyle name="Цена 2 2 3 2 3 5" xfId="5419"/>
    <cellStyle name="Цена 2 2 3 2 3 5 2" xfId="29898"/>
    <cellStyle name="Цена 2 2 3 2 3 6" xfId="28517"/>
    <cellStyle name="Цена 2 2 3 2 4" xfId="2519"/>
    <cellStyle name="Цена 2 2 3 2 4 2" xfId="7119"/>
    <cellStyle name="Цена 2 2 3 2 4 2 2" xfId="14293"/>
    <cellStyle name="Цена 2 2 3 2 4 2 2 2" xfId="34605"/>
    <cellStyle name="Цена 2 2 3 2 4 2 3" xfId="31054"/>
    <cellStyle name="Цена 2 2 3 2 4 3" xfId="9301"/>
    <cellStyle name="Цена 2 2 3 2 4 3 2" xfId="32143"/>
    <cellStyle name="Цена 2 2 3 2 4 4" xfId="11261"/>
    <cellStyle name="Цена 2 2 3 2 4 4 2" xfId="17590"/>
    <cellStyle name="Цена 2 2 3 2 4 4 2 2" xfId="35833"/>
    <cellStyle name="Цена 2 2 3 2 4 4 3" xfId="33080"/>
    <cellStyle name="Цена 2 2 3 2 4 5" xfId="5518"/>
    <cellStyle name="Цена 2 2 3 2 4 5 2" xfId="29985"/>
    <cellStyle name="Цена 2 2 3 2 4 6" xfId="28592"/>
    <cellStyle name="Цена 2 2 3 2 5" xfId="3181"/>
    <cellStyle name="Цена 2 2 3 2 5 2" xfId="7757"/>
    <cellStyle name="Цена 2 2 3 2 5 2 2" xfId="14915"/>
    <cellStyle name="Цена 2 2 3 2 5 2 2 2" xfId="34791"/>
    <cellStyle name="Цена 2 2 3 2 5 2 3" xfId="31243"/>
    <cellStyle name="Цена 2 2 3 2 5 3" xfId="9936"/>
    <cellStyle name="Цена 2 2 3 2 5 3 2" xfId="32335"/>
    <cellStyle name="Цена 2 2 3 2 5 4" xfId="11867"/>
    <cellStyle name="Цена 2 2 3 2 5 4 2" xfId="18192"/>
    <cellStyle name="Цена 2 2 3 2 5 4 2 2" xfId="36000"/>
    <cellStyle name="Цена 2 2 3 2 5 4 3" xfId="33247"/>
    <cellStyle name="Цена 2 2 3 2 5 5" xfId="4977"/>
    <cellStyle name="Цена 2 2 3 2 5 5 2" xfId="29619"/>
    <cellStyle name="Цена 2 2 3 2 5 6" xfId="28759"/>
    <cellStyle name="Цена 2 2 3 2 6" xfId="3655"/>
    <cellStyle name="Цена 2 2 3 2 6 2" xfId="10410"/>
    <cellStyle name="Цена 2 2 3 2 6 2 2" xfId="32537"/>
    <cellStyle name="Цена 2 2 3 2 6 3" xfId="12340"/>
    <cellStyle name="Цена 2 2 3 2 6 3 2" xfId="18663"/>
    <cellStyle name="Цена 2 2 3 2 6 3 2 2" xfId="36201"/>
    <cellStyle name="Цена 2 2 3 2 6 3 3" xfId="33448"/>
    <cellStyle name="Цена 2 2 3 2 6 4" xfId="8231"/>
    <cellStyle name="Цена 2 2 3 2 6 4 2" xfId="22228"/>
    <cellStyle name="Цена 2 2 3 2 6 4 2 2" xfId="36765"/>
    <cellStyle name="Цена 2 2 3 2 6 4 3" xfId="31445"/>
    <cellStyle name="Цена 2 2 3 2 6 5" xfId="15387"/>
    <cellStyle name="Цена 2 2 3 2 6 5 2" xfId="34993"/>
    <cellStyle name="Цена 2 2 3 2 6 6" xfId="28960"/>
    <cellStyle name="Цена 2 2 3 2 7" xfId="6454"/>
    <cellStyle name="Цена 2 2 3 2 7 2" xfId="13632"/>
    <cellStyle name="Цена 2 2 3 2 7 2 2" xfId="34116"/>
    <cellStyle name="Цена 2 2 3 2 7 3" xfId="30565"/>
    <cellStyle name="Цена 2 2 3 2 8" xfId="8637"/>
    <cellStyle name="Цена 2 2 3 2 8 2" xfId="31654"/>
    <cellStyle name="Цена 2 2 3 2 9" xfId="10751"/>
    <cellStyle name="Цена 2 2 3 2 9 2" xfId="17083"/>
    <cellStyle name="Цена 2 2 3 2 9 2 2" xfId="35495"/>
    <cellStyle name="Цена 2 2 3 2 9 3" xfId="32742"/>
    <cellStyle name="Цена 2 2 3 3" xfId="1909"/>
    <cellStyle name="Цена 2 2 3 3 2" xfId="2444"/>
    <cellStyle name="Цена 2 2 3 3 2 2" xfId="7044"/>
    <cellStyle name="Цена 2 2 3 3 2 2 2" xfId="14218"/>
    <cellStyle name="Цена 2 2 3 3 2 2 2 2" xfId="34530"/>
    <cellStyle name="Цена 2 2 3 3 2 2 3" xfId="30979"/>
    <cellStyle name="Цена 2 2 3 3 2 3" xfId="9226"/>
    <cellStyle name="Цена 2 2 3 3 2 3 2" xfId="32068"/>
    <cellStyle name="Цена 2 2 3 3 3" xfId="5032"/>
    <cellStyle name="Цена 2 2 3 3 3 2" xfId="29674"/>
    <cellStyle name="Цена 2 2 3 3 4" xfId="6509"/>
    <cellStyle name="Цена 2 2 3 3 4 2" xfId="13687"/>
    <cellStyle name="Цена 2 2 3 3 4 2 2" xfId="34171"/>
    <cellStyle name="Цена 2 2 3 3 4 3" xfId="30620"/>
    <cellStyle name="Цена 2 2 3 3 5" xfId="8692"/>
    <cellStyle name="Цена 2 2 3 3 5 2" xfId="31709"/>
    <cellStyle name="Цена 2 2 3 3 6" xfId="10806"/>
    <cellStyle name="Цена 2 2 3 3 6 2" xfId="17138"/>
    <cellStyle name="Цена 2 2 3 3 6 2 2" xfId="35550"/>
    <cellStyle name="Цена 2 2 3 3 6 3" xfId="32797"/>
    <cellStyle name="Цена 2 2 3 4" xfId="916"/>
    <cellStyle name="Цена 2 2 3 4 2" xfId="4704"/>
    <cellStyle name="Цена 2 2 3 4 2 2" xfId="29400"/>
    <cellStyle name="Цена 2 2 3 4 3" xfId="5959"/>
    <cellStyle name="Цена 2 2 3 4 3 2" xfId="13220"/>
    <cellStyle name="Цена 2 2 3 4 3 2 2" xfId="33822"/>
    <cellStyle name="Цена 2 2 3 4 3 3" xfId="30234"/>
    <cellStyle name="Цена 2 2 3 4 4" xfId="5671"/>
    <cellStyle name="Цена 2 2 3 4 4 2" xfId="30085"/>
    <cellStyle name="Цена 2 2 3 4 5" xfId="5567"/>
    <cellStyle name="Цена 2 2 3 4 5 2" xfId="12919"/>
    <cellStyle name="Цена 2 2 3 4 5 2 2" xfId="33663"/>
    <cellStyle name="Цена 2 2 3 4 5 3" xfId="30017"/>
    <cellStyle name="Цена 2 2 3 4 6" xfId="4540"/>
    <cellStyle name="Цена 2 2 3 4 6 2" xfId="20548"/>
    <cellStyle name="Цена 2 2 3 4 6 2 2" xfId="36431"/>
    <cellStyle name="Цена 2 2 3 4 6 3" xfId="29316"/>
    <cellStyle name="Цена 2 2 3 4 7" xfId="4603"/>
    <cellStyle name="Цена 2 2 3 4 7 2" xfId="29352"/>
    <cellStyle name="Цена 2 2 3 5" xfId="2242"/>
    <cellStyle name="Цена 2 2 3 5 2" xfId="6842"/>
    <cellStyle name="Цена 2 2 3 5 2 2" xfId="14016"/>
    <cellStyle name="Цена 2 2 3 5 2 2 2" xfId="34365"/>
    <cellStyle name="Цена 2 2 3 5 2 3" xfId="30814"/>
    <cellStyle name="Цена 2 2 3 5 3" xfId="9025"/>
    <cellStyle name="Цена 2 2 3 5 3 2" xfId="31903"/>
    <cellStyle name="Цена 2 2 3 6" xfId="4828"/>
    <cellStyle name="Цена 2 2 3 6 2" xfId="29504"/>
    <cellStyle name="Цена 2 2 3 7" xfId="6249"/>
    <cellStyle name="Цена 2 2 3 7 2" xfId="13481"/>
    <cellStyle name="Цена 2 2 3 7 2 2" xfId="33991"/>
    <cellStyle name="Цена 2 2 3 7 3" xfId="30424"/>
    <cellStyle name="Цена 2 2 3 8" xfId="8518"/>
    <cellStyle name="Цена 2 2 3 8 2" xfId="31542"/>
    <cellStyle name="Цена 2 2 3 9" xfId="5694"/>
    <cellStyle name="Цена 2 2 3 9 2" xfId="13011"/>
    <cellStyle name="Цена 2 2 3 9 2 2" xfId="33713"/>
    <cellStyle name="Цена 2 2 3 9 3" xfId="30097"/>
    <cellStyle name="Цена 2 2 4" xfId="1708"/>
    <cellStyle name="Цена 2 2 4 10" xfId="3943"/>
    <cellStyle name="Цена 2 2 4 10 2" xfId="29103"/>
    <cellStyle name="Цена 2 2 4 2" xfId="1399"/>
    <cellStyle name="Цена 2 2 4 2 2" xfId="3340"/>
    <cellStyle name="Цена 2 2 4 2 2 2" xfId="10095"/>
    <cellStyle name="Цена 2 2 4 2 2 2 2" xfId="32390"/>
    <cellStyle name="Цена 2 2 4 2 2 3" xfId="12025"/>
    <cellStyle name="Цена 2 2 4 2 2 3 2" xfId="18350"/>
    <cellStyle name="Цена 2 2 4 2 2 3 2 2" xfId="36054"/>
    <cellStyle name="Цена 2 2 4 2 2 3 3" xfId="33301"/>
    <cellStyle name="Цена 2 2 4 2 2 4" xfId="7916"/>
    <cellStyle name="Цена 2 2 4 2 2 4 2" xfId="21920"/>
    <cellStyle name="Цена 2 2 4 2 2 4 2 2" xfId="36618"/>
    <cellStyle name="Цена 2 2 4 2 2 4 3" xfId="31298"/>
    <cellStyle name="Цена 2 2 4 2 2 5" xfId="15074"/>
    <cellStyle name="Цена 2 2 4 2 2 5 2" xfId="34846"/>
    <cellStyle name="Цена 2 2 4 2 2 6" xfId="28813"/>
    <cellStyle name="Цена 2 2 4 2 3" xfId="3813"/>
    <cellStyle name="Цена 2 2 4 2 3 2" xfId="10568"/>
    <cellStyle name="Цена 2 2 4 2 3 2 2" xfId="32591"/>
    <cellStyle name="Цена 2 2 4 2 3 3" xfId="12498"/>
    <cellStyle name="Цена 2 2 4 2 3 3 2" xfId="18821"/>
    <cellStyle name="Цена 2 2 4 2 3 3 2 2" xfId="36255"/>
    <cellStyle name="Цена 2 2 4 2 3 3 3" xfId="33502"/>
    <cellStyle name="Цена 2 2 4 2 3 4" xfId="15545"/>
    <cellStyle name="Цена 2 2 4 2 3 4 2" xfId="35047"/>
    <cellStyle name="Цена 2 2 4 2 3 5" xfId="29014"/>
    <cellStyle name="Цена 2 2 4 2 4" xfId="6182"/>
    <cellStyle name="Цена 2 2 4 2 4 2" xfId="13418"/>
    <cellStyle name="Цена 2 2 4 2 4 2 2" xfId="33952"/>
    <cellStyle name="Цена 2 2 4 2 4 3" xfId="30382"/>
    <cellStyle name="Цена 2 2 4 2 5" xfId="8451"/>
    <cellStyle name="Цена 2 2 4 2 5 2" xfId="31502"/>
    <cellStyle name="Цена 2 2 4 2 6" xfId="6047"/>
    <cellStyle name="Цена 2 2 4 2 6 2" xfId="13295"/>
    <cellStyle name="Цена 2 2 4 2 6 2 2" xfId="33866"/>
    <cellStyle name="Цена 2 2 4 2 6 3" xfId="30291"/>
    <cellStyle name="Цена 2 2 4 2 7" xfId="4796"/>
    <cellStyle name="Цена 2 2 4 2 7 2" xfId="29474"/>
    <cellStyle name="Цена 2 2 4 3" xfId="2322"/>
    <cellStyle name="Цена 2 2 4 3 2" xfId="6922"/>
    <cellStyle name="Цена 2 2 4 3 2 2" xfId="14096"/>
    <cellStyle name="Цена 2 2 4 3 2 2 2" xfId="34420"/>
    <cellStyle name="Цена 2 2 4 3 2 3" xfId="30869"/>
    <cellStyle name="Цена 2 2 4 3 3" xfId="9105"/>
    <cellStyle name="Цена 2 2 4 3 3 2" xfId="31958"/>
    <cellStyle name="Цена 2 2 4 3 4" xfId="11126"/>
    <cellStyle name="Цена 2 2 4 3 4 2" xfId="17455"/>
    <cellStyle name="Цена 2 2 4 3 4 2 2" xfId="35709"/>
    <cellStyle name="Цена 2 2 4 3 4 3" xfId="32956"/>
    <cellStyle name="Цена 2 2 4 3 5" xfId="5356"/>
    <cellStyle name="Цена 2 2 4 3 5 2" xfId="29847"/>
    <cellStyle name="Цена 2 2 4 3 6" xfId="28468"/>
    <cellStyle name="Цена 2 2 4 4" xfId="2463"/>
    <cellStyle name="Цена 2 2 4 4 2" xfId="7063"/>
    <cellStyle name="Цена 2 2 4 4 2 2" xfId="14237"/>
    <cellStyle name="Цена 2 2 4 4 2 2 2" xfId="34549"/>
    <cellStyle name="Цена 2 2 4 4 2 3" xfId="30998"/>
    <cellStyle name="Цена 2 2 4 4 3" xfId="9245"/>
    <cellStyle name="Цена 2 2 4 4 3 2" xfId="32087"/>
    <cellStyle name="Цена 2 2 4 4 4" xfId="11205"/>
    <cellStyle name="Цена 2 2 4 4 4 2" xfId="17534"/>
    <cellStyle name="Цена 2 2 4 4 4 2 2" xfId="35777"/>
    <cellStyle name="Цена 2 2 4 4 4 3" xfId="33024"/>
    <cellStyle name="Цена 2 2 4 4 5" xfId="5462"/>
    <cellStyle name="Цена 2 2 4 4 5 2" xfId="29929"/>
    <cellStyle name="Цена 2 2 4 4 6" xfId="28536"/>
    <cellStyle name="Цена 2 2 4 5" xfId="3077"/>
    <cellStyle name="Цена 2 2 4 5 2" xfId="7664"/>
    <cellStyle name="Цена 2 2 4 5 2 2" xfId="14828"/>
    <cellStyle name="Цена 2 2 4 5 2 2 2" xfId="34735"/>
    <cellStyle name="Цена 2 2 4 5 2 3" xfId="31187"/>
    <cellStyle name="Цена 2 2 4 5 3" xfId="9843"/>
    <cellStyle name="Цена 2 2 4 5 3 2" xfId="32275"/>
    <cellStyle name="Цена 2 2 4 5 4" xfId="11780"/>
    <cellStyle name="Цена 2 2 4 5 4 2" xfId="18105"/>
    <cellStyle name="Цена 2 2 4 5 4 2 2" xfId="35944"/>
    <cellStyle name="Цена 2 2 4 5 4 3" xfId="33191"/>
    <cellStyle name="Цена 2 2 4 5 5" xfId="4891"/>
    <cellStyle name="Цена 2 2 4 5 5 2" xfId="29561"/>
    <cellStyle name="Цена 2 2 4 5 6" xfId="28703"/>
    <cellStyle name="Цена 2 2 4 6" xfId="3578"/>
    <cellStyle name="Цена 2 2 4 6 2" xfId="10333"/>
    <cellStyle name="Цена 2 2 4 6 2 2" xfId="32491"/>
    <cellStyle name="Цена 2 2 4 6 3" xfId="12263"/>
    <cellStyle name="Цена 2 2 4 6 3 2" xfId="18586"/>
    <cellStyle name="Цена 2 2 4 6 3 2 2" xfId="36155"/>
    <cellStyle name="Цена 2 2 4 6 3 3" xfId="33402"/>
    <cellStyle name="Цена 2 2 4 6 4" xfId="8154"/>
    <cellStyle name="Цена 2 2 4 6 4 2" xfId="22151"/>
    <cellStyle name="Цена 2 2 4 6 4 2 2" xfId="36719"/>
    <cellStyle name="Цена 2 2 4 6 4 3" xfId="31399"/>
    <cellStyle name="Цена 2 2 4 6 5" xfId="15310"/>
    <cellStyle name="Цена 2 2 4 6 5 2" xfId="34947"/>
    <cellStyle name="Цена 2 2 4 6 6" xfId="28914"/>
    <cellStyle name="Цена 2 2 4 7" xfId="6353"/>
    <cellStyle name="Цена 2 2 4 7 2" xfId="13565"/>
    <cellStyle name="Цена 2 2 4 7 2 2" xfId="34058"/>
    <cellStyle name="Цена 2 2 4 7 3" xfId="30504"/>
    <cellStyle name="Цена 2 2 4 8" xfId="8579"/>
    <cellStyle name="Цена 2 2 4 8 2" xfId="31599"/>
    <cellStyle name="Цена 2 2 4 9" xfId="10703"/>
    <cellStyle name="Цена 2 2 4 9 2" xfId="17035"/>
    <cellStyle name="Цена 2 2 4 9 2 2" xfId="35447"/>
    <cellStyle name="Цена 2 2 4 9 3" xfId="32694"/>
    <cellStyle name="Цена 2 2 5" xfId="1818"/>
    <cellStyle name="Цена 2 2 5 2" xfId="2373"/>
    <cellStyle name="Цена 2 2 5 2 2" xfId="6973"/>
    <cellStyle name="Цена 2 2 5 2 2 2" xfId="14147"/>
    <cellStyle name="Цена 2 2 5 2 2 2 2" xfId="34459"/>
    <cellStyle name="Цена 2 2 5 2 2 3" xfId="30908"/>
    <cellStyle name="Цена 2 2 5 2 3" xfId="9155"/>
    <cellStyle name="Цена 2 2 5 2 3 2" xfId="31997"/>
    <cellStyle name="Цена 2 2 5 3" xfId="4962"/>
    <cellStyle name="Цена 2 2 5 3 2" xfId="29606"/>
    <cellStyle name="Цена 2 2 5 4" xfId="6426"/>
    <cellStyle name="Цена 2 2 5 4 2" xfId="13608"/>
    <cellStyle name="Цена 2 2 5 4 2 2" xfId="34097"/>
    <cellStyle name="Цена 2 2 5 4 3" xfId="30544"/>
    <cellStyle name="Цена 2 2 5 5" xfId="8615"/>
    <cellStyle name="Цена 2 2 5 5 2" xfId="31635"/>
    <cellStyle name="Цена 2 2 5 6" xfId="10738"/>
    <cellStyle name="Цена 2 2 5 6 2" xfId="17070"/>
    <cellStyle name="Цена 2 2 5 6 2 2" xfId="35482"/>
    <cellStyle name="Цена 2 2 5 6 3" xfId="32729"/>
    <cellStyle name="Цена 2 2 6" xfId="1163"/>
    <cellStyle name="Цена 2 2 6 2" xfId="2882"/>
    <cellStyle name="Цена 2 2 6 2 2" xfId="7469"/>
    <cellStyle name="Цена 2 2 6 2 2 2" xfId="14636"/>
    <cellStyle name="Цена 2 2 6 2 2 2 2" xfId="34669"/>
    <cellStyle name="Цена 2 2 6 2 2 3" xfId="31121"/>
    <cellStyle name="Цена 2 2 6 2 3" xfId="9649"/>
    <cellStyle name="Цена 2 2 6 2 3 2" xfId="32209"/>
    <cellStyle name="Цена 2 2 6 3" xfId="6052"/>
    <cellStyle name="Цена 2 2 6 3 2" xfId="13300"/>
    <cellStyle name="Цена 2 2 6 3 2 2" xfId="33871"/>
    <cellStyle name="Цена 2 2 6 3 3" xfId="30296"/>
    <cellStyle name="Цена 2 2 6 4" xfId="6427"/>
    <cellStyle name="Цена 2 2 6 4 2" xfId="30545"/>
    <cellStyle name="Цена 2 2 6 5" xfId="8620"/>
    <cellStyle name="Цена 2 2 6 5 2" xfId="15712"/>
    <cellStyle name="Цена 2 2 6 5 2 2" xfId="35140"/>
    <cellStyle name="Цена 2 2 6 5 3" xfId="31638"/>
    <cellStyle name="Цена 2 2 6 6" xfId="4405"/>
    <cellStyle name="Цена 2 2 6 6 2" xfId="20449"/>
    <cellStyle name="Цена 2 2 6 6 2 2" xfId="36365"/>
    <cellStyle name="Цена 2 2 6 6 3" xfId="29250"/>
    <cellStyle name="Цена 2 2 6 7" xfId="5448"/>
    <cellStyle name="Цена 2 2 6 7 2" xfId="29919"/>
    <cellStyle name="Цена 2 2 7" xfId="2113"/>
    <cellStyle name="Цена 2 2 7 2" xfId="6713"/>
    <cellStyle name="Цена 2 2 7 2 2" xfId="13889"/>
    <cellStyle name="Цена 2 2 7 2 2 2" xfId="34283"/>
    <cellStyle name="Цена 2 2 7 2 3" xfId="30732"/>
    <cellStyle name="Цена 2 2 7 3" xfId="8896"/>
    <cellStyle name="Цена 2 2 7 3 2" xfId="31821"/>
    <cellStyle name="Цена 2 2 8" xfId="5815"/>
    <cellStyle name="Цена 2 2 8 2" xfId="13084"/>
    <cellStyle name="Цена 2 2 8 2 2" xfId="33756"/>
    <cellStyle name="Цена 2 2 8 3" xfId="30163"/>
    <cellStyle name="Цена 2 2 9" xfId="6382"/>
    <cellStyle name="Цена 2 2 9 2" xfId="30527"/>
    <cellStyle name="Цена 2 3" xfId="1241"/>
    <cellStyle name="Цена 2 3 2" xfId="1716"/>
    <cellStyle name="Цена 2 3 2 10" xfId="4040"/>
    <cellStyle name="Цена 2 3 2 10 2" xfId="29135"/>
    <cellStyle name="Цена 2 3 2 2" xfId="1404"/>
    <cellStyle name="Цена 2 3 2 2 2" xfId="3346"/>
    <cellStyle name="Цена 2 3 2 2 2 2" xfId="10101"/>
    <cellStyle name="Цена 2 3 2 2 2 2 2" xfId="32396"/>
    <cellStyle name="Цена 2 3 2 2 2 3" xfId="12031"/>
    <cellStyle name="Цена 2 3 2 2 2 3 2" xfId="18356"/>
    <cellStyle name="Цена 2 3 2 2 2 3 2 2" xfId="36060"/>
    <cellStyle name="Цена 2 3 2 2 2 3 3" xfId="33307"/>
    <cellStyle name="Цена 2 3 2 2 2 4" xfId="7922"/>
    <cellStyle name="Цена 2 3 2 2 2 4 2" xfId="21926"/>
    <cellStyle name="Цена 2 3 2 2 2 4 2 2" xfId="36624"/>
    <cellStyle name="Цена 2 3 2 2 2 4 3" xfId="31304"/>
    <cellStyle name="Цена 2 3 2 2 2 5" xfId="15080"/>
    <cellStyle name="Цена 2 3 2 2 2 5 2" xfId="34852"/>
    <cellStyle name="Цена 2 3 2 2 2 6" xfId="28819"/>
    <cellStyle name="Цена 2 3 2 2 3" xfId="3819"/>
    <cellStyle name="Цена 2 3 2 2 3 2" xfId="10574"/>
    <cellStyle name="Цена 2 3 2 2 3 2 2" xfId="32597"/>
    <cellStyle name="Цена 2 3 2 2 3 3" xfId="12504"/>
    <cellStyle name="Цена 2 3 2 2 3 3 2" xfId="18827"/>
    <cellStyle name="Цена 2 3 2 2 3 3 2 2" xfId="36261"/>
    <cellStyle name="Цена 2 3 2 2 3 3 3" xfId="33508"/>
    <cellStyle name="Цена 2 3 2 2 3 4" xfId="15551"/>
    <cellStyle name="Цена 2 3 2 2 3 4 2" xfId="35053"/>
    <cellStyle name="Цена 2 3 2 2 3 5" xfId="29020"/>
    <cellStyle name="Цена 2 3 2 2 4" xfId="6187"/>
    <cellStyle name="Цена 2 3 2 2 4 2" xfId="13423"/>
    <cellStyle name="Цена 2 3 2 2 4 2 2" xfId="33953"/>
    <cellStyle name="Цена 2 3 2 2 4 3" xfId="30383"/>
    <cellStyle name="Цена 2 3 2 2 5" xfId="8456"/>
    <cellStyle name="Цена 2 3 2 2 5 2" xfId="31503"/>
    <cellStyle name="Цена 2 3 2 2 6" xfId="5622"/>
    <cellStyle name="Цена 2 3 2 2 6 2" xfId="12964"/>
    <cellStyle name="Цена 2 3 2 2 6 2 2" xfId="33695"/>
    <cellStyle name="Цена 2 3 2 2 6 3" xfId="30058"/>
    <cellStyle name="Цена 2 3 2 2 7" xfId="4797"/>
    <cellStyle name="Цена 2 3 2 2 7 2" xfId="29475"/>
    <cellStyle name="Цена 2 3 2 3" xfId="2329"/>
    <cellStyle name="Цена 2 3 2 3 2" xfId="6929"/>
    <cellStyle name="Цена 2 3 2 3 2 2" xfId="14103"/>
    <cellStyle name="Цена 2 3 2 3 2 2 2" xfId="34423"/>
    <cellStyle name="Цена 2 3 2 3 2 3" xfId="30872"/>
    <cellStyle name="Цена 2 3 2 3 3" xfId="9112"/>
    <cellStyle name="Цена 2 3 2 3 3 2" xfId="31961"/>
    <cellStyle name="Цена 2 3 2 3 4" xfId="11132"/>
    <cellStyle name="Цена 2 3 2 3 4 2" xfId="17461"/>
    <cellStyle name="Цена 2 3 2 3 4 2 2" xfId="35711"/>
    <cellStyle name="Цена 2 3 2 3 4 3" xfId="32958"/>
    <cellStyle name="Цена 2 3 2 3 5" xfId="5363"/>
    <cellStyle name="Цена 2 3 2 3 5 2" xfId="29849"/>
    <cellStyle name="Цена 2 3 2 3 6" xfId="28470"/>
    <cellStyle name="Цена 2 3 2 4" xfId="2469"/>
    <cellStyle name="Цена 2 3 2 4 2" xfId="7069"/>
    <cellStyle name="Цена 2 3 2 4 2 2" xfId="14243"/>
    <cellStyle name="Цена 2 3 2 4 2 2 2" xfId="34555"/>
    <cellStyle name="Цена 2 3 2 4 2 3" xfId="31004"/>
    <cellStyle name="Цена 2 3 2 4 3" xfId="9251"/>
    <cellStyle name="Цена 2 3 2 4 3 2" xfId="32093"/>
    <cellStyle name="Цена 2 3 2 4 4" xfId="11211"/>
    <cellStyle name="Цена 2 3 2 4 4 2" xfId="17540"/>
    <cellStyle name="Цена 2 3 2 4 4 2 2" xfId="35783"/>
    <cellStyle name="Цена 2 3 2 4 4 3" xfId="33030"/>
    <cellStyle name="Цена 2 3 2 4 5" xfId="5468"/>
    <cellStyle name="Цена 2 3 2 4 5 2" xfId="29935"/>
    <cellStyle name="Цена 2 3 2 4 6" xfId="28542"/>
    <cellStyle name="Цена 2 3 2 5" xfId="3083"/>
    <cellStyle name="Цена 2 3 2 5 2" xfId="7670"/>
    <cellStyle name="Цена 2 3 2 5 2 2" xfId="14834"/>
    <cellStyle name="Цена 2 3 2 5 2 2 2" xfId="34741"/>
    <cellStyle name="Цена 2 3 2 5 2 3" xfId="31193"/>
    <cellStyle name="Цена 2 3 2 5 3" xfId="9849"/>
    <cellStyle name="Цена 2 3 2 5 3 2" xfId="32281"/>
    <cellStyle name="Цена 2 3 2 5 4" xfId="11786"/>
    <cellStyle name="Цена 2 3 2 5 4 2" xfId="18111"/>
    <cellStyle name="Цена 2 3 2 5 4 2 2" xfId="35950"/>
    <cellStyle name="Цена 2 3 2 5 4 3" xfId="33197"/>
    <cellStyle name="Цена 2 3 2 5 5" xfId="4898"/>
    <cellStyle name="Цена 2 3 2 5 5 2" xfId="29568"/>
    <cellStyle name="Цена 2 3 2 5 6" xfId="28709"/>
    <cellStyle name="Цена 2 3 2 6" xfId="3580"/>
    <cellStyle name="Цена 2 3 2 6 2" xfId="10335"/>
    <cellStyle name="Цена 2 3 2 6 2 2" xfId="32493"/>
    <cellStyle name="Цена 2 3 2 6 3" xfId="12265"/>
    <cellStyle name="Цена 2 3 2 6 3 2" xfId="18588"/>
    <cellStyle name="Цена 2 3 2 6 3 2 2" xfId="36157"/>
    <cellStyle name="Цена 2 3 2 6 3 3" xfId="33404"/>
    <cellStyle name="Цена 2 3 2 6 4" xfId="8156"/>
    <cellStyle name="Цена 2 3 2 6 4 2" xfId="22153"/>
    <cellStyle name="Цена 2 3 2 6 4 2 2" xfId="36721"/>
    <cellStyle name="Цена 2 3 2 6 4 3" xfId="31401"/>
    <cellStyle name="Цена 2 3 2 6 5" xfId="15312"/>
    <cellStyle name="Цена 2 3 2 6 5 2" xfId="34949"/>
    <cellStyle name="Цена 2 3 2 6 6" xfId="28916"/>
    <cellStyle name="Цена 2 3 2 7" xfId="6357"/>
    <cellStyle name="Цена 2 3 2 7 2" xfId="13569"/>
    <cellStyle name="Цена 2 3 2 7 2 2" xfId="34061"/>
    <cellStyle name="Цена 2 3 2 7 3" xfId="30507"/>
    <cellStyle name="Цена 2 3 2 8" xfId="8582"/>
    <cellStyle name="Цена 2 3 2 8 2" xfId="31602"/>
    <cellStyle name="Цена 2 3 2 9" xfId="10706"/>
    <cellStyle name="Цена 2 3 2 9 2" xfId="17038"/>
    <cellStyle name="Цена 2 3 2 9 2 2" xfId="35450"/>
    <cellStyle name="Цена 2 3 2 9 3" xfId="32697"/>
    <cellStyle name="Цена 2 3 3" xfId="1869"/>
    <cellStyle name="Цена 2 3 3 2" xfId="2404"/>
    <cellStyle name="Цена 2 3 3 2 2" xfId="7004"/>
    <cellStyle name="Цена 2 3 3 2 2 2" xfId="14178"/>
    <cellStyle name="Цена 2 3 3 2 2 2 2" xfId="34490"/>
    <cellStyle name="Цена 2 3 3 2 2 3" xfId="30939"/>
    <cellStyle name="Цена 2 3 3 2 3" xfId="9186"/>
    <cellStyle name="Цена 2 3 3 2 3 2" xfId="32028"/>
    <cellStyle name="Цена 2 3 3 3" xfId="4992"/>
    <cellStyle name="Цена 2 3 3 3 2" xfId="29634"/>
    <cellStyle name="Цена 2 3 3 4" xfId="6469"/>
    <cellStyle name="Цена 2 3 3 4 2" xfId="13647"/>
    <cellStyle name="Цена 2 3 3 4 2 2" xfId="34131"/>
    <cellStyle name="Цена 2 3 3 4 3" xfId="30580"/>
    <cellStyle name="Цена 2 3 3 5" xfId="8652"/>
    <cellStyle name="Цена 2 3 3 5 2" xfId="31669"/>
    <cellStyle name="Цена 2 3 3 6" xfId="10766"/>
    <cellStyle name="Цена 2 3 3 6 2" xfId="17098"/>
    <cellStyle name="Цена 2 3 3 6 2 2" xfId="35510"/>
    <cellStyle name="Цена 2 3 3 6 3" xfId="32757"/>
    <cellStyle name="Цена 2 3 4" xfId="2128"/>
    <cellStyle name="Цена 2 3 4 2" xfId="5206"/>
    <cellStyle name="Цена 2 3 4 2 2" xfId="29772"/>
    <cellStyle name="Цена 2 3 4 3" xfId="6728"/>
    <cellStyle name="Цена 2 3 4 3 2" xfId="13903"/>
    <cellStyle name="Цена 2 3 4 3 2 2" xfId="34288"/>
    <cellStyle name="Цена 2 3 4 3 3" xfId="30737"/>
    <cellStyle name="Цена 2 3 4 4" xfId="8911"/>
    <cellStyle name="Цена 2 3 4 4 2" xfId="31826"/>
    <cellStyle name="Цена 2 3 4 5" xfId="4411"/>
    <cellStyle name="Цена 2 3 4 5 2" xfId="20455"/>
    <cellStyle name="Цена 2 3 4 5 2 2" xfId="36371"/>
    <cellStyle name="Цена 2 3 4 5 3" xfId="29256"/>
    <cellStyle name="Цена 2 3 4 6" xfId="5235"/>
    <cellStyle name="Цена 2 3 4 6 2" xfId="29780"/>
    <cellStyle name="Цена 2 3 5" xfId="4732"/>
    <cellStyle name="Цена 2 3 5 2" xfId="29421"/>
    <cellStyle name="Цена 2 3 6" xfId="6071"/>
    <cellStyle name="Цена 2 3 6 2" xfId="13313"/>
    <cellStyle name="Цена 2 3 6 2 2" xfId="33878"/>
    <cellStyle name="Цена 2 3 6 3" xfId="30309"/>
    <cellStyle name="Цена 2 3 7" xfId="5678"/>
    <cellStyle name="Цена 2 3 7 2" xfId="30090"/>
    <cellStyle name="Цена 2 3 8" xfId="8534"/>
    <cellStyle name="Цена 2 3 8 2" xfId="15694"/>
    <cellStyle name="Цена 2 3 8 2 2" xfId="35127"/>
    <cellStyle name="Цена 2 3 8 3" xfId="31558"/>
    <cellStyle name="Цена 2 4" xfId="1271"/>
    <cellStyle name="Цена 2 4 2" xfId="1723"/>
    <cellStyle name="Цена 2 4 2 10" xfId="4072"/>
    <cellStyle name="Цена 2 4 2 10 2" xfId="29152"/>
    <cellStyle name="Цена 2 4 2 2" xfId="899"/>
    <cellStyle name="Цена 2 4 2 2 2" xfId="3352"/>
    <cellStyle name="Цена 2 4 2 2 2 2" xfId="10107"/>
    <cellStyle name="Цена 2 4 2 2 2 2 2" xfId="32402"/>
    <cellStyle name="Цена 2 4 2 2 2 3" xfId="12037"/>
    <cellStyle name="Цена 2 4 2 2 2 3 2" xfId="18362"/>
    <cellStyle name="Цена 2 4 2 2 2 3 2 2" xfId="36066"/>
    <cellStyle name="Цена 2 4 2 2 2 3 3" xfId="33313"/>
    <cellStyle name="Цена 2 4 2 2 2 4" xfId="7928"/>
    <cellStyle name="Цена 2 4 2 2 2 4 2" xfId="21932"/>
    <cellStyle name="Цена 2 4 2 2 2 4 2 2" xfId="36630"/>
    <cellStyle name="Цена 2 4 2 2 2 4 3" xfId="31310"/>
    <cellStyle name="Цена 2 4 2 2 2 5" xfId="15086"/>
    <cellStyle name="Цена 2 4 2 2 2 5 2" xfId="34858"/>
    <cellStyle name="Цена 2 4 2 2 2 6" xfId="28825"/>
    <cellStyle name="Цена 2 4 2 2 3" xfId="3825"/>
    <cellStyle name="Цена 2 4 2 2 3 2" xfId="10580"/>
    <cellStyle name="Цена 2 4 2 2 3 2 2" xfId="32603"/>
    <cellStyle name="Цена 2 4 2 2 3 3" xfId="12510"/>
    <cellStyle name="Цена 2 4 2 2 3 3 2" xfId="18833"/>
    <cellStyle name="Цена 2 4 2 2 3 3 2 2" xfId="36267"/>
    <cellStyle name="Цена 2 4 2 2 3 3 3" xfId="33514"/>
    <cellStyle name="Цена 2 4 2 2 3 4" xfId="15557"/>
    <cellStyle name="Цена 2 4 2 2 3 4 2" xfId="35059"/>
    <cellStyle name="Цена 2 4 2 2 3 5" xfId="29026"/>
    <cellStyle name="Цена 2 4 2 2 4" xfId="5944"/>
    <cellStyle name="Цена 2 4 2 2 4 2" xfId="13205"/>
    <cellStyle name="Цена 2 4 2 2 4 2 2" xfId="33810"/>
    <cellStyle name="Цена 2 4 2 2 4 3" xfId="30222"/>
    <cellStyle name="Цена 2 4 2 2 5" xfId="5661"/>
    <cellStyle name="Цена 2 4 2 2 5 2" xfId="30076"/>
    <cellStyle name="Цена 2 4 2 2 6" xfId="5866"/>
    <cellStyle name="Цена 2 4 2 2 6 2" xfId="13128"/>
    <cellStyle name="Цена 2 4 2 2 6 2 2" xfId="33778"/>
    <cellStyle name="Цена 2 4 2 2 6 3" xfId="30190"/>
    <cellStyle name="Цена 2 4 2 2 7" xfId="4691"/>
    <cellStyle name="Цена 2 4 2 2 7 2" xfId="29388"/>
    <cellStyle name="Цена 2 4 2 3" xfId="2336"/>
    <cellStyle name="Цена 2 4 2 3 2" xfId="6936"/>
    <cellStyle name="Цена 2 4 2 3 2 2" xfId="14110"/>
    <cellStyle name="Цена 2 4 2 3 2 2 2" xfId="34426"/>
    <cellStyle name="Цена 2 4 2 3 2 3" xfId="30875"/>
    <cellStyle name="Цена 2 4 2 3 3" xfId="9119"/>
    <cellStyle name="Цена 2 4 2 3 3 2" xfId="31964"/>
    <cellStyle name="Цена 2 4 2 3 4" xfId="11138"/>
    <cellStyle name="Цена 2 4 2 3 4 2" xfId="17467"/>
    <cellStyle name="Цена 2 4 2 3 4 2 2" xfId="35713"/>
    <cellStyle name="Цена 2 4 2 3 4 3" xfId="32960"/>
    <cellStyle name="Цена 2 4 2 3 5" xfId="5369"/>
    <cellStyle name="Цена 2 4 2 3 5 2" xfId="29851"/>
    <cellStyle name="Цена 2 4 2 3 6" xfId="28472"/>
    <cellStyle name="Цена 2 4 2 4" xfId="2475"/>
    <cellStyle name="Цена 2 4 2 4 2" xfId="7075"/>
    <cellStyle name="Цена 2 4 2 4 2 2" xfId="14249"/>
    <cellStyle name="Цена 2 4 2 4 2 2 2" xfId="34561"/>
    <cellStyle name="Цена 2 4 2 4 2 3" xfId="31010"/>
    <cellStyle name="Цена 2 4 2 4 3" xfId="9257"/>
    <cellStyle name="Цена 2 4 2 4 3 2" xfId="32099"/>
    <cellStyle name="Цена 2 4 2 4 4" xfId="11217"/>
    <cellStyle name="Цена 2 4 2 4 4 2" xfId="17546"/>
    <cellStyle name="Цена 2 4 2 4 4 2 2" xfId="35789"/>
    <cellStyle name="Цена 2 4 2 4 4 3" xfId="33036"/>
    <cellStyle name="Цена 2 4 2 4 5" xfId="5474"/>
    <cellStyle name="Цена 2 4 2 4 5 2" xfId="29941"/>
    <cellStyle name="Цена 2 4 2 4 6" xfId="28548"/>
    <cellStyle name="Цена 2 4 2 5" xfId="3089"/>
    <cellStyle name="Цена 2 4 2 5 2" xfId="7676"/>
    <cellStyle name="Цена 2 4 2 5 2 2" xfId="14840"/>
    <cellStyle name="Цена 2 4 2 5 2 2 2" xfId="34747"/>
    <cellStyle name="Цена 2 4 2 5 2 3" xfId="31199"/>
    <cellStyle name="Цена 2 4 2 5 3" xfId="9855"/>
    <cellStyle name="Цена 2 4 2 5 3 2" xfId="32287"/>
    <cellStyle name="Цена 2 4 2 5 4" xfId="11792"/>
    <cellStyle name="Цена 2 4 2 5 4 2" xfId="18117"/>
    <cellStyle name="Цена 2 4 2 5 4 2 2" xfId="35956"/>
    <cellStyle name="Цена 2 4 2 5 4 3" xfId="33203"/>
    <cellStyle name="Цена 2 4 2 5 5" xfId="4905"/>
    <cellStyle name="Цена 2 4 2 5 5 2" xfId="29575"/>
    <cellStyle name="Цена 2 4 2 5 6" xfId="28715"/>
    <cellStyle name="Цена 2 4 2 6" xfId="3582"/>
    <cellStyle name="Цена 2 4 2 6 2" xfId="10337"/>
    <cellStyle name="Цена 2 4 2 6 2 2" xfId="32495"/>
    <cellStyle name="Цена 2 4 2 6 3" xfId="12267"/>
    <cellStyle name="Цена 2 4 2 6 3 2" xfId="18590"/>
    <cellStyle name="Цена 2 4 2 6 3 2 2" xfId="36159"/>
    <cellStyle name="Цена 2 4 2 6 3 3" xfId="33406"/>
    <cellStyle name="Цена 2 4 2 6 4" xfId="8158"/>
    <cellStyle name="Цена 2 4 2 6 4 2" xfId="22155"/>
    <cellStyle name="Цена 2 4 2 6 4 2 2" xfId="36723"/>
    <cellStyle name="Цена 2 4 2 6 4 3" xfId="31403"/>
    <cellStyle name="Цена 2 4 2 6 5" xfId="15314"/>
    <cellStyle name="Цена 2 4 2 6 5 2" xfId="34951"/>
    <cellStyle name="Цена 2 4 2 6 6" xfId="28918"/>
    <cellStyle name="Цена 2 4 2 7" xfId="6360"/>
    <cellStyle name="Цена 2 4 2 7 2" xfId="13572"/>
    <cellStyle name="Цена 2 4 2 7 2 2" xfId="34064"/>
    <cellStyle name="Цена 2 4 2 7 3" xfId="30510"/>
    <cellStyle name="Цена 2 4 2 8" xfId="8585"/>
    <cellStyle name="Цена 2 4 2 8 2" xfId="31605"/>
    <cellStyle name="Цена 2 4 2 9" xfId="10709"/>
    <cellStyle name="Цена 2 4 2 9 2" xfId="17041"/>
    <cellStyle name="Цена 2 4 2 9 2 2" xfId="35453"/>
    <cellStyle name="Цена 2 4 2 9 3" xfId="32700"/>
    <cellStyle name="Цена 2 4 3" xfId="1871"/>
    <cellStyle name="Цена 2 4 3 2" xfId="2406"/>
    <cellStyle name="Цена 2 4 3 2 2" xfId="7006"/>
    <cellStyle name="Цена 2 4 3 2 2 2" xfId="14180"/>
    <cellStyle name="Цена 2 4 3 2 2 2 2" xfId="34492"/>
    <cellStyle name="Цена 2 4 3 2 2 3" xfId="30941"/>
    <cellStyle name="Цена 2 4 3 2 3" xfId="9188"/>
    <cellStyle name="Цена 2 4 3 2 3 2" xfId="32030"/>
    <cellStyle name="Цена 2 4 3 3" xfId="4994"/>
    <cellStyle name="Цена 2 4 3 3 2" xfId="29636"/>
    <cellStyle name="Цена 2 4 3 4" xfId="6471"/>
    <cellStyle name="Цена 2 4 3 4 2" xfId="13649"/>
    <cellStyle name="Цена 2 4 3 4 2 2" xfId="34133"/>
    <cellStyle name="Цена 2 4 3 4 3" xfId="30582"/>
    <cellStyle name="Цена 2 4 3 5" xfId="8654"/>
    <cellStyle name="Цена 2 4 3 5 2" xfId="31671"/>
    <cellStyle name="Цена 2 4 3 6" xfId="10768"/>
    <cellStyle name="Цена 2 4 3 6 2" xfId="17100"/>
    <cellStyle name="Цена 2 4 3 6 2 2" xfId="35512"/>
    <cellStyle name="Цена 2 4 3 6 3" xfId="32759"/>
    <cellStyle name="Цена 2 4 4" xfId="2135"/>
    <cellStyle name="Цена 2 4 4 2" xfId="5213"/>
    <cellStyle name="Цена 2 4 4 2 2" xfId="29774"/>
    <cellStyle name="Цена 2 4 4 3" xfId="6735"/>
    <cellStyle name="Цена 2 4 4 3 2" xfId="13910"/>
    <cellStyle name="Цена 2 4 4 3 2 2" xfId="34290"/>
    <cellStyle name="Цена 2 4 4 3 3" xfId="30739"/>
    <cellStyle name="Цена 2 4 4 4" xfId="8918"/>
    <cellStyle name="Цена 2 4 4 4 2" xfId="31828"/>
    <cellStyle name="Цена 2 4 4 5" xfId="4417"/>
    <cellStyle name="Цена 2 4 4 5 2" xfId="20461"/>
    <cellStyle name="Цена 2 4 4 5 2 2" xfId="36377"/>
    <cellStyle name="Цена 2 4 4 5 3" xfId="29262"/>
    <cellStyle name="Цена 2 4 4 6" xfId="5445"/>
    <cellStyle name="Цена 2 4 4 6 2" xfId="29918"/>
    <cellStyle name="Цена 2 4 5" xfId="4734"/>
    <cellStyle name="Цена 2 4 5 2" xfId="29423"/>
    <cellStyle name="Цена 2 4 6" xfId="6079"/>
    <cellStyle name="Цена 2 4 6 2" xfId="13321"/>
    <cellStyle name="Цена 2 4 6 2 2" xfId="33886"/>
    <cellStyle name="Цена 2 4 6 3" xfId="30317"/>
    <cellStyle name="Цена 2 4 7" xfId="6203"/>
    <cellStyle name="Цена 2 4 7 2" xfId="30395"/>
    <cellStyle name="Цена 2 4 8" xfId="6066"/>
    <cellStyle name="Цена 2 4 8 2" xfId="13309"/>
    <cellStyle name="Цена 2 4 8 2 2" xfId="33875"/>
    <cellStyle name="Цена 2 4 8 3" xfId="30305"/>
    <cellStyle name="Цена 2 5" xfId="1335"/>
    <cellStyle name="Цена 2 5 2" xfId="1749"/>
    <cellStyle name="Цена 2 5 2 10" xfId="4078"/>
    <cellStyle name="Цена 2 5 2 10 2" xfId="29156"/>
    <cellStyle name="Цена 2 5 2 2" xfId="1997"/>
    <cellStyle name="Цена 2 5 2 2 2" xfId="3371"/>
    <cellStyle name="Цена 2 5 2 2 2 2" xfId="10126"/>
    <cellStyle name="Цена 2 5 2 2 2 2 2" xfId="32417"/>
    <cellStyle name="Цена 2 5 2 2 2 3" xfId="12056"/>
    <cellStyle name="Цена 2 5 2 2 2 3 2" xfId="18381"/>
    <cellStyle name="Цена 2 5 2 2 2 3 2 2" xfId="36081"/>
    <cellStyle name="Цена 2 5 2 2 2 3 3" xfId="33328"/>
    <cellStyle name="Цена 2 5 2 2 2 4" xfId="7947"/>
    <cellStyle name="Цена 2 5 2 2 2 4 2" xfId="21951"/>
    <cellStyle name="Цена 2 5 2 2 2 4 2 2" xfId="36645"/>
    <cellStyle name="Цена 2 5 2 2 2 4 3" xfId="31325"/>
    <cellStyle name="Цена 2 5 2 2 2 5" xfId="15105"/>
    <cellStyle name="Цена 2 5 2 2 2 5 2" xfId="34873"/>
    <cellStyle name="Цена 2 5 2 2 2 6" xfId="28840"/>
    <cellStyle name="Цена 2 5 2 2 3" xfId="3844"/>
    <cellStyle name="Цена 2 5 2 2 3 2" xfId="10599"/>
    <cellStyle name="Цена 2 5 2 2 3 2 2" xfId="32618"/>
    <cellStyle name="Цена 2 5 2 2 3 3" xfId="12529"/>
    <cellStyle name="Цена 2 5 2 2 3 3 2" xfId="18852"/>
    <cellStyle name="Цена 2 5 2 2 3 3 2 2" xfId="36282"/>
    <cellStyle name="Цена 2 5 2 2 3 3 3" xfId="33529"/>
    <cellStyle name="Цена 2 5 2 2 3 4" xfId="15576"/>
    <cellStyle name="Цена 2 5 2 2 3 4 2" xfId="35074"/>
    <cellStyle name="Цена 2 5 2 2 3 5" xfId="29041"/>
    <cellStyle name="Цена 2 5 2 2 4" xfId="6597"/>
    <cellStyle name="Цена 2 5 2 2 4 2" xfId="13775"/>
    <cellStyle name="Цена 2 5 2 2 4 2 2" xfId="34234"/>
    <cellStyle name="Цена 2 5 2 2 4 3" xfId="30683"/>
    <cellStyle name="Цена 2 5 2 2 5" xfId="8780"/>
    <cellStyle name="Цена 2 5 2 2 5 2" xfId="31772"/>
    <cellStyle name="Цена 2 5 2 2 6" xfId="10894"/>
    <cellStyle name="Цена 2 5 2 2 6 2" xfId="17226"/>
    <cellStyle name="Цена 2 5 2 2 6 2 2" xfId="35613"/>
    <cellStyle name="Цена 2 5 2 2 6 3" xfId="32860"/>
    <cellStyle name="Цена 2 5 2 2 7" xfId="5094"/>
    <cellStyle name="Цена 2 5 2 2 7 2" xfId="29733"/>
    <cellStyle name="Цена 2 5 2 3" xfId="2353"/>
    <cellStyle name="Цена 2 5 2 3 2" xfId="6953"/>
    <cellStyle name="Цена 2 5 2 3 2 2" xfId="14127"/>
    <cellStyle name="Цена 2 5 2 3 2 2 2" xfId="34441"/>
    <cellStyle name="Цена 2 5 2 3 2 3" xfId="30890"/>
    <cellStyle name="Цена 2 5 2 3 3" xfId="9136"/>
    <cellStyle name="Цена 2 5 2 3 3 2" xfId="31979"/>
    <cellStyle name="Цена 2 5 2 3 4" xfId="11154"/>
    <cellStyle name="Цена 2 5 2 3 4 2" xfId="17483"/>
    <cellStyle name="Цена 2 5 2 3 4 2 2" xfId="35727"/>
    <cellStyle name="Цена 2 5 2 3 4 3" xfId="32974"/>
    <cellStyle name="Цена 2 5 2 3 5" xfId="5384"/>
    <cellStyle name="Цена 2 5 2 3 5 2" xfId="29865"/>
    <cellStyle name="Цена 2 5 2 3 6" xfId="28486"/>
    <cellStyle name="Цена 2 5 2 4" xfId="2490"/>
    <cellStyle name="Цена 2 5 2 4 2" xfId="7090"/>
    <cellStyle name="Цена 2 5 2 4 2 2" xfId="14264"/>
    <cellStyle name="Цена 2 5 2 4 2 2 2" xfId="34576"/>
    <cellStyle name="Цена 2 5 2 4 2 3" xfId="31025"/>
    <cellStyle name="Цена 2 5 2 4 3" xfId="9272"/>
    <cellStyle name="Цена 2 5 2 4 3 2" xfId="32114"/>
    <cellStyle name="Цена 2 5 2 4 4" xfId="11232"/>
    <cellStyle name="Цена 2 5 2 4 4 2" xfId="17561"/>
    <cellStyle name="Цена 2 5 2 4 4 2 2" xfId="35804"/>
    <cellStyle name="Цена 2 5 2 4 4 3" xfId="33051"/>
    <cellStyle name="Цена 2 5 2 4 5" xfId="5489"/>
    <cellStyle name="Цена 2 5 2 4 5 2" xfId="29956"/>
    <cellStyle name="Цена 2 5 2 4 6" xfId="28563"/>
    <cellStyle name="Цена 2 5 2 5" xfId="3108"/>
    <cellStyle name="Цена 2 5 2 5 2" xfId="7695"/>
    <cellStyle name="Цена 2 5 2 5 2 2" xfId="14859"/>
    <cellStyle name="Цена 2 5 2 5 2 2 2" xfId="34762"/>
    <cellStyle name="Цена 2 5 2 5 2 3" xfId="31214"/>
    <cellStyle name="Цена 2 5 2 5 3" xfId="9874"/>
    <cellStyle name="Цена 2 5 2 5 3 2" xfId="32302"/>
    <cellStyle name="Цена 2 5 2 5 4" xfId="11811"/>
    <cellStyle name="Цена 2 5 2 5 4 2" xfId="18136"/>
    <cellStyle name="Цена 2 5 2 5 4 2 2" xfId="35971"/>
    <cellStyle name="Цена 2 5 2 5 4 3" xfId="33218"/>
    <cellStyle name="Цена 2 5 2 5 5" xfId="4925"/>
    <cellStyle name="Цена 2 5 2 5 5 2" xfId="29591"/>
    <cellStyle name="Цена 2 5 2 5 6" xfId="28730"/>
    <cellStyle name="Цена 2 5 2 6" xfId="3600"/>
    <cellStyle name="Цена 2 5 2 6 2" xfId="10355"/>
    <cellStyle name="Цена 2 5 2 6 2 2" xfId="32509"/>
    <cellStyle name="Цена 2 5 2 6 3" xfId="12285"/>
    <cellStyle name="Цена 2 5 2 6 3 2" xfId="18608"/>
    <cellStyle name="Цена 2 5 2 6 3 2 2" xfId="36173"/>
    <cellStyle name="Цена 2 5 2 6 3 3" xfId="33420"/>
    <cellStyle name="Цена 2 5 2 6 4" xfId="8176"/>
    <cellStyle name="Цена 2 5 2 6 4 2" xfId="22173"/>
    <cellStyle name="Цена 2 5 2 6 4 2 2" xfId="36737"/>
    <cellStyle name="Цена 2 5 2 6 4 3" xfId="31417"/>
    <cellStyle name="Цена 2 5 2 6 5" xfId="15332"/>
    <cellStyle name="Цена 2 5 2 6 5 2" xfId="34965"/>
    <cellStyle name="Цена 2 5 2 6 6" xfId="28932"/>
    <cellStyle name="Цена 2 5 2 7" xfId="6379"/>
    <cellStyle name="Цена 2 5 2 7 2" xfId="13587"/>
    <cellStyle name="Цена 2 5 2 7 2 2" xfId="34079"/>
    <cellStyle name="Цена 2 5 2 7 3" xfId="30525"/>
    <cellStyle name="Цена 2 5 2 8" xfId="8600"/>
    <cellStyle name="Цена 2 5 2 8 2" xfId="31620"/>
    <cellStyle name="Цена 2 5 2 9" xfId="10724"/>
    <cellStyle name="Цена 2 5 2 9 2" xfId="17056"/>
    <cellStyle name="Цена 2 5 2 9 2 2" xfId="35468"/>
    <cellStyle name="Цена 2 5 2 9 3" xfId="32715"/>
    <cellStyle name="Цена 2 5 3" xfId="1885"/>
    <cellStyle name="Цена 2 5 3 2" xfId="2420"/>
    <cellStyle name="Цена 2 5 3 2 2" xfId="7020"/>
    <cellStyle name="Цена 2 5 3 2 2 2" xfId="14194"/>
    <cellStyle name="Цена 2 5 3 2 2 2 2" xfId="34506"/>
    <cellStyle name="Цена 2 5 3 2 2 3" xfId="30955"/>
    <cellStyle name="Цена 2 5 3 2 3" xfId="9202"/>
    <cellStyle name="Цена 2 5 3 2 3 2" xfId="32044"/>
    <cellStyle name="Цена 2 5 3 3" xfId="5008"/>
    <cellStyle name="Цена 2 5 3 3 2" xfId="29650"/>
    <cellStyle name="Цена 2 5 3 4" xfId="6485"/>
    <cellStyle name="Цена 2 5 3 4 2" xfId="13663"/>
    <cellStyle name="Цена 2 5 3 4 2 2" xfId="34147"/>
    <cellStyle name="Цена 2 5 3 4 3" xfId="30596"/>
    <cellStyle name="Цена 2 5 3 5" xfId="8668"/>
    <cellStyle name="Цена 2 5 3 5 2" xfId="31685"/>
    <cellStyle name="Цена 2 5 3 6" xfId="10782"/>
    <cellStyle name="Цена 2 5 3 6 2" xfId="17114"/>
    <cellStyle name="Цена 2 5 3 6 2 2" xfId="35526"/>
    <cellStyle name="Цена 2 5 3 6 3" xfId="32773"/>
    <cellStyle name="Цена 2 5 4" xfId="871"/>
    <cellStyle name="Цена 2 5 4 2" xfId="4682"/>
    <cellStyle name="Цена 2 5 4 2 2" xfId="29380"/>
    <cellStyle name="Цена 2 5 4 3" xfId="5916"/>
    <cellStyle name="Цена 2 5 4 3 2" xfId="13177"/>
    <cellStyle name="Цена 2 5 4 3 2 2" xfId="33796"/>
    <cellStyle name="Цена 2 5 4 3 3" xfId="30208"/>
    <cellStyle name="Цена 2 5 4 4" xfId="5649"/>
    <cellStyle name="Цена 2 5 4 4 2" xfId="30071"/>
    <cellStyle name="Цена 2 5 4 5" xfId="5607"/>
    <cellStyle name="Цена 2 5 4 5 2" xfId="12949"/>
    <cellStyle name="Цена 2 5 4 5 2 2" xfId="33683"/>
    <cellStyle name="Цена 2 5 4 5 3" xfId="30046"/>
    <cellStyle name="Цена 2 5 4 6" xfId="4450"/>
    <cellStyle name="Цена 2 5 4 6 2" xfId="20485"/>
    <cellStyle name="Цена 2 5 4 6 2 2" xfId="36395"/>
    <cellStyle name="Цена 2 5 4 6 3" xfId="29280"/>
    <cellStyle name="Цена 2 5 4 7" xfId="4578"/>
    <cellStyle name="Цена 2 5 4 7 2" xfId="29340"/>
    <cellStyle name="Цена 2 5 5" xfId="2169"/>
    <cellStyle name="Цена 2 5 5 2" xfId="6769"/>
    <cellStyle name="Цена 2 5 5 2 2" xfId="13943"/>
    <cellStyle name="Цена 2 5 5 2 2 2" xfId="34310"/>
    <cellStyle name="Цена 2 5 5 2 3" xfId="30759"/>
    <cellStyle name="Цена 2 5 5 3" xfId="8952"/>
    <cellStyle name="Цена 2 5 5 3 2" xfId="31848"/>
    <cellStyle name="Цена 2 5 6" xfId="4765"/>
    <cellStyle name="Цена 2 5 6 2" xfId="29449"/>
    <cellStyle name="Цена 2 5 7" xfId="6129"/>
    <cellStyle name="Цена 2 5 7 2" xfId="13367"/>
    <cellStyle name="Цена 2 5 7 2 2" xfId="33918"/>
    <cellStyle name="Цена 2 5 7 3" xfId="30348"/>
    <cellStyle name="Цена 2 5 8" xfId="5784"/>
    <cellStyle name="Цена 2 5 8 2" xfId="30144"/>
    <cellStyle name="Цена 2 5 9" xfId="6336"/>
    <cellStyle name="Цена 2 5 9 2" xfId="13550"/>
    <cellStyle name="Цена 2 5 9 2 2" xfId="34045"/>
    <cellStyle name="Цена 2 5 9 3" xfId="30489"/>
    <cellStyle name="Цена 2 6" xfId="1471"/>
    <cellStyle name="Цена 2 6 2" xfId="1847"/>
    <cellStyle name="Цена 2 6 2 10" xfId="4113"/>
    <cellStyle name="Цена 2 6 2 10 2" xfId="29177"/>
    <cellStyle name="Цена 2 6 2 2" xfId="1398"/>
    <cellStyle name="Цена 2 6 2 2 2" xfId="3421"/>
    <cellStyle name="Цена 2 6 2 2 2 2" xfId="10176"/>
    <cellStyle name="Цена 2 6 2 2 2 2 2" xfId="32439"/>
    <cellStyle name="Цена 2 6 2 2 2 3" xfId="12106"/>
    <cellStyle name="Цена 2 6 2 2 2 3 2" xfId="18430"/>
    <cellStyle name="Цена 2 6 2 2 2 3 2 2" xfId="36103"/>
    <cellStyle name="Цена 2 6 2 2 2 3 3" xfId="33350"/>
    <cellStyle name="Цена 2 6 2 2 2 4" xfId="7997"/>
    <cellStyle name="Цена 2 6 2 2 2 4 2" xfId="22000"/>
    <cellStyle name="Цена 2 6 2 2 2 4 2 2" xfId="36667"/>
    <cellStyle name="Цена 2 6 2 2 2 4 3" xfId="31347"/>
    <cellStyle name="Цена 2 6 2 2 2 5" xfId="15154"/>
    <cellStyle name="Цена 2 6 2 2 2 5 2" xfId="34895"/>
    <cellStyle name="Цена 2 6 2 2 2 6" xfId="28862"/>
    <cellStyle name="Цена 2 6 2 2 3" xfId="3894"/>
    <cellStyle name="Цена 2 6 2 2 3 2" xfId="10649"/>
    <cellStyle name="Цена 2 6 2 2 3 2 2" xfId="32640"/>
    <cellStyle name="Цена 2 6 2 2 3 3" xfId="12579"/>
    <cellStyle name="Цена 2 6 2 2 3 3 2" xfId="18901"/>
    <cellStyle name="Цена 2 6 2 2 3 3 2 2" xfId="36304"/>
    <cellStyle name="Цена 2 6 2 2 3 3 3" xfId="33551"/>
    <cellStyle name="Цена 2 6 2 2 3 4" xfId="15625"/>
    <cellStyle name="Цена 2 6 2 2 3 4 2" xfId="35096"/>
    <cellStyle name="Цена 2 6 2 2 3 5" xfId="29063"/>
    <cellStyle name="Цена 2 6 2 2 4" xfId="6181"/>
    <cellStyle name="Цена 2 6 2 2 4 2" xfId="13417"/>
    <cellStyle name="Цена 2 6 2 2 4 2 2" xfId="33951"/>
    <cellStyle name="Цена 2 6 2 2 4 3" xfId="30381"/>
    <cellStyle name="Цена 2 6 2 2 5" xfId="8450"/>
    <cellStyle name="Цена 2 6 2 2 5 2" xfId="31501"/>
    <cellStyle name="Цена 2 6 2 2 6" xfId="6315"/>
    <cellStyle name="Цена 2 6 2 2 6 2" xfId="13536"/>
    <cellStyle name="Цена 2 6 2 2 6 2 2" xfId="34035"/>
    <cellStyle name="Цена 2 6 2 2 6 3" xfId="30477"/>
    <cellStyle name="Цена 2 6 2 2 7" xfId="4795"/>
    <cellStyle name="Цена 2 6 2 2 7 2" xfId="29473"/>
    <cellStyle name="Цена 2 6 2 3" xfId="2382"/>
    <cellStyle name="Цена 2 6 2 3 2" xfId="6982"/>
    <cellStyle name="Цена 2 6 2 3 2 2" xfId="14156"/>
    <cellStyle name="Цена 2 6 2 3 2 2 2" xfId="34468"/>
    <cellStyle name="Цена 2 6 2 3 2 3" xfId="30917"/>
    <cellStyle name="Цена 2 6 2 3 3" xfId="9164"/>
    <cellStyle name="Цена 2 6 2 3 3 2" xfId="32006"/>
    <cellStyle name="Цена 2 6 2 3 4" xfId="11179"/>
    <cellStyle name="Цена 2 6 2 3 4 2" xfId="17508"/>
    <cellStyle name="Цена 2 6 2 3 4 2 2" xfId="35751"/>
    <cellStyle name="Цена 2 6 2 3 4 3" xfId="32998"/>
    <cellStyle name="Цена 2 6 2 3 5" xfId="5412"/>
    <cellStyle name="Цена 2 6 2 3 5 2" xfId="29891"/>
    <cellStyle name="Цена 2 6 2 3 6" xfId="28510"/>
    <cellStyle name="Цена 2 6 2 4" xfId="2512"/>
    <cellStyle name="Цена 2 6 2 4 2" xfId="7112"/>
    <cellStyle name="Цена 2 6 2 4 2 2" xfId="14286"/>
    <cellStyle name="Цена 2 6 2 4 2 2 2" xfId="34598"/>
    <cellStyle name="Цена 2 6 2 4 2 3" xfId="31047"/>
    <cellStyle name="Цена 2 6 2 4 3" xfId="9294"/>
    <cellStyle name="Цена 2 6 2 4 3 2" xfId="32136"/>
    <cellStyle name="Цена 2 6 2 4 4" xfId="11254"/>
    <cellStyle name="Цена 2 6 2 4 4 2" xfId="17583"/>
    <cellStyle name="Цена 2 6 2 4 4 2 2" xfId="35826"/>
    <cellStyle name="Цена 2 6 2 4 4 3" xfId="33073"/>
    <cellStyle name="Цена 2 6 2 4 5" xfId="5511"/>
    <cellStyle name="Цена 2 6 2 4 5 2" xfId="29978"/>
    <cellStyle name="Цена 2 6 2 4 6" xfId="28585"/>
    <cellStyle name="Цена 2 6 2 5" xfId="3174"/>
    <cellStyle name="Цена 2 6 2 5 2" xfId="7750"/>
    <cellStyle name="Цена 2 6 2 5 2 2" xfId="14908"/>
    <cellStyle name="Цена 2 6 2 5 2 2 2" xfId="34784"/>
    <cellStyle name="Цена 2 6 2 5 2 3" xfId="31236"/>
    <cellStyle name="Цена 2 6 2 5 3" xfId="9929"/>
    <cellStyle name="Цена 2 6 2 5 3 2" xfId="32328"/>
    <cellStyle name="Цена 2 6 2 5 4" xfId="11860"/>
    <cellStyle name="Цена 2 6 2 5 4 2" xfId="18185"/>
    <cellStyle name="Цена 2 6 2 5 4 2 2" xfId="35993"/>
    <cellStyle name="Цена 2 6 2 5 4 3" xfId="33240"/>
    <cellStyle name="Цена 2 6 2 5 5" xfId="4970"/>
    <cellStyle name="Цена 2 6 2 5 5 2" xfId="29612"/>
    <cellStyle name="Цена 2 6 2 5 6" xfId="28752"/>
    <cellStyle name="Цена 2 6 2 6" xfId="3648"/>
    <cellStyle name="Цена 2 6 2 6 2" xfId="10403"/>
    <cellStyle name="Цена 2 6 2 6 2 2" xfId="32530"/>
    <cellStyle name="Цена 2 6 2 6 3" xfId="12333"/>
    <cellStyle name="Цена 2 6 2 6 3 2" xfId="18656"/>
    <cellStyle name="Цена 2 6 2 6 3 2 2" xfId="36194"/>
    <cellStyle name="Цена 2 6 2 6 3 3" xfId="33441"/>
    <cellStyle name="Цена 2 6 2 6 4" xfId="8224"/>
    <cellStyle name="Цена 2 6 2 6 4 2" xfId="22221"/>
    <cellStyle name="Цена 2 6 2 6 4 2 2" xfId="36758"/>
    <cellStyle name="Цена 2 6 2 6 4 3" xfId="31438"/>
    <cellStyle name="Цена 2 6 2 6 5" xfId="15380"/>
    <cellStyle name="Цена 2 6 2 6 5 2" xfId="34986"/>
    <cellStyle name="Цена 2 6 2 6 6" xfId="28953"/>
    <cellStyle name="Цена 2 6 2 7" xfId="6447"/>
    <cellStyle name="Цена 2 6 2 7 2" xfId="13625"/>
    <cellStyle name="Цена 2 6 2 7 2 2" xfId="34109"/>
    <cellStyle name="Цена 2 6 2 7 3" xfId="30558"/>
    <cellStyle name="Цена 2 6 2 8" xfId="8630"/>
    <cellStyle name="Цена 2 6 2 8 2" xfId="31647"/>
    <cellStyle name="Цена 2 6 2 9" xfId="10744"/>
    <cellStyle name="Цена 2 6 2 9 2" xfId="17076"/>
    <cellStyle name="Цена 2 6 2 9 2 2" xfId="35488"/>
    <cellStyle name="Цена 2 6 2 9 3" xfId="32735"/>
    <cellStyle name="Цена 2 6 3" xfId="1902"/>
    <cellStyle name="Цена 2 6 3 2" xfId="2437"/>
    <cellStyle name="Цена 2 6 3 2 2" xfId="7037"/>
    <cellStyle name="Цена 2 6 3 2 2 2" xfId="14211"/>
    <cellStyle name="Цена 2 6 3 2 2 2 2" xfId="34523"/>
    <cellStyle name="Цена 2 6 3 2 2 3" xfId="30972"/>
    <cellStyle name="Цена 2 6 3 2 3" xfId="9219"/>
    <cellStyle name="Цена 2 6 3 2 3 2" xfId="32061"/>
    <cellStyle name="Цена 2 6 3 3" xfId="5025"/>
    <cellStyle name="Цена 2 6 3 3 2" xfId="29667"/>
    <cellStyle name="Цена 2 6 3 4" xfId="6502"/>
    <cellStyle name="Цена 2 6 3 4 2" xfId="13680"/>
    <cellStyle name="Цена 2 6 3 4 2 2" xfId="34164"/>
    <cellStyle name="Цена 2 6 3 4 3" xfId="30613"/>
    <cellStyle name="Цена 2 6 3 5" xfId="8685"/>
    <cellStyle name="Цена 2 6 3 5 2" xfId="31702"/>
    <cellStyle name="Цена 2 6 3 6" xfId="10799"/>
    <cellStyle name="Цена 2 6 3 6 2" xfId="17131"/>
    <cellStyle name="Цена 2 6 3 6 2 2" xfId="35543"/>
    <cellStyle name="Цена 2 6 3 6 3" xfId="32790"/>
    <cellStyle name="Цена 2 6 4" xfId="1973"/>
    <cellStyle name="Цена 2 6 4 2" xfId="5078"/>
    <cellStyle name="Цена 2 6 4 2 2" xfId="29719"/>
    <cellStyle name="Цена 2 6 4 3" xfId="6573"/>
    <cellStyle name="Цена 2 6 4 3 2" xfId="13751"/>
    <cellStyle name="Цена 2 6 4 3 2 2" xfId="34217"/>
    <cellStyle name="Цена 2 6 4 3 3" xfId="30666"/>
    <cellStyle name="Цена 2 6 4 4" xfId="8756"/>
    <cellStyle name="Цена 2 6 4 4 2" xfId="31755"/>
    <cellStyle name="Цена 2 6 4 5" xfId="10870"/>
    <cellStyle name="Цена 2 6 4 5 2" xfId="17202"/>
    <cellStyle name="Цена 2 6 4 5 2 2" xfId="35596"/>
    <cellStyle name="Цена 2 6 4 5 3" xfId="32843"/>
    <cellStyle name="Цена 2 6 4 6" xfId="4533"/>
    <cellStyle name="Цена 2 6 4 6 2" xfId="20541"/>
    <cellStyle name="Цена 2 6 4 6 2 2" xfId="36424"/>
    <cellStyle name="Цена 2 6 4 6 3" xfId="29309"/>
    <cellStyle name="Цена 2 6 4 7" xfId="4642"/>
    <cellStyle name="Цена 2 6 4 7 2" xfId="29373"/>
    <cellStyle name="Цена 2 6 5" xfId="2235"/>
    <cellStyle name="Цена 2 6 5 2" xfId="6835"/>
    <cellStyle name="Цена 2 6 5 2 2" xfId="14009"/>
    <cellStyle name="Цена 2 6 5 2 2 2" xfId="34358"/>
    <cellStyle name="Цена 2 6 5 2 3" xfId="30807"/>
    <cellStyle name="Цена 2 6 5 3" xfId="9018"/>
    <cellStyle name="Цена 2 6 5 3 2" xfId="31896"/>
    <cellStyle name="Цена 2 6 6" xfId="4821"/>
    <cellStyle name="Цена 2 6 6 2" xfId="29497"/>
    <cellStyle name="Цена 2 6 7" xfId="6242"/>
    <cellStyle name="Цена 2 6 7 2" xfId="13474"/>
    <cellStyle name="Цена 2 6 7 2 2" xfId="33984"/>
    <cellStyle name="Цена 2 6 7 3" xfId="30417"/>
    <cellStyle name="Цена 2 6 8" xfId="8511"/>
    <cellStyle name="Цена 2 6 8 2" xfId="31535"/>
    <cellStyle name="Цена 2 6 9" xfId="5705"/>
    <cellStyle name="Цена 2 6 9 2" xfId="13021"/>
    <cellStyle name="Цена 2 6 9 2 2" xfId="33720"/>
    <cellStyle name="Цена 2 6 9 3" xfId="30105"/>
    <cellStyle name="Цена 2 7" xfId="1589"/>
    <cellStyle name="Цена 2 7 10" xfId="4182"/>
    <cellStyle name="Цена 2 7 10 2" xfId="29198"/>
    <cellStyle name="Цена 2 7 2" xfId="1275"/>
    <cellStyle name="Цена 2 7 2 2" xfId="3273"/>
    <cellStyle name="Цена 2 7 2 2 2" xfId="10028"/>
    <cellStyle name="Цена 2 7 2 2 2 2" xfId="32372"/>
    <cellStyle name="Цена 2 7 2 2 3" xfId="11958"/>
    <cellStyle name="Цена 2 7 2 2 3 2" xfId="18283"/>
    <cellStyle name="Цена 2 7 2 2 3 2 2" xfId="36036"/>
    <cellStyle name="Цена 2 7 2 2 3 3" xfId="33283"/>
    <cellStyle name="Цена 2 7 2 2 4" xfId="7849"/>
    <cellStyle name="Цена 2 7 2 2 4 2" xfId="21853"/>
    <cellStyle name="Цена 2 7 2 2 4 2 2" xfId="36600"/>
    <cellStyle name="Цена 2 7 2 2 4 3" xfId="31280"/>
    <cellStyle name="Цена 2 7 2 2 5" xfId="15007"/>
    <cellStyle name="Цена 2 7 2 2 5 2" xfId="34828"/>
    <cellStyle name="Цена 2 7 2 2 6" xfId="28795"/>
    <cellStyle name="Цена 2 7 2 3" xfId="3746"/>
    <cellStyle name="Цена 2 7 2 3 2" xfId="10501"/>
    <cellStyle name="Цена 2 7 2 3 2 2" xfId="32573"/>
    <cellStyle name="Цена 2 7 2 3 3" xfId="12431"/>
    <cellStyle name="Цена 2 7 2 3 3 2" xfId="18754"/>
    <cellStyle name="Цена 2 7 2 3 3 2 2" xfId="36237"/>
    <cellStyle name="Цена 2 7 2 3 3 3" xfId="33484"/>
    <cellStyle name="Цена 2 7 2 3 4" xfId="15478"/>
    <cellStyle name="Цена 2 7 2 3 4 2" xfId="35029"/>
    <cellStyle name="Цена 2 7 2 3 5" xfId="28996"/>
    <cellStyle name="Цена 2 7 2 4" xfId="6081"/>
    <cellStyle name="Цена 2 7 2 4 2" xfId="13323"/>
    <cellStyle name="Цена 2 7 2 4 2 2" xfId="33888"/>
    <cellStyle name="Цена 2 7 2 4 3" xfId="30319"/>
    <cellStyle name="Цена 2 7 2 5" xfId="5765"/>
    <cellStyle name="Цена 2 7 2 5 2" xfId="30131"/>
    <cellStyle name="Цена 2 7 2 6" xfId="8532"/>
    <cellStyle name="Цена 2 7 2 6 2" xfId="15693"/>
    <cellStyle name="Цена 2 7 2 6 2 2" xfId="35126"/>
    <cellStyle name="Цена 2 7 2 6 3" xfId="31556"/>
    <cellStyle name="Цена 2 7 2 7" xfId="4736"/>
    <cellStyle name="Цена 2 7 2 7 2" xfId="29425"/>
    <cellStyle name="Цена 2 7 3" xfId="2292"/>
    <cellStyle name="Цена 2 7 3 2" xfId="6892"/>
    <cellStyle name="Цена 2 7 3 2 2" xfId="14066"/>
    <cellStyle name="Цена 2 7 3 2 2 2" xfId="34397"/>
    <cellStyle name="Цена 2 7 3 2 3" xfId="30846"/>
    <cellStyle name="Цена 2 7 3 3" xfId="9075"/>
    <cellStyle name="Цена 2 7 3 3 2" xfId="31935"/>
    <cellStyle name="Цена 2 7 3 4" xfId="11103"/>
    <cellStyle name="Цена 2 7 3 4 2" xfId="17432"/>
    <cellStyle name="Цена 2 7 3 4 2 2" xfId="35693"/>
    <cellStyle name="Цена 2 7 3 4 3" xfId="32940"/>
    <cellStyle name="Цена 2 7 3 5" xfId="5331"/>
    <cellStyle name="Цена 2 7 3 5 2" xfId="29830"/>
    <cellStyle name="Цена 2 7 3 6" xfId="28452"/>
    <cellStyle name="Цена 2 7 4" xfId="2210"/>
    <cellStyle name="Цена 2 7 4 2" xfId="6810"/>
    <cellStyle name="Цена 2 7 4 2 2" xfId="13984"/>
    <cellStyle name="Цена 2 7 4 2 2 2" xfId="34344"/>
    <cellStyle name="Цена 2 7 4 2 3" xfId="30793"/>
    <cellStyle name="Цена 2 7 4 3" xfId="8993"/>
    <cellStyle name="Цена 2 7 4 3 2" xfId="31882"/>
    <cellStyle name="Цена 2 7 4 4" xfId="11054"/>
    <cellStyle name="Цена 2 7 4 4 2" xfId="17383"/>
    <cellStyle name="Цена 2 7 4 4 2 2" xfId="35673"/>
    <cellStyle name="Цена 2 7 4 4 3" xfId="32920"/>
    <cellStyle name="Цена 2 7 4 5" xfId="5266"/>
    <cellStyle name="Цена 2 7 4 5 2" xfId="29801"/>
    <cellStyle name="Цена 2 7 4 6" xfId="28433"/>
    <cellStyle name="Цена 2 7 5" xfId="3009"/>
    <cellStyle name="Цена 2 7 5 2" xfId="7596"/>
    <cellStyle name="Цена 2 7 5 2 2" xfId="14760"/>
    <cellStyle name="Цена 2 7 5 2 2 2" xfId="34717"/>
    <cellStyle name="Цена 2 7 5 2 3" xfId="31169"/>
    <cellStyle name="Цена 2 7 5 3" xfId="9775"/>
    <cellStyle name="Цена 2 7 5 3 2" xfId="32257"/>
    <cellStyle name="Цена 2 7 5 4" xfId="11712"/>
    <cellStyle name="Цена 2 7 5 4 2" xfId="18037"/>
    <cellStyle name="Цена 2 7 5 4 2 2" xfId="35926"/>
    <cellStyle name="Цена 2 7 5 4 3" xfId="33173"/>
    <cellStyle name="Цена 2 7 5 5" xfId="4861"/>
    <cellStyle name="Цена 2 7 5 5 2" xfId="29537"/>
    <cellStyle name="Цена 2 7 5 6" xfId="28685"/>
    <cellStyle name="Цена 2 7 6" xfId="3518"/>
    <cellStyle name="Цена 2 7 6 2" xfId="10273"/>
    <cellStyle name="Цена 2 7 6 2 2" xfId="32479"/>
    <cellStyle name="Цена 2 7 6 3" xfId="12203"/>
    <cellStyle name="Цена 2 7 6 3 2" xfId="18526"/>
    <cellStyle name="Цена 2 7 6 3 2 2" xfId="36143"/>
    <cellStyle name="Цена 2 7 6 3 3" xfId="33390"/>
    <cellStyle name="Цена 2 7 6 4" xfId="8094"/>
    <cellStyle name="Цена 2 7 6 4 2" xfId="22091"/>
    <cellStyle name="Цена 2 7 6 4 2 2" xfId="36707"/>
    <cellStyle name="Цена 2 7 6 4 3" xfId="31387"/>
    <cellStyle name="Цена 2 7 6 5" xfId="15250"/>
    <cellStyle name="Цена 2 7 6 5 2" xfId="34935"/>
    <cellStyle name="Цена 2 7 6 6" xfId="28902"/>
    <cellStyle name="Цена 2 7 7" xfId="6299"/>
    <cellStyle name="Цена 2 7 7 2" xfId="13524"/>
    <cellStyle name="Цена 2 7 7 2 2" xfId="34026"/>
    <cellStyle name="Цена 2 7 7 3" xfId="30465"/>
    <cellStyle name="Цена 2 7 8" xfId="8550"/>
    <cellStyle name="Цена 2 7 8 2" xfId="31573"/>
    <cellStyle name="Цена 2 7 9" xfId="10684"/>
    <cellStyle name="Цена 2 7 9 2" xfId="17016"/>
    <cellStyle name="Цена 2 7 9 2 2" xfId="35428"/>
    <cellStyle name="Цена 2 7 9 3" xfId="32675"/>
    <cellStyle name="Цена 2 8" xfId="1515"/>
    <cellStyle name="Цена 2 8 2" xfId="2269"/>
    <cellStyle name="Цена 2 8 2 2" xfId="6869"/>
    <cellStyle name="Цена 2 8 2 2 2" xfId="14043"/>
    <cellStyle name="Цена 2 8 2 2 2 2" xfId="34390"/>
    <cellStyle name="Цена 2 8 2 2 3" xfId="30839"/>
    <cellStyle name="Цена 2 8 2 3" xfId="9052"/>
    <cellStyle name="Цена 2 8 2 3 2" xfId="31928"/>
    <cellStyle name="Цена 2 8 3" xfId="4852"/>
    <cellStyle name="Цена 2 8 3 2" xfId="29528"/>
    <cellStyle name="Цена 2 8 4" xfId="6275"/>
    <cellStyle name="Цена 2 8 4 2" xfId="13506"/>
    <cellStyle name="Цена 2 8 4 2 2" xfId="34016"/>
    <cellStyle name="Цена 2 8 4 3" xfId="30450"/>
    <cellStyle name="Цена 2 8 5" xfId="8545"/>
    <cellStyle name="Цена 2 8 5 2" xfId="31569"/>
    <cellStyle name="Цена 2 8 6" xfId="10680"/>
    <cellStyle name="Цена 2 8 6 2" xfId="17012"/>
    <cellStyle name="Цена 2 8 6 2 2" xfId="35424"/>
    <cellStyle name="Цена 2 8 6 3" xfId="32671"/>
    <cellStyle name="Цена 2 9" xfId="948"/>
    <cellStyle name="Цена 2 9 2" xfId="4717"/>
    <cellStyle name="Цена 2 9 2 2" xfId="29413"/>
    <cellStyle name="Цена 2 9 3" xfId="5990"/>
    <cellStyle name="Цена 2 9 3 2" xfId="13251"/>
    <cellStyle name="Цена 2 9 3 2 2" xfId="33838"/>
    <cellStyle name="Цена 2 9 3 3" xfId="30250"/>
    <cellStyle name="Цена 2 9 4" xfId="6035"/>
    <cellStyle name="Цена 2 9 4 2" xfId="30282"/>
    <cellStyle name="Цена 2 9 5" xfId="6335"/>
    <cellStyle name="Цена 2 9 5 2" xfId="13549"/>
    <cellStyle name="Цена 2 9 5 2 2" xfId="34044"/>
    <cellStyle name="Цена 2 9 5 3" xfId="30488"/>
    <cellStyle name="Цена 2 9 6" xfId="4354"/>
    <cellStyle name="Цена 2 9 6 2" xfId="20398"/>
    <cellStyle name="Цена 2 9 6 2 2" xfId="36356"/>
    <cellStyle name="Цена 2 9 6 3" xfId="29241"/>
    <cellStyle name="Цена 2 9 7" xfId="5293"/>
    <cellStyle name="Цена 2 9 7 2" xfId="29813"/>
    <cellStyle name="Цена 3" xfId="518"/>
    <cellStyle name="Цена 3 2" xfId="1477"/>
    <cellStyle name="Цена 3 2 2" xfId="1853"/>
    <cellStyle name="Цена 3 2 2 10" xfId="4089"/>
    <cellStyle name="Цена 3 2 2 10 2" xfId="29162"/>
    <cellStyle name="Цена 3 2 2 2" xfId="1940"/>
    <cellStyle name="Цена 3 2 2 2 2" xfId="3427"/>
    <cellStyle name="Цена 3 2 2 2 2 2" xfId="10182"/>
    <cellStyle name="Цена 3 2 2 2 2 2 2" xfId="32445"/>
    <cellStyle name="Цена 3 2 2 2 2 3" xfId="12112"/>
    <cellStyle name="Цена 3 2 2 2 2 3 2" xfId="18436"/>
    <cellStyle name="Цена 3 2 2 2 2 3 2 2" xfId="36109"/>
    <cellStyle name="Цена 3 2 2 2 2 3 3" xfId="33356"/>
    <cellStyle name="Цена 3 2 2 2 2 4" xfId="8003"/>
    <cellStyle name="Цена 3 2 2 2 2 4 2" xfId="22006"/>
    <cellStyle name="Цена 3 2 2 2 2 4 2 2" xfId="36673"/>
    <cellStyle name="Цена 3 2 2 2 2 4 3" xfId="31353"/>
    <cellStyle name="Цена 3 2 2 2 2 5" xfId="15160"/>
    <cellStyle name="Цена 3 2 2 2 2 5 2" xfId="34901"/>
    <cellStyle name="Цена 3 2 2 2 2 6" xfId="28868"/>
    <cellStyle name="Цена 3 2 2 2 3" xfId="3900"/>
    <cellStyle name="Цена 3 2 2 2 3 2" xfId="10655"/>
    <cellStyle name="Цена 3 2 2 2 3 2 2" xfId="32646"/>
    <cellStyle name="Цена 3 2 2 2 3 3" xfId="12585"/>
    <cellStyle name="Цена 3 2 2 2 3 3 2" xfId="18907"/>
    <cellStyle name="Цена 3 2 2 2 3 3 2 2" xfId="36310"/>
    <cellStyle name="Цена 3 2 2 2 3 3 3" xfId="33557"/>
    <cellStyle name="Цена 3 2 2 2 3 4" xfId="15631"/>
    <cellStyle name="Цена 3 2 2 2 3 4 2" xfId="35102"/>
    <cellStyle name="Цена 3 2 2 2 3 5" xfId="29069"/>
    <cellStyle name="Цена 3 2 2 2 4" xfId="6540"/>
    <cellStyle name="Цена 3 2 2 2 4 2" xfId="13718"/>
    <cellStyle name="Цена 3 2 2 2 4 2 2" xfId="34196"/>
    <cellStyle name="Цена 3 2 2 2 4 3" xfId="30645"/>
    <cellStyle name="Цена 3 2 2 2 5" xfId="8723"/>
    <cellStyle name="Цена 3 2 2 2 5 2" xfId="31734"/>
    <cellStyle name="Цена 3 2 2 2 6" xfId="10837"/>
    <cellStyle name="Цена 3 2 2 2 6 2" xfId="17169"/>
    <cellStyle name="Цена 3 2 2 2 6 2 2" xfId="35575"/>
    <cellStyle name="Цена 3 2 2 2 6 3" xfId="32822"/>
    <cellStyle name="Цена 3 2 2 2 7" xfId="5057"/>
    <cellStyle name="Цена 3 2 2 2 7 2" xfId="29699"/>
    <cellStyle name="Цена 3 2 2 3" xfId="2388"/>
    <cellStyle name="Цена 3 2 2 3 2" xfId="6988"/>
    <cellStyle name="Цена 3 2 2 3 2 2" xfId="14162"/>
    <cellStyle name="Цена 3 2 2 3 2 2 2" xfId="34474"/>
    <cellStyle name="Цена 3 2 2 3 2 3" xfId="30923"/>
    <cellStyle name="Цена 3 2 2 3 3" xfId="9170"/>
    <cellStyle name="Цена 3 2 2 3 3 2" xfId="32012"/>
    <cellStyle name="Цена 3 2 2 3 4" xfId="11185"/>
    <cellStyle name="Цена 3 2 2 3 4 2" xfId="17514"/>
    <cellStyle name="Цена 3 2 2 3 4 2 2" xfId="35757"/>
    <cellStyle name="Цена 3 2 2 3 4 3" xfId="33004"/>
    <cellStyle name="Цена 3 2 2 3 5" xfId="5418"/>
    <cellStyle name="Цена 3 2 2 3 5 2" xfId="29897"/>
    <cellStyle name="Цена 3 2 2 3 6" xfId="28516"/>
    <cellStyle name="Цена 3 2 2 4" xfId="2518"/>
    <cellStyle name="Цена 3 2 2 4 2" xfId="7118"/>
    <cellStyle name="Цена 3 2 2 4 2 2" xfId="14292"/>
    <cellStyle name="Цена 3 2 2 4 2 2 2" xfId="34604"/>
    <cellStyle name="Цена 3 2 2 4 2 3" xfId="31053"/>
    <cellStyle name="Цена 3 2 2 4 3" xfId="9300"/>
    <cellStyle name="Цена 3 2 2 4 3 2" xfId="32142"/>
    <cellStyle name="Цена 3 2 2 4 4" xfId="11260"/>
    <cellStyle name="Цена 3 2 2 4 4 2" xfId="17589"/>
    <cellStyle name="Цена 3 2 2 4 4 2 2" xfId="35832"/>
    <cellStyle name="Цена 3 2 2 4 4 3" xfId="33079"/>
    <cellStyle name="Цена 3 2 2 4 5" xfId="5517"/>
    <cellStyle name="Цена 3 2 2 4 5 2" xfId="29984"/>
    <cellStyle name="Цена 3 2 2 4 6" xfId="28591"/>
    <cellStyle name="Цена 3 2 2 5" xfId="3180"/>
    <cellStyle name="Цена 3 2 2 5 2" xfId="7756"/>
    <cellStyle name="Цена 3 2 2 5 2 2" xfId="14914"/>
    <cellStyle name="Цена 3 2 2 5 2 2 2" xfId="34790"/>
    <cellStyle name="Цена 3 2 2 5 2 3" xfId="31242"/>
    <cellStyle name="Цена 3 2 2 5 3" xfId="9935"/>
    <cellStyle name="Цена 3 2 2 5 3 2" xfId="32334"/>
    <cellStyle name="Цена 3 2 2 5 4" xfId="11866"/>
    <cellStyle name="Цена 3 2 2 5 4 2" xfId="18191"/>
    <cellStyle name="Цена 3 2 2 5 4 2 2" xfId="35999"/>
    <cellStyle name="Цена 3 2 2 5 4 3" xfId="33246"/>
    <cellStyle name="Цена 3 2 2 5 5" xfId="4976"/>
    <cellStyle name="Цена 3 2 2 5 5 2" xfId="29618"/>
    <cellStyle name="Цена 3 2 2 5 6" xfId="28758"/>
    <cellStyle name="Цена 3 2 2 6" xfId="3654"/>
    <cellStyle name="Цена 3 2 2 6 2" xfId="10409"/>
    <cellStyle name="Цена 3 2 2 6 2 2" xfId="32536"/>
    <cellStyle name="Цена 3 2 2 6 3" xfId="12339"/>
    <cellStyle name="Цена 3 2 2 6 3 2" xfId="18662"/>
    <cellStyle name="Цена 3 2 2 6 3 2 2" xfId="36200"/>
    <cellStyle name="Цена 3 2 2 6 3 3" xfId="33447"/>
    <cellStyle name="Цена 3 2 2 6 4" xfId="8230"/>
    <cellStyle name="Цена 3 2 2 6 4 2" xfId="22227"/>
    <cellStyle name="Цена 3 2 2 6 4 2 2" xfId="36764"/>
    <cellStyle name="Цена 3 2 2 6 4 3" xfId="31444"/>
    <cellStyle name="Цена 3 2 2 6 5" xfId="15386"/>
    <cellStyle name="Цена 3 2 2 6 5 2" xfId="34992"/>
    <cellStyle name="Цена 3 2 2 6 6" xfId="28959"/>
    <cellStyle name="Цена 3 2 2 7" xfId="6453"/>
    <cellStyle name="Цена 3 2 2 7 2" xfId="13631"/>
    <cellStyle name="Цена 3 2 2 7 2 2" xfId="34115"/>
    <cellStyle name="Цена 3 2 2 7 3" xfId="30564"/>
    <cellStyle name="Цена 3 2 2 8" xfId="8636"/>
    <cellStyle name="Цена 3 2 2 8 2" xfId="31653"/>
    <cellStyle name="Цена 3 2 2 9" xfId="10750"/>
    <cellStyle name="Цена 3 2 2 9 2" xfId="17082"/>
    <cellStyle name="Цена 3 2 2 9 2 2" xfId="35494"/>
    <cellStyle name="Цена 3 2 2 9 3" xfId="32741"/>
    <cellStyle name="Цена 3 2 3" xfId="1908"/>
    <cellStyle name="Цена 3 2 3 2" xfId="2443"/>
    <cellStyle name="Цена 3 2 3 2 2" xfId="7043"/>
    <cellStyle name="Цена 3 2 3 2 2 2" xfId="14217"/>
    <cellStyle name="Цена 3 2 3 2 2 2 2" xfId="34529"/>
    <cellStyle name="Цена 3 2 3 2 2 3" xfId="30978"/>
    <cellStyle name="Цена 3 2 3 2 3" xfId="9225"/>
    <cellStyle name="Цена 3 2 3 2 3 2" xfId="32067"/>
    <cellStyle name="Цена 3 2 3 3" xfId="5031"/>
    <cellStyle name="Цена 3 2 3 3 2" xfId="29673"/>
    <cellStyle name="Цена 3 2 3 4" xfId="6508"/>
    <cellStyle name="Цена 3 2 3 4 2" xfId="13686"/>
    <cellStyle name="Цена 3 2 3 4 2 2" xfId="34170"/>
    <cellStyle name="Цена 3 2 3 4 3" xfId="30619"/>
    <cellStyle name="Цена 3 2 3 5" xfId="8691"/>
    <cellStyle name="Цена 3 2 3 5 2" xfId="31708"/>
    <cellStyle name="Цена 3 2 3 6" xfId="10805"/>
    <cellStyle name="Цена 3 2 3 6 2" xfId="17137"/>
    <cellStyle name="Цена 3 2 3 6 2 2" xfId="35549"/>
    <cellStyle name="Цена 3 2 3 6 3" xfId="32796"/>
    <cellStyle name="Цена 3 2 4" xfId="915"/>
    <cellStyle name="Цена 3 2 4 2" xfId="4703"/>
    <cellStyle name="Цена 3 2 4 2 2" xfId="29399"/>
    <cellStyle name="Цена 3 2 4 3" xfId="5958"/>
    <cellStyle name="Цена 3 2 4 3 2" xfId="13219"/>
    <cellStyle name="Цена 3 2 4 3 2 2" xfId="33821"/>
    <cellStyle name="Цена 3 2 4 3 3" xfId="30233"/>
    <cellStyle name="Цена 3 2 4 4" xfId="5670"/>
    <cellStyle name="Цена 3 2 4 4 2" xfId="30084"/>
    <cellStyle name="Цена 3 2 4 5" xfId="5755"/>
    <cellStyle name="Цена 3 2 4 5 2" xfId="13044"/>
    <cellStyle name="Цена 3 2 4 5 2 2" xfId="33735"/>
    <cellStyle name="Цена 3 2 4 5 3" xfId="30125"/>
    <cellStyle name="Цена 3 2 4 6" xfId="4539"/>
    <cellStyle name="Цена 3 2 4 6 2" xfId="20547"/>
    <cellStyle name="Цена 3 2 4 6 2 2" xfId="36430"/>
    <cellStyle name="Цена 3 2 4 6 3" xfId="29315"/>
    <cellStyle name="Цена 3 2 4 7" xfId="5071"/>
    <cellStyle name="Цена 3 2 4 7 2" xfId="29713"/>
    <cellStyle name="Цена 3 2 5" xfId="2241"/>
    <cellStyle name="Цена 3 2 5 2" xfId="6841"/>
    <cellStyle name="Цена 3 2 5 2 2" xfId="14015"/>
    <cellStyle name="Цена 3 2 5 2 2 2" xfId="34364"/>
    <cellStyle name="Цена 3 2 5 2 3" xfId="30813"/>
    <cellStyle name="Цена 3 2 5 3" xfId="9024"/>
    <cellStyle name="Цена 3 2 5 3 2" xfId="31902"/>
    <cellStyle name="Цена 3 2 6" xfId="4827"/>
    <cellStyle name="Цена 3 2 6 2" xfId="29503"/>
    <cellStyle name="Цена 3 2 7" xfId="6248"/>
    <cellStyle name="Цена 3 2 7 2" xfId="13480"/>
    <cellStyle name="Цена 3 2 7 2 2" xfId="33990"/>
    <cellStyle name="Цена 3 2 7 3" xfId="30423"/>
    <cellStyle name="Цена 3 2 8" xfId="8517"/>
    <cellStyle name="Цена 3 2 8 2" xfId="31541"/>
    <cellStyle name="Цена 3 2 9" xfId="5707"/>
    <cellStyle name="Цена 3 2 9 2" xfId="13023"/>
    <cellStyle name="Цена 3 2 9 2 2" xfId="33722"/>
    <cellStyle name="Цена 3 2 9 3" xfId="30107"/>
    <cellStyle name="Цена 3 3" xfId="1777"/>
    <cellStyle name="Цена 3 3 10" xfId="4109"/>
    <cellStyle name="Цена 3 3 10 2" xfId="29175"/>
    <cellStyle name="Цена 3 3 2" xfId="1938"/>
    <cellStyle name="Цена 3 3 2 2" xfId="3396"/>
    <cellStyle name="Цена 3 3 2 2 2" xfId="10151"/>
    <cellStyle name="Цена 3 3 2 2 2 2" xfId="32423"/>
    <cellStyle name="Цена 3 3 2 2 3" xfId="12081"/>
    <cellStyle name="Цена 3 3 2 2 3 2" xfId="18405"/>
    <cellStyle name="Цена 3 3 2 2 3 2 2" xfId="36087"/>
    <cellStyle name="Цена 3 3 2 2 3 3" xfId="33334"/>
    <cellStyle name="Цена 3 3 2 2 4" xfId="7972"/>
    <cellStyle name="Цена 3 3 2 2 4 2" xfId="21975"/>
    <cellStyle name="Цена 3 3 2 2 4 2 2" xfId="36651"/>
    <cellStyle name="Цена 3 3 2 2 4 3" xfId="31331"/>
    <cellStyle name="Цена 3 3 2 2 5" xfId="15129"/>
    <cellStyle name="Цена 3 3 2 2 5 2" xfId="34879"/>
    <cellStyle name="Цена 3 3 2 2 6" xfId="28846"/>
    <cellStyle name="Цена 3 3 2 3" xfId="3869"/>
    <cellStyle name="Цена 3 3 2 3 2" xfId="10624"/>
    <cellStyle name="Цена 3 3 2 3 2 2" xfId="32624"/>
    <cellStyle name="Цена 3 3 2 3 3" xfId="12554"/>
    <cellStyle name="Цена 3 3 2 3 3 2" xfId="18876"/>
    <cellStyle name="Цена 3 3 2 3 3 2 2" xfId="36288"/>
    <cellStyle name="Цена 3 3 2 3 3 3" xfId="33535"/>
    <cellStyle name="Цена 3 3 2 3 4" xfId="15600"/>
    <cellStyle name="Цена 3 3 2 3 4 2" xfId="35080"/>
    <cellStyle name="Цена 3 3 2 3 5" xfId="29047"/>
    <cellStyle name="Цена 3 3 2 4" xfId="6538"/>
    <cellStyle name="Цена 3 3 2 4 2" xfId="13716"/>
    <cellStyle name="Цена 3 3 2 4 2 2" xfId="34195"/>
    <cellStyle name="Цена 3 3 2 4 3" xfId="30644"/>
    <cellStyle name="Цена 3 3 2 5" xfId="8721"/>
    <cellStyle name="Цена 3 3 2 5 2" xfId="31733"/>
    <cellStyle name="Цена 3 3 2 6" xfId="10835"/>
    <cellStyle name="Цена 3 3 2 6 2" xfId="17167"/>
    <cellStyle name="Цена 3 3 2 6 2 2" xfId="35574"/>
    <cellStyle name="Цена 3 3 2 6 3" xfId="32821"/>
    <cellStyle name="Цена 3 3 2 7" xfId="5056"/>
    <cellStyle name="Цена 3 3 2 7 2" xfId="29698"/>
    <cellStyle name="Цена 3 3 3" xfId="2360"/>
    <cellStyle name="Цена 3 3 3 2" xfId="6960"/>
    <cellStyle name="Цена 3 3 3 2 2" xfId="14134"/>
    <cellStyle name="Цена 3 3 3 2 2 2" xfId="34447"/>
    <cellStyle name="Цена 3 3 3 2 3" xfId="30896"/>
    <cellStyle name="Цена 3 3 3 3" xfId="9142"/>
    <cellStyle name="Цена 3 3 3 3 2" xfId="31985"/>
    <cellStyle name="Цена 3 3 3 4" xfId="11159"/>
    <cellStyle name="Цена 3 3 3 4 2" xfId="17488"/>
    <cellStyle name="Цена 3 3 3 4 2 2" xfId="35732"/>
    <cellStyle name="Цена 3 3 3 4 3" xfId="32979"/>
    <cellStyle name="Цена 3 3 3 5" xfId="5391"/>
    <cellStyle name="Цена 3 3 3 5 2" xfId="29871"/>
    <cellStyle name="Цена 3 3 3 6" xfId="28491"/>
    <cellStyle name="Цена 3 3 4" xfId="2496"/>
    <cellStyle name="Цена 3 3 4 2" xfId="7096"/>
    <cellStyle name="Цена 3 3 4 2 2" xfId="14270"/>
    <cellStyle name="Цена 3 3 4 2 2 2" xfId="34582"/>
    <cellStyle name="Цена 3 3 4 2 3" xfId="31031"/>
    <cellStyle name="Цена 3 3 4 3" xfId="9278"/>
    <cellStyle name="Цена 3 3 4 3 2" xfId="32120"/>
    <cellStyle name="Цена 3 3 4 4" xfId="11238"/>
    <cellStyle name="Цена 3 3 4 4 2" xfId="17567"/>
    <cellStyle name="Цена 3 3 4 4 2 2" xfId="35810"/>
    <cellStyle name="Цена 3 3 4 4 3" xfId="33057"/>
    <cellStyle name="Цена 3 3 4 5" xfId="5495"/>
    <cellStyle name="Цена 3 3 4 5 2" xfId="29962"/>
    <cellStyle name="Цена 3 3 4 6" xfId="28569"/>
    <cellStyle name="Цена 3 3 5" xfId="3135"/>
    <cellStyle name="Цена 3 3 5 2" xfId="7720"/>
    <cellStyle name="Цена 3 3 5 2 2" xfId="14883"/>
    <cellStyle name="Цена 3 3 5 2 2 2" xfId="34768"/>
    <cellStyle name="Цена 3 3 5 2 3" xfId="31220"/>
    <cellStyle name="Цена 3 3 5 3" xfId="9898"/>
    <cellStyle name="Цена 3 3 5 3 2" xfId="32308"/>
    <cellStyle name="Цена 3 3 5 4" xfId="11835"/>
    <cellStyle name="Цена 3 3 5 4 2" xfId="18160"/>
    <cellStyle name="Цена 3 3 5 4 2 2" xfId="35977"/>
    <cellStyle name="Цена 3 3 5 4 3" xfId="33224"/>
    <cellStyle name="Цена 3 3 5 5" xfId="4932"/>
    <cellStyle name="Цена 3 3 5 5 2" xfId="29598"/>
    <cellStyle name="Цена 3 3 5 6" xfId="28736"/>
    <cellStyle name="Цена 3 3 6" xfId="3623"/>
    <cellStyle name="Цена 3 3 6 2" xfId="10378"/>
    <cellStyle name="Цена 3 3 6 2 2" xfId="32514"/>
    <cellStyle name="Цена 3 3 6 3" xfId="12308"/>
    <cellStyle name="Цена 3 3 6 3 2" xfId="18631"/>
    <cellStyle name="Цена 3 3 6 3 2 2" xfId="36178"/>
    <cellStyle name="Цена 3 3 6 3 3" xfId="33425"/>
    <cellStyle name="Цена 3 3 6 4" xfId="8199"/>
    <cellStyle name="Цена 3 3 6 4 2" xfId="22196"/>
    <cellStyle name="Цена 3 3 6 4 2 2" xfId="36742"/>
    <cellStyle name="Цена 3 3 6 4 3" xfId="31422"/>
    <cellStyle name="Цена 3 3 6 5" xfId="15355"/>
    <cellStyle name="Цена 3 3 6 5 2" xfId="34970"/>
    <cellStyle name="Цена 3 3 6 6" xfId="28937"/>
    <cellStyle name="Цена 3 3 7" xfId="6393"/>
    <cellStyle name="Цена 3 3 7 2" xfId="13599"/>
    <cellStyle name="Цена 3 3 7 2 2" xfId="34089"/>
    <cellStyle name="Цена 3 3 7 3" xfId="30536"/>
    <cellStyle name="Цена 3 3 8" xfId="8606"/>
    <cellStyle name="Цена 3 3 8 2" xfId="31626"/>
    <cellStyle name="Цена 3 3 9" xfId="10730"/>
    <cellStyle name="Цена 3 3 9 2" xfId="17062"/>
    <cellStyle name="Цена 3 3 9 2 2" xfId="35474"/>
    <cellStyle name="Цена 3 3 9 3" xfId="32721"/>
    <cellStyle name="Цена 3 4" xfId="1890"/>
    <cellStyle name="Цена 3 4 2" xfId="2425"/>
    <cellStyle name="Цена 3 4 2 2" xfId="7025"/>
    <cellStyle name="Цена 3 4 2 2 2" xfId="14199"/>
    <cellStyle name="Цена 3 4 2 2 2 2" xfId="34511"/>
    <cellStyle name="Цена 3 4 2 2 3" xfId="30960"/>
    <cellStyle name="Цена 3 4 2 3" xfId="9207"/>
    <cellStyle name="Цена 3 4 2 3 2" xfId="32049"/>
    <cellStyle name="Цена 3 4 3" xfId="5013"/>
    <cellStyle name="Цена 3 4 3 2" xfId="29655"/>
    <cellStyle name="Цена 3 4 4" xfId="6490"/>
    <cellStyle name="Цена 3 4 4 2" xfId="13668"/>
    <cellStyle name="Цена 3 4 4 2 2" xfId="34152"/>
    <cellStyle name="Цена 3 4 4 3" xfId="30601"/>
    <cellStyle name="Цена 3 4 5" xfId="8673"/>
    <cellStyle name="Цена 3 4 5 2" xfId="31690"/>
    <cellStyle name="Цена 3 4 6" xfId="10787"/>
    <cellStyle name="Цена 3 4 6 2" xfId="17119"/>
    <cellStyle name="Цена 3 4 6 2 2" xfId="35531"/>
    <cellStyle name="Цена 3 4 6 3" xfId="32778"/>
    <cellStyle name="Цена 3 5" xfId="1356"/>
    <cellStyle name="Цена 3 5 2" xfId="2937"/>
    <cellStyle name="Цена 3 5 2 2" xfId="7524"/>
    <cellStyle name="Цена 3 5 2 2 2" xfId="14691"/>
    <cellStyle name="Цена 3 5 2 2 2 2" xfId="34683"/>
    <cellStyle name="Цена 3 5 2 2 3" xfId="31135"/>
    <cellStyle name="Цена 3 5 2 3" xfId="9704"/>
    <cellStyle name="Цена 3 5 2 3 2" xfId="32223"/>
    <cellStyle name="Цена 3 5 3" xfId="6146"/>
    <cellStyle name="Цена 3 5 3 2" xfId="13384"/>
    <cellStyle name="Цена 3 5 3 2 2" xfId="33929"/>
    <cellStyle name="Цена 3 5 3 3" xfId="30359"/>
    <cellStyle name="Цена 3 5 4" xfId="8418"/>
    <cellStyle name="Цена 3 5 4 2" xfId="31480"/>
    <cellStyle name="Цена 3 5 5" xfId="5619"/>
    <cellStyle name="Цена 3 5 5 2" xfId="12961"/>
    <cellStyle name="Цена 3 5 5 2 2" xfId="33693"/>
    <cellStyle name="Цена 3 5 5 3" xfId="30056"/>
    <cellStyle name="Цена 3 5 6" xfId="4477"/>
    <cellStyle name="Цена 3 5 6 2" xfId="20510"/>
    <cellStyle name="Цена 3 5 6 2 2" xfId="36402"/>
    <cellStyle name="Цена 3 5 6 3" xfId="29288"/>
    <cellStyle name="Цена 3 5 7" xfId="4054"/>
    <cellStyle name="Цена 3 5 7 2" xfId="29141"/>
    <cellStyle name="Цена 3 6" xfId="1977"/>
    <cellStyle name="Цена 3 6 2" xfId="6577"/>
    <cellStyle name="Цена 3 6 2 2" xfId="13755"/>
    <cellStyle name="Цена 3 6 2 2 2" xfId="34221"/>
    <cellStyle name="Цена 3 6 2 3" xfId="30670"/>
    <cellStyle name="Цена 3 6 3" xfId="8760"/>
    <cellStyle name="Цена 3 6 3 2" xfId="31759"/>
    <cellStyle name="Цена 3 6 4" xfId="10874"/>
    <cellStyle name="Цена 3 6 4 2" xfId="17206"/>
    <cellStyle name="Цена 3 6 4 2 2" xfId="35600"/>
    <cellStyle name="Цена 3 6 4 3" xfId="32847"/>
    <cellStyle name="Цена 3 6 5" xfId="5082"/>
    <cellStyle name="Цена 3 6 5 2" xfId="29723"/>
    <cellStyle name="Цена 3 7" xfId="2178"/>
    <cellStyle name="Цена 3 7 2" xfId="6778"/>
    <cellStyle name="Цена 3 7 2 2" xfId="13952"/>
    <cellStyle name="Цена 3 7 2 2 2" xfId="34318"/>
    <cellStyle name="Цена 3 7 2 3" xfId="30767"/>
    <cellStyle name="Цена 3 7 3" xfId="8961"/>
    <cellStyle name="Цена 3 7 3 2" xfId="31856"/>
    <cellStyle name="Цена 3 8" xfId="5577"/>
    <cellStyle name="Цена 3 8 2" xfId="12927"/>
    <cellStyle name="Цена 3 8 2 2" xfId="33667"/>
    <cellStyle name="Цена 3 8 3" xfId="30023"/>
    <cellStyle name="Цена 3 9" xfId="5589"/>
    <cellStyle name="Цена 3 9 2" xfId="30033"/>
    <cellStyle name="Цена 4" xfId="1334"/>
    <cellStyle name="Цена 4 2" xfId="1748"/>
    <cellStyle name="Цена 4 2 10" xfId="4103"/>
    <cellStyle name="Цена 4 2 10 2" xfId="29173"/>
    <cellStyle name="Цена 4 2 2" xfId="1410"/>
    <cellStyle name="Цена 4 2 2 2" xfId="3370"/>
    <cellStyle name="Цена 4 2 2 2 2" xfId="10125"/>
    <cellStyle name="Цена 4 2 2 2 2 2" xfId="32416"/>
    <cellStyle name="Цена 4 2 2 2 3" xfId="12055"/>
    <cellStyle name="Цена 4 2 2 2 3 2" xfId="18380"/>
    <cellStyle name="Цена 4 2 2 2 3 2 2" xfId="36080"/>
    <cellStyle name="Цена 4 2 2 2 3 3" xfId="33327"/>
    <cellStyle name="Цена 4 2 2 2 4" xfId="7946"/>
    <cellStyle name="Цена 4 2 2 2 4 2" xfId="21950"/>
    <cellStyle name="Цена 4 2 2 2 4 2 2" xfId="36644"/>
    <cellStyle name="Цена 4 2 2 2 4 3" xfId="31324"/>
    <cellStyle name="Цена 4 2 2 2 5" xfId="15104"/>
    <cellStyle name="Цена 4 2 2 2 5 2" xfId="34872"/>
    <cellStyle name="Цена 4 2 2 2 6" xfId="28839"/>
    <cellStyle name="Цена 4 2 2 3" xfId="3843"/>
    <cellStyle name="Цена 4 2 2 3 2" xfId="10598"/>
    <cellStyle name="Цена 4 2 2 3 2 2" xfId="32617"/>
    <cellStyle name="Цена 4 2 2 3 3" xfId="12528"/>
    <cellStyle name="Цена 4 2 2 3 3 2" xfId="18851"/>
    <cellStyle name="Цена 4 2 2 3 3 2 2" xfId="36281"/>
    <cellStyle name="Цена 4 2 2 3 3 3" xfId="33528"/>
    <cellStyle name="Цена 4 2 2 3 4" xfId="15575"/>
    <cellStyle name="Цена 4 2 2 3 4 2" xfId="35073"/>
    <cellStyle name="Цена 4 2 2 3 5" xfId="29040"/>
    <cellStyle name="Цена 4 2 2 4" xfId="6193"/>
    <cellStyle name="Цена 4 2 2 4 2" xfId="13429"/>
    <cellStyle name="Цена 4 2 2 4 2 2" xfId="33957"/>
    <cellStyle name="Цена 4 2 2 4 3" xfId="30387"/>
    <cellStyle name="Цена 4 2 2 5" xfId="8462"/>
    <cellStyle name="Цена 4 2 2 5 2" xfId="31507"/>
    <cellStyle name="Цена 4 2 2 6" xfId="5679"/>
    <cellStyle name="Цена 4 2 2 6 2" xfId="13000"/>
    <cellStyle name="Цена 4 2 2 6 2 2" xfId="33709"/>
    <cellStyle name="Цена 4 2 2 6 3" xfId="30091"/>
    <cellStyle name="Цена 4 2 2 7" xfId="4801"/>
    <cellStyle name="Цена 4 2 2 7 2" xfId="29479"/>
    <cellStyle name="Цена 4 2 3" xfId="2352"/>
    <cellStyle name="Цена 4 2 3 2" xfId="6952"/>
    <cellStyle name="Цена 4 2 3 2 2" xfId="14126"/>
    <cellStyle name="Цена 4 2 3 2 2 2" xfId="34440"/>
    <cellStyle name="Цена 4 2 3 2 3" xfId="30889"/>
    <cellStyle name="Цена 4 2 3 3" xfId="9135"/>
    <cellStyle name="Цена 4 2 3 3 2" xfId="31978"/>
    <cellStyle name="Цена 4 2 3 4" xfId="11153"/>
    <cellStyle name="Цена 4 2 3 4 2" xfId="17482"/>
    <cellStyle name="Цена 4 2 3 4 2 2" xfId="35726"/>
    <cellStyle name="Цена 4 2 3 4 3" xfId="32973"/>
    <cellStyle name="Цена 4 2 3 5" xfId="5383"/>
    <cellStyle name="Цена 4 2 3 5 2" xfId="29864"/>
    <cellStyle name="Цена 4 2 3 6" xfId="28485"/>
    <cellStyle name="Цена 4 2 4" xfId="2489"/>
    <cellStyle name="Цена 4 2 4 2" xfId="7089"/>
    <cellStyle name="Цена 4 2 4 2 2" xfId="14263"/>
    <cellStyle name="Цена 4 2 4 2 2 2" xfId="34575"/>
    <cellStyle name="Цена 4 2 4 2 3" xfId="31024"/>
    <cellStyle name="Цена 4 2 4 3" xfId="9271"/>
    <cellStyle name="Цена 4 2 4 3 2" xfId="32113"/>
    <cellStyle name="Цена 4 2 4 4" xfId="11231"/>
    <cellStyle name="Цена 4 2 4 4 2" xfId="17560"/>
    <cellStyle name="Цена 4 2 4 4 2 2" xfId="35803"/>
    <cellStyle name="Цена 4 2 4 4 3" xfId="33050"/>
    <cellStyle name="Цена 4 2 4 5" xfId="5488"/>
    <cellStyle name="Цена 4 2 4 5 2" xfId="29955"/>
    <cellStyle name="Цена 4 2 4 6" xfId="28562"/>
    <cellStyle name="Цена 4 2 5" xfId="3107"/>
    <cellStyle name="Цена 4 2 5 2" xfId="7694"/>
    <cellStyle name="Цена 4 2 5 2 2" xfId="14858"/>
    <cellStyle name="Цена 4 2 5 2 2 2" xfId="34761"/>
    <cellStyle name="Цена 4 2 5 2 3" xfId="31213"/>
    <cellStyle name="Цена 4 2 5 3" xfId="9873"/>
    <cellStyle name="Цена 4 2 5 3 2" xfId="32301"/>
    <cellStyle name="Цена 4 2 5 4" xfId="11810"/>
    <cellStyle name="Цена 4 2 5 4 2" xfId="18135"/>
    <cellStyle name="Цена 4 2 5 4 2 2" xfId="35970"/>
    <cellStyle name="Цена 4 2 5 4 3" xfId="33217"/>
    <cellStyle name="Цена 4 2 5 5" xfId="4924"/>
    <cellStyle name="Цена 4 2 5 5 2" xfId="29590"/>
    <cellStyle name="Цена 4 2 5 6" xfId="28729"/>
    <cellStyle name="Цена 4 2 6" xfId="3599"/>
    <cellStyle name="Цена 4 2 6 2" xfId="10354"/>
    <cellStyle name="Цена 4 2 6 2 2" xfId="32508"/>
    <cellStyle name="Цена 4 2 6 3" xfId="12284"/>
    <cellStyle name="Цена 4 2 6 3 2" xfId="18607"/>
    <cellStyle name="Цена 4 2 6 3 2 2" xfId="36172"/>
    <cellStyle name="Цена 4 2 6 3 3" xfId="33419"/>
    <cellStyle name="Цена 4 2 6 4" xfId="8175"/>
    <cellStyle name="Цена 4 2 6 4 2" xfId="22172"/>
    <cellStyle name="Цена 4 2 6 4 2 2" xfId="36736"/>
    <cellStyle name="Цена 4 2 6 4 3" xfId="31416"/>
    <cellStyle name="Цена 4 2 6 5" xfId="15331"/>
    <cellStyle name="Цена 4 2 6 5 2" xfId="34964"/>
    <cellStyle name="Цена 4 2 6 6" xfId="28931"/>
    <cellStyle name="Цена 4 2 7" xfId="6378"/>
    <cellStyle name="Цена 4 2 7 2" xfId="13586"/>
    <cellStyle name="Цена 4 2 7 2 2" xfId="34078"/>
    <cellStyle name="Цена 4 2 7 3" xfId="30524"/>
    <cellStyle name="Цена 4 2 8" xfId="8599"/>
    <cellStyle name="Цена 4 2 8 2" xfId="31619"/>
    <cellStyle name="Цена 4 2 9" xfId="10723"/>
    <cellStyle name="Цена 4 2 9 2" xfId="17055"/>
    <cellStyle name="Цена 4 2 9 2 2" xfId="35467"/>
    <cellStyle name="Цена 4 2 9 3" xfId="32714"/>
    <cellStyle name="Цена 4 3" xfId="1884"/>
    <cellStyle name="Цена 4 3 2" xfId="2419"/>
    <cellStyle name="Цена 4 3 2 2" xfId="7019"/>
    <cellStyle name="Цена 4 3 2 2 2" xfId="14193"/>
    <cellStyle name="Цена 4 3 2 2 2 2" xfId="34505"/>
    <cellStyle name="Цена 4 3 2 2 3" xfId="30954"/>
    <cellStyle name="Цена 4 3 2 3" xfId="9201"/>
    <cellStyle name="Цена 4 3 2 3 2" xfId="32043"/>
    <cellStyle name="Цена 4 3 3" xfId="5007"/>
    <cellStyle name="Цена 4 3 3 2" xfId="29649"/>
    <cellStyle name="Цена 4 3 4" xfId="6484"/>
    <cellStyle name="Цена 4 3 4 2" xfId="13662"/>
    <cellStyle name="Цена 4 3 4 2 2" xfId="34146"/>
    <cellStyle name="Цена 4 3 4 3" xfId="30595"/>
    <cellStyle name="Цена 4 3 5" xfId="8667"/>
    <cellStyle name="Цена 4 3 5 2" xfId="31684"/>
    <cellStyle name="Цена 4 3 6" xfId="10781"/>
    <cellStyle name="Цена 4 3 6 2" xfId="17113"/>
    <cellStyle name="Цена 4 3 6 2 2" xfId="35525"/>
    <cellStyle name="Цена 4 3 6 3" xfId="32772"/>
    <cellStyle name="Цена 4 4" xfId="2007"/>
    <cellStyle name="Цена 4 4 2" xfId="5099"/>
    <cellStyle name="Цена 4 4 2 2" xfId="29736"/>
    <cellStyle name="Цена 4 4 3" xfId="6607"/>
    <cellStyle name="Цена 4 4 3 2" xfId="13784"/>
    <cellStyle name="Цена 4 4 3 2 2" xfId="34239"/>
    <cellStyle name="Цена 4 4 3 3" xfId="30688"/>
    <cellStyle name="Цена 4 4 4" xfId="8790"/>
    <cellStyle name="Цена 4 4 4 2" xfId="31777"/>
    <cellStyle name="Цена 4 4 5" xfId="10904"/>
    <cellStyle name="Цена 4 4 5 2" xfId="17235"/>
    <cellStyle name="Цена 4 4 5 2 2" xfId="35618"/>
    <cellStyle name="Цена 4 4 5 3" xfId="32865"/>
    <cellStyle name="Цена 4 4 6" xfId="4449"/>
    <cellStyle name="Цена 4 4 6 2" xfId="20484"/>
    <cellStyle name="Цена 4 4 6 2 2" xfId="36394"/>
    <cellStyle name="Цена 4 4 6 3" xfId="29279"/>
    <cellStyle name="Цена 4 4 7" xfId="5345"/>
    <cellStyle name="Цена 4 4 7 2" xfId="29841"/>
    <cellStyle name="Цена 4 5" xfId="2168"/>
    <cellStyle name="Цена 4 5 2" xfId="6768"/>
    <cellStyle name="Цена 4 5 2 2" xfId="13942"/>
    <cellStyle name="Цена 4 5 2 2 2" xfId="34309"/>
    <cellStyle name="Цена 4 5 2 3" xfId="30758"/>
    <cellStyle name="Цена 4 5 3" xfId="8951"/>
    <cellStyle name="Цена 4 5 3 2" xfId="31847"/>
    <cellStyle name="Цена 4 6" xfId="4764"/>
    <cellStyle name="Цена 4 6 2" xfId="29448"/>
    <cellStyle name="Цена 4 7" xfId="6128"/>
    <cellStyle name="Цена 4 7 2" xfId="13366"/>
    <cellStyle name="Цена 4 7 2 2" xfId="33917"/>
    <cellStyle name="Цена 4 7 3" xfId="30347"/>
    <cellStyle name="Цена 4 8" xfId="5802"/>
    <cellStyle name="Цена 4 8 2" xfId="30153"/>
    <cellStyle name="Цена 4 9" xfId="6437"/>
    <cellStyle name="Цена 4 9 2" xfId="13617"/>
    <cellStyle name="Цена 4 9 2 2" xfId="34102"/>
    <cellStyle name="Цена 4 9 3" xfId="30551"/>
    <cellStyle name="Цена 5" xfId="1470"/>
    <cellStyle name="Цена 5 2" xfId="1846"/>
    <cellStyle name="Цена 5 2 10" xfId="3928"/>
    <cellStyle name="Цена 5 2 10 2" xfId="29094"/>
    <cellStyle name="Цена 5 2 2" xfId="1393"/>
    <cellStyle name="Цена 5 2 2 2" xfId="3420"/>
    <cellStyle name="Цена 5 2 2 2 2" xfId="10175"/>
    <cellStyle name="Цена 5 2 2 2 2 2" xfId="32438"/>
    <cellStyle name="Цена 5 2 2 2 3" xfId="12105"/>
    <cellStyle name="Цена 5 2 2 2 3 2" xfId="18429"/>
    <cellStyle name="Цена 5 2 2 2 3 2 2" xfId="36102"/>
    <cellStyle name="Цена 5 2 2 2 3 3" xfId="33349"/>
    <cellStyle name="Цена 5 2 2 2 4" xfId="7996"/>
    <cellStyle name="Цена 5 2 2 2 4 2" xfId="21999"/>
    <cellStyle name="Цена 5 2 2 2 4 2 2" xfId="36666"/>
    <cellStyle name="Цена 5 2 2 2 4 3" xfId="31346"/>
    <cellStyle name="Цена 5 2 2 2 5" xfId="15153"/>
    <cellStyle name="Цена 5 2 2 2 5 2" xfId="34894"/>
    <cellStyle name="Цена 5 2 2 2 6" xfId="28861"/>
    <cellStyle name="Цена 5 2 2 3" xfId="3893"/>
    <cellStyle name="Цена 5 2 2 3 2" xfId="10648"/>
    <cellStyle name="Цена 5 2 2 3 2 2" xfId="32639"/>
    <cellStyle name="Цена 5 2 2 3 3" xfId="12578"/>
    <cellStyle name="Цена 5 2 2 3 3 2" xfId="18900"/>
    <cellStyle name="Цена 5 2 2 3 3 2 2" xfId="36303"/>
    <cellStyle name="Цена 5 2 2 3 3 3" xfId="33550"/>
    <cellStyle name="Цена 5 2 2 3 4" xfId="15624"/>
    <cellStyle name="Цена 5 2 2 3 4 2" xfId="35095"/>
    <cellStyle name="Цена 5 2 2 3 5" xfId="29062"/>
    <cellStyle name="Цена 5 2 2 4" xfId="6176"/>
    <cellStyle name="Цена 5 2 2 4 2" xfId="13412"/>
    <cellStyle name="Цена 5 2 2 4 2 2" xfId="33948"/>
    <cellStyle name="Цена 5 2 2 4 3" xfId="30378"/>
    <cellStyle name="Цена 5 2 2 5" xfId="8445"/>
    <cellStyle name="Цена 5 2 2 5 2" xfId="31498"/>
    <cellStyle name="Цена 5 2 2 6" xfId="6162"/>
    <cellStyle name="Цена 5 2 2 6 2" xfId="13399"/>
    <cellStyle name="Цена 5 2 2 6 2 2" xfId="33939"/>
    <cellStyle name="Цена 5 2 2 6 3" xfId="30369"/>
    <cellStyle name="Цена 5 2 2 7" xfId="4792"/>
    <cellStyle name="Цена 5 2 2 7 2" xfId="29470"/>
    <cellStyle name="Цена 5 2 3" xfId="2381"/>
    <cellStyle name="Цена 5 2 3 2" xfId="6981"/>
    <cellStyle name="Цена 5 2 3 2 2" xfId="14155"/>
    <cellStyle name="Цена 5 2 3 2 2 2" xfId="34467"/>
    <cellStyle name="Цена 5 2 3 2 3" xfId="30916"/>
    <cellStyle name="Цена 5 2 3 3" xfId="9163"/>
    <cellStyle name="Цена 5 2 3 3 2" xfId="32005"/>
    <cellStyle name="Цена 5 2 3 4" xfId="11178"/>
    <cellStyle name="Цена 5 2 3 4 2" xfId="17507"/>
    <cellStyle name="Цена 5 2 3 4 2 2" xfId="35750"/>
    <cellStyle name="Цена 5 2 3 4 3" xfId="32997"/>
    <cellStyle name="Цена 5 2 3 5" xfId="5411"/>
    <cellStyle name="Цена 5 2 3 5 2" xfId="29890"/>
    <cellStyle name="Цена 5 2 3 6" xfId="28509"/>
    <cellStyle name="Цена 5 2 4" xfId="2511"/>
    <cellStyle name="Цена 5 2 4 2" xfId="7111"/>
    <cellStyle name="Цена 5 2 4 2 2" xfId="14285"/>
    <cellStyle name="Цена 5 2 4 2 2 2" xfId="34597"/>
    <cellStyle name="Цена 5 2 4 2 3" xfId="31046"/>
    <cellStyle name="Цена 5 2 4 3" xfId="9293"/>
    <cellStyle name="Цена 5 2 4 3 2" xfId="32135"/>
    <cellStyle name="Цена 5 2 4 4" xfId="11253"/>
    <cellStyle name="Цена 5 2 4 4 2" xfId="17582"/>
    <cellStyle name="Цена 5 2 4 4 2 2" xfId="35825"/>
    <cellStyle name="Цена 5 2 4 4 3" xfId="33072"/>
    <cellStyle name="Цена 5 2 4 5" xfId="5510"/>
    <cellStyle name="Цена 5 2 4 5 2" xfId="29977"/>
    <cellStyle name="Цена 5 2 4 6" xfId="28584"/>
    <cellStyle name="Цена 5 2 5" xfId="3173"/>
    <cellStyle name="Цена 5 2 5 2" xfId="7749"/>
    <cellStyle name="Цена 5 2 5 2 2" xfId="14907"/>
    <cellStyle name="Цена 5 2 5 2 2 2" xfId="34783"/>
    <cellStyle name="Цена 5 2 5 2 3" xfId="31235"/>
    <cellStyle name="Цена 5 2 5 3" xfId="9928"/>
    <cellStyle name="Цена 5 2 5 3 2" xfId="32327"/>
    <cellStyle name="Цена 5 2 5 4" xfId="11859"/>
    <cellStyle name="Цена 5 2 5 4 2" xfId="18184"/>
    <cellStyle name="Цена 5 2 5 4 2 2" xfId="35992"/>
    <cellStyle name="Цена 5 2 5 4 3" xfId="33239"/>
    <cellStyle name="Цена 5 2 5 5" xfId="4969"/>
    <cellStyle name="Цена 5 2 5 5 2" xfId="29611"/>
    <cellStyle name="Цена 5 2 5 6" xfId="28751"/>
    <cellStyle name="Цена 5 2 6" xfId="3647"/>
    <cellStyle name="Цена 5 2 6 2" xfId="10402"/>
    <cellStyle name="Цена 5 2 6 2 2" xfId="32529"/>
    <cellStyle name="Цена 5 2 6 3" xfId="12332"/>
    <cellStyle name="Цена 5 2 6 3 2" xfId="18655"/>
    <cellStyle name="Цена 5 2 6 3 2 2" xfId="36193"/>
    <cellStyle name="Цена 5 2 6 3 3" xfId="33440"/>
    <cellStyle name="Цена 5 2 6 4" xfId="8223"/>
    <cellStyle name="Цена 5 2 6 4 2" xfId="22220"/>
    <cellStyle name="Цена 5 2 6 4 2 2" xfId="36757"/>
    <cellStyle name="Цена 5 2 6 4 3" xfId="31437"/>
    <cellStyle name="Цена 5 2 6 5" xfId="15379"/>
    <cellStyle name="Цена 5 2 6 5 2" xfId="34985"/>
    <cellStyle name="Цена 5 2 6 6" xfId="28952"/>
    <cellStyle name="Цена 5 2 7" xfId="6446"/>
    <cellStyle name="Цена 5 2 7 2" xfId="13624"/>
    <cellStyle name="Цена 5 2 7 2 2" xfId="34108"/>
    <cellStyle name="Цена 5 2 7 3" xfId="30557"/>
    <cellStyle name="Цена 5 2 8" xfId="8629"/>
    <cellStyle name="Цена 5 2 8 2" xfId="31646"/>
    <cellStyle name="Цена 5 2 9" xfId="10743"/>
    <cellStyle name="Цена 5 2 9 2" xfId="17075"/>
    <cellStyle name="Цена 5 2 9 2 2" xfId="35487"/>
    <cellStyle name="Цена 5 2 9 3" xfId="32734"/>
    <cellStyle name="Цена 5 3" xfId="1901"/>
    <cellStyle name="Цена 5 3 2" xfId="2436"/>
    <cellStyle name="Цена 5 3 2 2" xfId="7036"/>
    <cellStyle name="Цена 5 3 2 2 2" xfId="14210"/>
    <cellStyle name="Цена 5 3 2 2 2 2" xfId="34522"/>
    <cellStyle name="Цена 5 3 2 2 3" xfId="30971"/>
    <cellStyle name="Цена 5 3 2 3" xfId="9218"/>
    <cellStyle name="Цена 5 3 2 3 2" xfId="32060"/>
    <cellStyle name="Цена 5 3 3" xfId="5024"/>
    <cellStyle name="Цена 5 3 3 2" xfId="29666"/>
    <cellStyle name="Цена 5 3 4" xfId="6501"/>
    <cellStyle name="Цена 5 3 4 2" xfId="13679"/>
    <cellStyle name="Цена 5 3 4 2 2" xfId="34163"/>
    <cellStyle name="Цена 5 3 4 3" xfId="30612"/>
    <cellStyle name="Цена 5 3 5" xfId="8684"/>
    <cellStyle name="Цена 5 3 5 2" xfId="31701"/>
    <cellStyle name="Цена 5 3 6" xfId="10798"/>
    <cellStyle name="Цена 5 3 6 2" xfId="17130"/>
    <cellStyle name="Цена 5 3 6 2 2" xfId="35542"/>
    <cellStyle name="Цена 5 3 6 3" xfId="32789"/>
    <cellStyle name="Цена 5 4" xfId="1407"/>
    <cellStyle name="Цена 5 4 2" xfId="4799"/>
    <cellStyle name="Цена 5 4 2 2" xfId="29477"/>
    <cellStyle name="Цена 5 4 3" xfId="6190"/>
    <cellStyle name="Цена 5 4 3 2" xfId="13426"/>
    <cellStyle name="Цена 5 4 3 2 2" xfId="33955"/>
    <cellStyle name="Цена 5 4 3 3" xfId="30385"/>
    <cellStyle name="Цена 5 4 4" xfId="8459"/>
    <cellStyle name="Цена 5 4 4 2" xfId="31505"/>
    <cellStyle name="Цена 5 4 5" xfId="6384"/>
    <cellStyle name="Цена 5 4 5 2" xfId="13590"/>
    <cellStyle name="Цена 5 4 5 2 2" xfId="34082"/>
    <cellStyle name="Цена 5 4 5 3" xfId="30529"/>
    <cellStyle name="Цена 5 4 6" xfId="4532"/>
    <cellStyle name="Цена 5 4 6 2" xfId="20540"/>
    <cellStyle name="Цена 5 4 6 2 2" xfId="36423"/>
    <cellStyle name="Цена 5 4 6 3" xfId="29308"/>
    <cellStyle name="Цена 5 4 7" xfId="5455"/>
    <cellStyle name="Цена 5 4 7 2" xfId="29922"/>
    <cellStyle name="Цена 5 5" xfId="2234"/>
    <cellStyle name="Цена 5 5 2" xfId="6834"/>
    <cellStyle name="Цена 5 5 2 2" xfId="14008"/>
    <cellStyle name="Цена 5 5 2 2 2" xfId="34357"/>
    <cellStyle name="Цена 5 5 2 3" xfId="30806"/>
    <cellStyle name="Цена 5 5 3" xfId="9017"/>
    <cellStyle name="Цена 5 5 3 2" xfId="31895"/>
    <cellStyle name="Цена 5 6" xfId="4820"/>
    <cellStyle name="Цена 5 6 2" xfId="29496"/>
    <cellStyle name="Цена 5 7" xfId="6241"/>
    <cellStyle name="Цена 5 7 2" xfId="13473"/>
    <cellStyle name="Цена 5 7 2 2" xfId="33983"/>
    <cellStyle name="Цена 5 7 3" xfId="30416"/>
    <cellStyle name="Цена 5 8" xfId="8510"/>
    <cellStyle name="Цена 5 8 2" xfId="31534"/>
    <cellStyle name="Цена 5 9" xfId="5751"/>
    <cellStyle name="Цена 5 9 2" xfId="13040"/>
    <cellStyle name="Цена 5 9 2 2" xfId="33732"/>
    <cellStyle name="Цена 5 9 3" xfId="30122"/>
    <cellStyle name="Цена 6" xfId="1588"/>
    <cellStyle name="Цена 6 10" xfId="4181"/>
    <cellStyle name="Цена 6 10 2" xfId="29197"/>
    <cellStyle name="Цена 6 2" xfId="886"/>
    <cellStyle name="Цена 6 2 2" xfId="3272"/>
    <cellStyle name="Цена 6 2 2 2" xfId="10027"/>
    <cellStyle name="Цена 6 2 2 2 2" xfId="32371"/>
    <cellStyle name="Цена 6 2 2 3" xfId="11957"/>
    <cellStyle name="Цена 6 2 2 3 2" xfId="18282"/>
    <cellStyle name="Цена 6 2 2 3 2 2" xfId="36035"/>
    <cellStyle name="Цена 6 2 2 3 3" xfId="33282"/>
    <cellStyle name="Цена 6 2 2 4" xfId="7848"/>
    <cellStyle name="Цена 6 2 2 4 2" xfId="21852"/>
    <cellStyle name="Цена 6 2 2 4 2 2" xfId="36599"/>
    <cellStyle name="Цена 6 2 2 4 3" xfId="31279"/>
    <cellStyle name="Цена 6 2 2 5" xfId="15006"/>
    <cellStyle name="Цена 6 2 2 5 2" xfId="34827"/>
    <cellStyle name="Цена 6 2 2 6" xfId="28794"/>
    <cellStyle name="Цена 6 2 3" xfId="3745"/>
    <cellStyle name="Цена 6 2 3 2" xfId="10500"/>
    <cellStyle name="Цена 6 2 3 2 2" xfId="32572"/>
    <cellStyle name="Цена 6 2 3 3" xfId="12430"/>
    <cellStyle name="Цена 6 2 3 3 2" xfId="18753"/>
    <cellStyle name="Цена 6 2 3 3 2 2" xfId="36236"/>
    <cellStyle name="Цена 6 2 3 3 3" xfId="33483"/>
    <cellStyle name="Цена 6 2 3 4" xfId="15477"/>
    <cellStyle name="Цена 6 2 3 4 2" xfId="35028"/>
    <cellStyle name="Цена 6 2 3 5" xfId="28995"/>
    <cellStyle name="Цена 6 2 4" xfId="5931"/>
    <cellStyle name="Цена 6 2 4 2" xfId="13192"/>
    <cellStyle name="Цена 6 2 4 2 2" xfId="33806"/>
    <cellStyle name="Цена 6 2 4 3" xfId="30218"/>
    <cellStyle name="Цена 6 2 5" xfId="5852"/>
    <cellStyle name="Цена 6 2 5 2" xfId="30184"/>
    <cellStyle name="Цена 6 2 6" xfId="5999"/>
    <cellStyle name="Цена 6 2 6 2" xfId="13258"/>
    <cellStyle name="Цена 6 2 6 2 2" xfId="33844"/>
    <cellStyle name="Цена 6 2 6 3" xfId="30258"/>
    <cellStyle name="Цена 6 2 7" xfId="4690"/>
    <cellStyle name="Цена 6 2 7 2" xfId="29387"/>
    <cellStyle name="Цена 6 3" xfId="2291"/>
    <cellStyle name="Цена 6 3 2" xfId="6891"/>
    <cellStyle name="Цена 6 3 2 2" xfId="14065"/>
    <cellStyle name="Цена 6 3 2 2 2" xfId="34396"/>
    <cellStyle name="Цена 6 3 2 3" xfId="30845"/>
    <cellStyle name="Цена 6 3 3" xfId="9074"/>
    <cellStyle name="Цена 6 3 3 2" xfId="31934"/>
    <cellStyle name="Цена 6 3 4" xfId="11102"/>
    <cellStyle name="Цена 6 3 4 2" xfId="17431"/>
    <cellStyle name="Цена 6 3 4 2 2" xfId="35692"/>
    <cellStyle name="Цена 6 3 4 3" xfId="32939"/>
    <cellStyle name="Цена 6 3 5" xfId="5330"/>
    <cellStyle name="Цена 6 3 5 2" xfId="29829"/>
    <cellStyle name="Цена 6 3 6" xfId="28451"/>
    <cellStyle name="Цена 6 4" xfId="2106"/>
    <cellStyle name="Цена 6 4 2" xfId="6706"/>
    <cellStyle name="Цена 6 4 2 2" xfId="13882"/>
    <cellStyle name="Цена 6 4 2 2 2" xfId="34282"/>
    <cellStyle name="Цена 6 4 2 3" xfId="30731"/>
    <cellStyle name="Цена 6 4 3" xfId="8889"/>
    <cellStyle name="Цена 6 4 3 2" xfId="31820"/>
    <cellStyle name="Цена 6 4 4" xfId="10989"/>
    <cellStyle name="Цена 6 4 4 2" xfId="17319"/>
    <cellStyle name="Цена 6 4 4 2 2" xfId="35648"/>
    <cellStyle name="Цена 6 4 4 3" xfId="32895"/>
    <cellStyle name="Цена 6 4 5" xfId="5185"/>
    <cellStyle name="Цена 6 4 5 2" xfId="29768"/>
    <cellStyle name="Цена 6 4 6" xfId="28408"/>
    <cellStyle name="Цена 6 5" xfId="3008"/>
    <cellStyle name="Цена 6 5 2" xfId="7595"/>
    <cellStyle name="Цена 6 5 2 2" xfId="14759"/>
    <cellStyle name="Цена 6 5 2 2 2" xfId="34716"/>
    <cellStyle name="Цена 6 5 2 3" xfId="31168"/>
    <cellStyle name="Цена 6 5 3" xfId="9774"/>
    <cellStyle name="Цена 6 5 3 2" xfId="32256"/>
    <cellStyle name="Цена 6 5 4" xfId="11711"/>
    <cellStyle name="Цена 6 5 4 2" xfId="18036"/>
    <cellStyle name="Цена 6 5 4 2 2" xfId="35925"/>
    <cellStyle name="Цена 6 5 4 3" xfId="33172"/>
    <cellStyle name="Цена 6 5 5" xfId="4860"/>
    <cellStyle name="Цена 6 5 5 2" xfId="29536"/>
    <cellStyle name="Цена 6 5 6" xfId="28684"/>
    <cellStyle name="Цена 6 6" xfId="3517"/>
    <cellStyle name="Цена 6 6 2" xfId="10272"/>
    <cellStyle name="Цена 6 6 2 2" xfId="32478"/>
    <cellStyle name="Цена 6 6 3" xfId="12202"/>
    <cellStyle name="Цена 6 6 3 2" xfId="18525"/>
    <cellStyle name="Цена 6 6 3 2 2" xfId="36142"/>
    <cellStyle name="Цена 6 6 3 3" xfId="33389"/>
    <cellStyle name="Цена 6 6 4" xfId="8093"/>
    <cellStyle name="Цена 6 6 4 2" xfId="22090"/>
    <cellStyle name="Цена 6 6 4 2 2" xfId="36706"/>
    <cellStyle name="Цена 6 6 4 3" xfId="31386"/>
    <cellStyle name="Цена 6 6 5" xfId="15249"/>
    <cellStyle name="Цена 6 6 5 2" xfId="34934"/>
    <cellStyle name="Цена 6 6 6" xfId="28901"/>
    <cellStyle name="Цена 6 7" xfId="6298"/>
    <cellStyle name="Цена 6 7 2" xfId="13523"/>
    <cellStyle name="Цена 6 7 2 2" xfId="34025"/>
    <cellStyle name="Цена 6 7 3" xfId="30464"/>
    <cellStyle name="Цена 6 8" xfId="8549"/>
    <cellStyle name="Цена 6 8 2" xfId="31572"/>
    <cellStyle name="Цена 6 9" xfId="10683"/>
    <cellStyle name="Цена 6 9 2" xfId="17015"/>
    <cellStyle name="Цена 6 9 2 2" xfId="35427"/>
    <cellStyle name="Цена 6 9 3" xfId="32674"/>
    <cellStyle name="Цена 7" xfId="1670"/>
    <cellStyle name="Цена 7 2" xfId="2313"/>
    <cellStyle name="Цена 7 2 2" xfId="6913"/>
    <cellStyle name="Цена 7 2 2 2" xfId="14087"/>
    <cellStyle name="Цена 7 2 2 2 2" xfId="34416"/>
    <cellStyle name="Цена 7 2 2 3" xfId="30865"/>
    <cellStyle name="Цена 7 2 3" xfId="9096"/>
    <cellStyle name="Цена 7 2 3 2" xfId="31954"/>
    <cellStyle name="Цена 7 3" xfId="4884"/>
    <cellStyle name="Цена 7 3 2" xfId="29554"/>
    <cellStyle name="Цена 7 4" xfId="6339"/>
    <cellStyle name="Цена 7 4 2" xfId="13553"/>
    <cellStyle name="Цена 7 4 2 2" xfId="34048"/>
    <cellStyle name="Цена 7 4 3" xfId="30492"/>
    <cellStyle name="Цена 7 5" xfId="8576"/>
    <cellStyle name="Цена 7 5 2" xfId="31596"/>
    <cellStyle name="Цена 7 6" xfId="10700"/>
    <cellStyle name="Цена 7 6 2" xfId="17032"/>
    <cellStyle name="Цена 7 6 2 2" xfId="35444"/>
    <cellStyle name="Цена 7 6 3" xfId="32691"/>
    <cellStyle name="Цена 8" xfId="947"/>
    <cellStyle name="Цена 8 2" xfId="4716"/>
    <cellStyle name="Цена 8 2 2" xfId="29412"/>
    <cellStyle name="Цена 8 3" xfId="5989"/>
    <cellStyle name="Цена 8 3 2" xfId="13250"/>
    <cellStyle name="Цена 8 3 2 2" xfId="33837"/>
    <cellStyle name="Цена 8 3 3" xfId="30249"/>
    <cellStyle name="Цена 8 4" xfId="6058"/>
    <cellStyle name="Цена 8 4 2" xfId="30299"/>
    <cellStyle name="Цена 8 5" xfId="5834"/>
    <cellStyle name="Цена 8 5 2" xfId="13099"/>
    <cellStyle name="Цена 8 5 2 2" xfId="33769"/>
    <cellStyle name="Цена 8 5 3" xfId="30178"/>
    <cellStyle name="Цена 8 6" xfId="4353"/>
    <cellStyle name="Цена 8 6 2" xfId="20397"/>
    <cellStyle name="Цена 8 6 2 2" xfId="36355"/>
    <cellStyle name="Цена 8 6 3" xfId="29240"/>
    <cellStyle name="Цена 8 7" xfId="4593"/>
    <cellStyle name="Цена 8 7 2" xfId="29347"/>
    <cellStyle name="Цена 9" xfId="2083"/>
    <cellStyle name="Цена 9 2" xfId="6683"/>
    <cellStyle name="Цена 9 2 2" xfId="13859"/>
    <cellStyle name="Цена 9 2 2 2" xfId="34269"/>
    <cellStyle name="Цена 9 2 3" xfId="30718"/>
    <cellStyle name="Цена 9 3" xfId="8866"/>
    <cellStyle name="Цена 9 3 2" xfId="31807"/>
    <cellStyle name="Џђ?–…?’?›?" xfId="600"/>
    <cellStyle name="Џђһ–…қ’қ›ү" xfId="599"/>
    <cellStyle name="Џђћ–…ќ’ќ›‰" xfId="437"/>
    <cellStyle name="Џђћ–…ќ’ќ›‰ 2" xfId="438"/>
    <cellStyle name="Џђћ–…ќ’ќ›‰ 2 2" xfId="814"/>
    <cellStyle name="Џђћ–…ќ’ќ›‰ 2 2 2" xfId="1460"/>
    <cellStyle name="Џђћ–…ќ’ќ›‰ 2 2 3" xfId="1164"/>
    <cellStyle name="Џђћ–…ќ’ќ›‰ 2 3" xfId="1242"/>
    <cellStyle name="Џђћ–…ќ’ќ›‰ 2 4" xfId="1272"/>
    <cellStyle name="Џђћ–…ќ’ќ›‰ 3" xfId="439"/>
    <cellStyle name="Џђћ–…ќ’ќ›‰ 3 2" xfId="815"/>
  </cellStyles>
  <dxfs count="0"/>
  <tableStyles count="0" defaultTableStyle="TableStyleMedium9" defaultPivotStyle="PivotStyleLight16"/>
  <colors>
    <mruColors>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87"/>
  <sheetViews>
    <sheetView tabSelected="1" view="pageBreakPreview" zoomScale="50" zoomScaleNormal="50" zoomScaleSheetLayoutView="50" zoomScalePageLayoutView="50" workbookViewId="0">
      <pane xSplit="1" topLeftCell="B1" activePane="topRight" state="frozen"/>
      <selection activeCell="A718" sqref="A718"/>
      <selection pane="topRight" activeCell="A843" sqref="A843"/>
    </sheetView>
  </sheetViews>
  <sheetFormatPr defaultRowHeight="15" outlineLevelRow="1"/>
  <cols>
    <col min="1" max="1" width="13.5703125" style="380" customWidth="1"/>
    <col min="2" max="2" width="16.7109375" style="380" customWidth="1"/>
    <col min="3" max="3" width="16.42578125" style="380" customWidth="1"/>
    <col min="4" max="4" width="24" style="326" customWidth="1"/>
    <col min="5" max="5" width="17.42578125" style="326" customWidth="1"/>
    <col min="6" max="6" width="29.42578125" style="326" customWidth="1"/>
    <col min="7" max="7" width="14.28515625" style="326" customWidth="1"/>
    <col min="8" max="8" width="28.28515625" style="326" customWidth="1"/>
    <col min="9" max="9" width="18.28515625" style="326" customWidth="1"/>
    <col min="10" max="10" width="10.28515625" style="380" customWidth="1"/>
    <col min="11" max="11" width="9" style="380" customWidth="1"/>
    <col min="12" max="12" width="15.7109375" style="380" customWidth="1"/>
    <col min="13" max="13" width="18.28515625" style="380" customWidth="1"/>
    <col min="14" max="14" width="16" style="380" customWidth="1"/>
    <col min="15" max="15" width="24.28515625" style="380" customWidth="1"/>
    <col min="16" max="16" width="12.140625" style="380" customWidth="1"/>
    <col min="17" max="17" width="22.7109375" style="380" customWidth="1"/>
    <col min="18" max="18" width="23.140625" style="380" customWidth="1"/>
    <col min="19" max="19" width="15.7109375" style="380" customWidth="1"/>
    <col min="20" max="20" width="14.5703125" style="380" customWidth="1"/>
    <col min="21" max="21" width="20.5703125" style="514" customWidth="1"/>
    <col min="22" max="22" width="22.28515625" style="514" customWidth="1"/>
    <col min="23" max="23" width="28.140625" style="380" customWidth="1"/>
    <col min="24" max="24" width="31.5703125" style="380" customWidth="1"/>
    <col min="25" max="25" width="13.42578125" style="380" customWidth="1"/>
    <col min="26" max="26" width="12.7109375" style="380" customWidth="1"/>
    <col min="27" max="27" width="19.140625" style="380" customWidth="1"/>
    <col min="28" max="28" width="17.5703125" style="380" customWidth="1"/>
    <col min="29" max="29" width="9.140625" style="380"/>
    <col min="30" max="30" width="14" style="380" customWidth="1"/>
    <col min="31" max="31" width="18.28515625" style="380" customWidth="1"/>
    <col min="32" max="16384" width="9.140625" style="380"/>
  </cols>
  <sheetData>
    <row r="1" spans="1:32" ht="21.75" customHeight="1">
      <c r="A1" s="382"/>
      <c r="B1" s="392"/>
      <c r="C1" s="392"/>
      <c r="D1" s="392"/>
      <c r="E1" s="392"/>
      <c r="F1" s="391"/>
      <c r="G1" s="391"/>
      <c r="H1" s="392"/>
      <c r="I1" s="392"/>
      <c r="J1" s="392"/>
      <c r="K1" s="392"/>
      <c r="L1" s="392"/>
      <c r="M1" s="392"/>
      <c r="N1" s="392"/>
      <c r="O1" s="392"/>
      <c r="P1" s="390" t="s">
        <v>647</v>
      </c>
      <c r="Q1" s="382"/>
      <c r="R1" s="392"/>
      <c r="S1" s="382"/>
      <c r="T1" s="392"/>
      <c r="U1" s="513"/>
      <c r="V1" s="389"/>
      <c r="W1" s="393"/>
      <c r="X1" s="391"/>
    </row>
    <row r="2" spans="1:32" ht="21.75" customHeight="1">
      <c r="A2" s="382"/>
      <c r="B2" s="392"/>
      <c r="C2" s="392"/>
      <c r="D2" s="392"/>
      <c r="E2" s="392"/>
      <c r="F2" s="391"/>
      <c r="G2" s="391"/>
      <c r="H2" s="392"/>
      <c r="I2" s="392"/>
      <c r="J2" s="392"/>
      <c r="K2" s="392"/>
      <c r="L2" s="392"/>
      <c r="M2" s="392"/>
      <c r="N2" s="392"/>
      <c r="O2" s="392"/>
      <c r="P2" s="390" t="s">
        <v>1536</v>
      </c>
      <c r="Q2" s="382"/>
      <c r="R2" s="392"/>
      <c r="S2" s="382"/>
      <c r="T2" s="392"/>
      <c r="U2" s="513"/>
      <c r="V2" s="389"/>
      <c r="W2" s="390"/>
      <c r="X2" s="392"/>
    </row>
    <row r="3" spans="1:32" ht="21.75" customHeight="1">
      <c r="A3" s="382"/>
      <c r="B3" s="382"/>
      <c r="C3" s="382"/>
      <c r="D3" s="382"/>
      <c r="E3" s="382"/>
      <c r="F3" s="388"/>
      <c r="G3" s="388"/>
      <c r="H3" s="382"/>
      <c r="I3" s="382"/>
      <c r="J3" s="382"/>
      <c r="K3" s="382"/>
      <c r="L3" s="382"/>
      <c r="M3" s="382"/>
      <c r="N3" s="382"/>
      <c r="O3" s="382"/>
      <c r="P3" s="390" t="s">
        <v>1537</v>
      </c>
      <c r="Q3" s="382"/>
      <c r="R3" s="382"/>
      <c r="S3" s="382"/>
      <c r="T3" s="382"/>
      <c r="U3" s="513"/>
      <c r="V3" s="389"/>
      <c r="W3" s="390"/>
      <c r="X3" s="392"/>
    </row>
    <row r="4" spans="1:32" ht="21.75" customHeight="1">
      <c r="A4" s="382"/>
      <c r="B4" s="382"/>
      <c r="C4" s="382"/>
      <c r="D4" s="382"/>
      <c r="E4" s="382"/>
      <c r="F4" s="388"/>
      <c r="G4" s="388"/>
      <c r="H4" s="382"/>
      <c r="I4" s="382"/>
      <c r="J4" s="382"/>
      <c r="K4" s="382"/>
      <c r="L4" s="382"/>
      <c r="M4" s="382"/>
      <c r="N4" s="382"/>
      <c r="O4" s="382"/>
      <c r="P4" s="390" t="s">
        <v>1538</v>
      </c>
      <c r="Q4" s="382"/>
      <c r="R4" s="382"/>
      <c r="S4" s="382"/>
      <c r="T4" s="382"/>
      <c r="U4" s="513"/>
      <c r="V4" s="389"/>
      <c r="W4" s="390"/>
      <c r="X4" s="392"/>
    </row>
    <row r="5" spans="1:32" ht="24.75" customHeight="1">
      <c r="A5" s="627" t="s">
        <v>1539</v>
      </c>
      <c r="B5" s="627"/>
      <c r="C5" s="627"/>
      <c r="D5" s="627"/>
      <c r="E5" s="627"/>
      <c r="F5" s="627"/>
      <c r="G5" s="627"/>
      <c r="H5" s="627"/>
      <c r="I5" s="627"/>
      <c r="J5" s="627"/>
      <c r="K5" s="627"/>
      <c r="L5" s="627"/>
      <c r="M5" s="627"/>
      <c r="N5" s="627"/>
      <c r="O5" s="627"/>
      <c r="P5" s="627"/>
      <c r="Q5" s="627"/>
      <c r="R5" s="627"/>
      <c r="S5" s="627"/>
      <c r="T5" s="627"/>
      <c r="U5" s="628"/>
      <c r="V5" s="628"/>
      <c r="W5" s="627"/>
      <c r="X5" s="627"/>
    </row>
    <row r="6" spans="1:32" ht="23.25" customHeight="1">
      <c r="A6" s="626" t="s">
        <v>1511</v>
      </c>
      <c r="B6" s="626"/>
      <c r="C6" s="626"/>
      <c r="D6" s="626"/>
      <c r="E6" s="626"/>
      <c r="F6" s="626"/>
      <c r="G6" s="626"/>
      <c r="H6" s="626"/>
      <c r="I6" s="626"/>
      <c r="J6" s="626"/>
      <c r="K6" s="626"/>
      <c r="L6" s="626"/>
      <c r="M6" s="626"/>
      <c r="N6" s="626"/>
      <c r="O6" s="626"/>
      <c r="P6" s="626"/>
      <c r="Q6" s="626"/>
      <c r="R6" s="626"/>
      <c r="S6" s="626"/>
      <c r="T6" s="626"/>
      <c r="U6" s="626"/>
      <c r="V6" s="626"/>
      <c r="W6" s="626"/>
      <c r="X6" s="626"/>
      <c r="Y6" s="626"/>
      <c r="Z6" s="626"/>
      <c r="AA6" s="626"/>
      <c r="AB6" s="626"/>
    </row>
    <row r="7" spans="1:32" ht="23.25" customHeight="1">
      <c r="A7" s="383"/>
      <c r="B7" s="383"/>
      <c r="C7" s="383"/>
      <c r="D7" s="386"/>
      <c r="E7" s="386"/>
      <c r="F7" s="386"/>
      <c r="G7" s="386"/>
      <c r="H7" s="386"/>
      <c r="I7" s="386"/>
      <c r="J7" s="383"/>
      <c r="K7" s="383"/>
      <c r="L7" s="383"/>
      <c r="M7" s="383"/>
      <c r="N7" s="383"/>
      <c r="O7" s="383"/>
      <c r="P7" s="383"/>
      <c r="Q7" s="383"/>
      <c r="R7" s="383"/>
      <c r="S7" s="383"/>
      <c r="T7" s="383"/>
      <c r="U7" s="383"/>
      <c r="V7" s="383"/>
      <c r="W7" s="383"/>
      <c r="X7" s="379"/>
      <c r="Y7" s="383"/>
      <c r="Z7" s="383"/>
      <c r="AA7" s="383"/>
      <c r="AB7" s="383"/>
    </row>
    <row r="8" spans="1:32" ht="27.75" customHeight="1">
      <c r="D8" s="380"/>
      <c r="E8" s="380"/>
      <c r="F8" s="380"/>
      <c r="G8" s="380"/>
      <c r="H8" s="380"/>
      <c r="I8" s="380"/>
      <c r="P8" s="387" t="s">
        <v>1540</v>
      </c>
      <c r="X8" s="381"/>
      <c r="Y8" s="385"/>
      <c r="Z8" s="385"/>
      <c r="AA8" s="385"/>
      <c r="AB8" s="385"/>
      <c r="AC8" s="385"/>
    </row>
    <row r="9" spans="1:32" ht="27.75" customHeight="1">
      <c r="D9" s="380"/>
      <c r="E9" s="380"/>
      <c r="F9" s="380"/>
      <c r="G9" s="380"/>
      <c r="H9" s="380"/>
      <c r="I9" s="380"/>
      <c r="P9" s="387" t="s">
        <v>1641</v>
      </c>
      <c r="X9" s="384"/>
      <c r="Y9" s="385"/>
      <c r="Z9" s="385"/>
      <c r="AA9" s="385"/>
      <c r="AB9" s="385"/>
      <c r="AC9" s="385"/>
    </row>
    <row r="10" spans="1:32" ht="27.75" customHeight="1">
      <c r="D10" s="380"/>
      <c r="E10" s="380"/>
      <c r="F10" s="380"/>
      <c r="G10" s="380"/>
      <c r="H10" s="380"/>
      <c r="I10" s="380"/>
      <c r="P10" s="387" t="s">
        <v>1642</v>
      </c>
      <c r="X10" s="384"/>
      <c r="Y10" s="385"/>
      <c r="Z10" s="385"/>
      <c r="AA10" s="385"/>
      <c r="AB10" s="385"/>
      <c r="AC10" s="385"/>
    </row>
    <row r="11" spans="1:32" ht="27.75" customHeight="1">
      <c r="D11" s="380"/>
      <c r="E11" s="380"/>
      <c r="F11" s="380"/>
      <c r="G11" s="380"/>
      <c r="H11" s="380"/>
      <c r="I11" s="380"/>
      <c r="P11" s="387" t="s">
        <v>1643</v>
      </c>
      <c r="X11" s="384"/>
      <c r="Y11" s="385"/>
      <c r="Z11" s="385"/>
      <c r="AA11" s="385"/>
      <c r="AB11" s="385"/>
      <c r="AC11" s="385"/>
    </row>
    <row r="12" spans="1:32" ht="27.75" customHeight="1">
      <c r="D12" s="380"/>
      <c r="E12" s="380"/>
      <c r="F12" s="380"/>
      <c r="G12" s="380"/>
      <c r="H12" s="380"/>
      <c r="I12" s="380"/>
      <c r="P12" s="387" t="s">
        <v>1890</v>
      </c>
      <c r="X12" s="385"/>
      <c r="Y12" s="385"/>
      <c r="Z12" s="385"/>
      <c r="AA12" s="385"/>
      <c r="AB12" s="385"/>
      <c r="AC12" s="385"/>
    </row>
    <row r="13" spans="1:32" s="45" customFormat="1" ht="187.5" customHeight="1">
      <c r="A13" s="43" t="s">
        <v>0</v>
      </c>
      <c r="B13" s="43" t="s">
        <v>1</v>
      </c>
      <c r="C13" s="43" t="s">
        <v>2</v>
      </c>
      <c r="D13" s="43" t="s">
        <v>3</v>
      </c>
      <c r="E13" s="43" t="s">
        <v>4</v>
      </c>
      <c r="F13" s="43" t="s">
        <v>5</v>
      </c>
      <c r="G13" s="43" t="s">
        <v>6</v>
      </c>
      <c r="H13" s="43" t="s">
        <v>7</v>
      </c>
      <c r="I13" s="43" t="s">
        <v>8</v>
      </c>
      <c r="J13" s="43" t="s">
        <v>9</v>
      </c>
      <c r="K13" s="43" t="s">
        <v>10</v>
      </c>
      <c r="L13" s="43" t="s">
        <v>11</v>
      </c>
      <c r="M13" s="43" t="s">
        <v>12</v>
      </c>
      <c r="N13" s="43" t="s">
        <v>13</v>
      </c>
      <c r="O13" s="43" t="s">
        <v>14</v>
      </c>
      <c r="P13" s="43" t="s">
        <v>15</v>
      </c>
      <c r="Q13" s="43" t="s">
        <v>16</v>
      </c>
      <c r="R13" s="43" t="s">
        <v>17</v>
      </c>
      <c r="S13" s="43" t="s">
        <v>18</v>
      </c>
      <c r="T13" s="43" t="s">
        <v>19</v>
      </c>
      <c r="U13" s="44" t="s">
        <v>20</v>
      </c>
      <c r="V13" s="44" t="s">
        <v>21</v>
      </c>
      <c r="W13" s="44" t="s">
        <v>22</v>
      </c>
      <c r="X13" s="44" t="s">
        <v>23</v>
      </c>
      <c r="Y13" s="43" t="s">
        <v>24</v>
      </c>
      <c r="Z13" s="43" t="s">
        <v>25</v>
      </c>
      <c r="AA13" s="43" t="s">
        <v>26</v>
      </c>
      <c r="AB13" s="43" t="s">
        <v>62</v>
      </c>
      <c r="AC13" s="246"/>
      <c r="AD13" s="246"/>
      <c r="AE13" s="246"/>
      <c r="AF13" s="246"/>
    </row>
    <row r="14" spans="1:32" s="324" customFormat="1" ht="28.5" customHeight="1">
      <c r="A14" s="43">
        <v>1</v>
      </c>
      <c r="B14" s="43">
        <v>2</v>
      </c>
      <c r="C14" s="322">
        <v>3</v>
      </c>
      <c r="D14" s="322">
        <v>4</v>
      </c>
      <c r="E14" s="322" t="s">
        <v>27</v>
      </c>
      <c r="F14" s="322">
        <v>5</v>
      </c>
      <c r="G14" s="322" t="s">
        <v>28</v>
      </c>
      <c r="H14" s="322">
        <v>6</v>
      </c>
      <c r="I14" s="322" t="s">
        <v>29</v>
      </c>
      <c r="J14" s="322">
        <v>7</v>
      </c>
      <c r="K14" s="322">
        <v>8</v>
      </c>
      <c r="L14" s="322">
        <v>9</v>
      </c>
      <c r="M14" s="322">
        <v>10</v>
      </c>
      <c r="N14" s="322">
        <v>11</v>
      </c>
      <c r="O14" s="322">
        <v>12</v>
      </c>
      <c r="P14" s="322">
        <v>13</v>
      </c>
      <c r="Q14" s="322">
        <v>14</v>
      </c>
      <c r="R14" s="322">
        <v>15</v>
      </c>
      <c r="S14" s="322">
        <v>16</v>
      </c>
      <c r="T14" s="322">
        <v>17</v>
      </c>
      <c r="U14" s="322">
        <v>18</v>
      </c>
      <c r="V14" s="322">
        <v>19</v>
      </c>
      <c r="W14" s="322">
        <v>20</v>
      </c>
      <c r="X14" s="321">
        <v>21</v>
      </c>
      <c r="Y14" s="321">
        <v>22</v>
      </c>
      <c r="Z14" s="321">
        <v>23</v>
      </c>
      <c r="AA14" s="321">
        <v>24</v>
      </c>
      <c r="AB14" s="322">
        <v>25</v>
      </c>
      <c r="AC14" s="323"/>
      <c r="AD14" s="323"/>
      <c r="AE14" s="323"/>
      <c r="AF14" s="323"/>
    </row>
    <row r="15" spans="1:32" ht="33" customHeight="1">
      <c r="A15" s="319" t="s">
        <v>178</v>
      </c>
      <c r="B15" s="48"/>
      <c r="C15" s="46"/>
      <c r="D15" s="330"/>
      <c r="E15" s="330"/>
      <c r="F15" s="330"/>
      <c r="G15" s="330"/>
      <c r="H15" s="330"/>
      <c r="I15" s="330"/>
      <c r="J15" s="46"/>
      <c r="K15" s="46"/>
      <c r="L15" s="46"/>
      <c r="M15" s="46"/>
      <c r="N15" s="46"/>
      <c r="O15" s="46"/>
      <c r="P15" s="46"/>
      <c r="Q15" s="46"/>
      <c r="R15" s="46"/>
      <c r="S15" s="46"/>
      <c r="T15" s="46"/>
      <c r="U15" s="46"/>
      <c r="V15" s="46"/>
      <c r="W15" s="46"/>
      <c r="X15" s="47"/>
      <c r="Y15" s="47"/>
      <c r="Z15" s="47"/>
      <c r="AA15" s="47"/>
      <c r="AB15" s="47"/>
      <c r="AC15" s="247"/>
      <c r="AD15" s="247"/>
      <c r="AE15" s="247"/>
      <c r="AF15" s="247"/>
    </row>
    <row r="16" spans="1:32" s="45" customFormat="1" ht="165.95" customHeight="1">
      <c r="A16" s="49" t="s">
        <v>741</v>
      </c>
      <c r="B16" s="49" t="s">
        <v>56</v>
      </c>
      <c r="C16" s="49" t="s">
        <v>142</v>
      </c>
      <c r="D16" s="49" t="s">
        <v>143</v>
      </c>
      <c r="E16" s="49" t="s">
        <v>144</v>
      </c>
      <c r="F16" s="49" t="s">
        <v>145</v>
      </c>
      <c r="G16" s="49" t="s">
        <v>146</v>
      </c>
      <c r="H16" s="49" t="s">
        <v>147</v>
      </c>
      <c r="I16" s="49" t="s">
        <v>148</v>
      </c>
      <c r="J16" s="49" t="s">
        <v>31</v>
      </c>
      <c r="K16" s="49">
        <v>0</v>
      </c>
      <c r="L16" s="50">
        <v>710000000</v>
      </c>
      <c r="M16" s="49" t="s">
        <v>61</v>
      </c>
      <c r="N16" s="51" t="s">
        <v>100</v>
      </c>
      <c r="O16" s="52" t="s">
        <v>529</v>
      </c>
      <c r="P16" s="49" t="s">
        <v>149</v>
      </c>
      <c r="Q16" s="49" t="s">
        <v>150</v>
      </c>
      <c r="R16" s="49" t="s">
        <v>151</v>
      </c>
      <c r="S16" s="49">
        <v>114</v>
      </c>
      <c r="T16" s="49" t="s">
        <v>152</v>
      </c>
      <c r="U16" s="575">
        <v>123035.833</v>
      </c>
      <c r="V16" s="575">
        <v>16779.47</v>
      </c>
      <c r="W16" s="575">
        <v>2064476068.74</v>
      </c>
      <c r="X16" s="575">
        <f t="shared" ref="X16:X81" si="0">W16*1.12</f>
        <v>2312213196.9888</v>
      </c>
      <c r="Y16" s="49"/>
      <c r="Z16" s="49">
        <v>2015</v>
      </c>
      <c r="AA16" s="49" t="s">
        <v>501</v>
      </c>
      <c r="AB16" s="49" t="s">
        <v>153</v>
      </c>
      <c r="AC16" s="246"/>
      <c r="AD16" s="246"/>
      <c r="AE16" s="246"/>
      <c r="AF16" s="246"/>
    </row>
    <row r="17" spans="1:32" s="45" customFormat="1" ht="165.95" customHeight="1">
      <c r="A17" s="49" t="s">
        <v>742</v>
      </c>
      <c r="B17" s="49" t="s">
        <v>56</v>
      </c>
      <c r="C17" s="49" t="s">
        <v>142</v>
      </c>
      <c r="D17" s="49" t="s">
        <v>143</v>
      </c>
      <c r="E17" s="49" t="s">
        <v>144</v>
      </c>
      <c r="F17" s="49" t="s">
        <v>145</v>
      </c>
      <c r="G17" s="49" t="s">
        <v>146</v>
      </c>
      <c r="H17" s="49" t="s">
        <v>154</v>
      </c>
      <c r="I17" s="49" t="s">
        <v>155</v>
      </c>
      <c r="J17" s="49" t="s">
        <v>31</v>
      </c>
      <c r="K17" s="49">
        <v>0</v>
      </c>
      <c r="L17" s="50">
        <v>710000000</v>
      </c>
      <c r="M17" s="49" t="s">
        <v>61</v>
      </c>
      <c r="N17" s="51" t="s">
        <v>100</v>
      </c>
      <c r="O17" s="52" t="s">
        <v>530</v>
      </c>
      <c r="P17" s="49" t="s">
        <v>149</v>
      </c>
      <c r="Q17" s="49" t="s">
        <v>150</v>
      </c>
      <c r="R17" s="49" t="s">
        <v>151</v>
      </c>
      <c r="S17" s="49">
        <v>114</v>
      </c>
      <c r="T17" s="49" t="s">
        <v>152</v>
      </c>
      <c r="U17" s="575">
        <v>3758.748</v>
      </c>
      <c r="V17" s="575">
        <v>16779.47</v>
      </c>
      <c r="W17" s="575">
        <v>63069799.303560004</v>
      </c>
      <c r="X17" s="575">
        <f t="shared" si="0"/>
        <v>70638175.219987214</v>
      </c>
      <c r="Y17" s="49"/>
      <c r="Z17" s="49">
        <v>2015</v>
      </c>
      <c r="AA17" s="49" t="s">
        <v>501</v>
      </c>
      <c r="AB17" s="49" t="s">
        <v>153</v>
      </c>
      <c r="AC17" s="246"/>
      <c r="AD17" s="246"/>
      <c r="AE17" s="246"/>
      <c r="AF17" s="246"/>
    </row>
    <row r="18" spans="1:32" s="45" customFormat="1" ht="165.95" customHeight="1">
      <c r="A18" s="49" t="s">
        <v>743</v>
      </c>
      <c r="B18" s="49" t="s">
        <v>56</v>
      </c>
      <c r="C18" s="49" t="s">
        <v>142</v>
      </c>
      <c r="D18" s="49" t="s">
        <v>143</v>
      </c>
      <c r="E18" s="49" t="s">
        <v>144</v>
      </c>
      <c r="F18" s="49" t="s">
        <v>145</v>
      </c>
      <c r="G18" s="49" t="s">
        <v>146</v>
      </c>
      <c r="H18" s="49" t="s">
        <v>156</v>
      </c>
      <c r="I18" s="49" t="s">
        <v>157</v>
      </c>
      <c r="J18" s="49" t="s">
        <v>31</v>
      </c>
      <c r="K18" s="49">
        <v>0</v>
      </c>
      <c r="L18" s="50">
        <v>710000000</v>
      </c>
      <c r="M18" s="49" t="s">
        <v>61</v>
      </c>
      <c r="N18" s="51" t="s">
        <v>100</v>
      </c>
      <c r="O18" s="49" t="s">
        <v>158</v>
      </c>
      <c r="P18" s="49" t="s">
        <v>149</v>
      </c>
      <c r="Q18" s="49" t="s">
        <v>150</v>
      </c>
      <c r="R18" s="49" t="s">
        <v>151</v>
      </c>
      <c r="S18" s="49">
        <v>114</v>
      </c>
      <c r="T18" s="49" t="s">
        <v>152</v>
      </c>
      <c r="U18" s="575">
        <v>11009.817999999999</v>
      </c>
      <c r="V18" s="575">
        <v>16779.47</v>
      </c>
      <c r="W18" s="575">
        <v>184738910.83645999</v>
      </c>
      <c r="X18" s="575">
        <f t="shared" si="0"/>
        <v>206907580.13683522</v>
      </c>
      <c r="Y18" s="49"/>
      <c r="Z18" s="49">
        <v>2015</v>
      </c>
      <c r="AA18" s="49" t="s">
        <v>501</v>
      </c>
      <c r="AB18" s="49" t="s">
        <v>153</v>
      </c>
      <c r="AC18" s="246"/>
      <c r="AD18" s="246"/>
      <c r="AE18" s="246"/>
      <c r="AF18" s="246"/>
    </row>
    <row r="19" spans="1:32" s="45" customFormat="1" ht="165.95" customHeight="1">
      <c r="A19" s="49" t="s">
        <v>744</v>
      </c>
      <c r="B19" s="49" t="s">
        <v>159</v>
      </c>
      <c r="C19" s="49" t="s">
        <v>142</v>
      </c>
      <c r="D19" s="49" t="s">
        <v>143</v>
      </c>
      <c r="E19" s="49" t="s">
        <v>144</v>
      </c>
      <c r="F19" s="49" t="s">
        <v>145</v>
      </c>
      <c r="G19" s="49" t="s">
        <v>146</v>
      </c>
      <c r="H19" s="49" t="s">
        <v>160</v>
      </c>
      <c r="I19" s="49" t="s">
        <v>161</v>
      </c>
      <c r="J19" s="49" t="s">
        <v>31</v>
      </c>
      <c r="K19" s="49">
        <v>0</v>
      </c>
      <c r="L19" s="50">
        <v>710000000</v>
      </c>
      <c r="M19" s="49" t="s">
        <v>61</v>
      </c>
      <c r="N19" s="51" t="s">
        <v>100</v>
      </c>
      <c r="O19" s="49" t="s">
        <v>162</v>
      </c>
      <c r="P19" s="49" t="s">
        <v>149</v>
      </c>
      <c r="Q19" s="49" t="s">
        <v>150</v>
      </c>
      <c r="R19" s="49" t="s">
        <v>151</v>
      </c>
      <c r="S19" s="49">
        <v>114</v>
      </c>
      <c r="T19" s="49" t="s">
        <v>152</v>
      </c>
      <c r="U19" s="575">
        <v>435933.73241651442</v>
      </c>
      <c r="V19" s="575">
        <v>15636.64</v>
      </c>
      <c r="W19" s="575">
        <v>6816538831.1400003</v>
      </c>
      <c r="X19" s="575">
        <f t="shared" si="0"/>
        <v>7634523490.8768015</v>
      </c>
      <c r="Y19" s="49"/>
      <c r="Z19" s="49">
        <v>2015</v>
      </c>
      <c r="AA19" s="49" t="s">
        <v>501</v>
      </c>
      <c r="AB19" s="49" t="s">
        <v>153</v>
      </c>
      <c r="AC19" s="246"/>
      <c r="AD19" s="246"/>
      <c r="AE19" s="246"/>
      <c r="AF19" s="246"/>
    </row>
    <row r="20" spans="1:32" s="45" customFormat="1" ht="165.95" customHeight="1">
      <c r="A20" s="49" t="s">
        <v>745</v>
      </c>
      <c r="B20" s="49" t="s">
        <v>159</v>
      </c>
      <c r="C20" s="49" t="s">
        <v>142</v>
      </c>
      <c r="D20" s="49" t="s">
        <v>143</v>
      </c>
      <c r="E20" s="49" t="s">
        <v>144</v>
      </c>
      <c r="F20" s="49" t="s">
        <v>145</v>
      </c>
      <c r="G20" s="49" t="s">
        <v>146</v>
      </c>
      <c r="H20" s="49" t="s">
        <v>163</v>
      </c>
      <c r="I20" s="49" t="s">
        <v>164</v>
      </c>
      <c r="J20" s="49" t="s">
        <v>31</v>
      </c>
      <c r="K20" s="49">
        <v>0</v>
      </c>
      <c r="L20" s="50">
        <v>710000000</v>
      </c>
      <c r="M20" s="49" t="s">
        <v>61</v>
      </c>
      <c r="N20" s="51" t="s">
        <v>100</v>
      </c>
      <c r="O20" s="49" t="s">
        <v>165</v>
      </c>
      <c r="P20" s="49" t="s">
        <v>149</v>
      </c>
      <c r="Q20" s="49" t="s">
        <v>150</v>
      </c>
      <c r="R20" s="49" t="s">
        <v>151</v>
      </c>
      <c r="S20" s="49">
        <v>114</v>
      </c>
      <c r="T20" s="49" t="s">
        <v>152</v>
      </c>
      <c r="U20" s="575">
        <v>97911.295224831265</v>
      </c>
      <c r="V20" s="575">
        <v>15636.64</v>
      </c>
      <c r="W20" s="575">
        <v>1531003671.8399999</v>
      </c>
      <c r="X20" s="575">
        <f t="shared" si="0"/>
        <v>1714724112.4608002</v>
      </c>
      <c r="Y20" s="49"/>
      <c r="Z20" s="49">
        <v>2015</v>
      </c>
      <c r="AA20" s="49" t="s">
        <v>501</v>
      </c>
      <c r="AB20" s="49" t="s">
        <v>153</v>
      </c>
      <c r="AC20" s="246"/>
      <c r="AD20" s="246"/>
      <c r="AE20" s="246"/>
      <c r="AF20" s="246"/>
    </row>
    <row r="21" spans="1:32" s="45" customFormat="1" ht="165.95" customHeight="1">
      <c r="A21" s="49" t="s">
        <v>746</v>
      </c>
      <c r="B21" s="49" t="s">
        <v>166</v>
      </c>
      <c r="C21" s="49" t="s">
        <v>142</v>
      </c>
      <c r="D21" s="49" t="s">
        <v>143</v>
      </c>
      <c r="E21" s="49" t="s">
        <v>144</v>
      </c>
      <c r="F21" s="49" t="s">
        <v>145</v>
      </c>
      <c r="G21" s="49" t="s">
        <v>146</v>
      </c>
      <c r="H21" s="49" t="s">
        <v>167</v>
      </c>
      <c r="I21" s="49" t="s">
        <v>168</v>
      </c>
      <c r="J21" s="49" t="s">
        <v>31</v>
      </c>
      <c r="K21" s="49">
        <v>0</v>
      </c>
      <c r="L21" s="50">
        <v>710000000</v>
      </c>
      <c r="M21" s="49" t="s">
        <v>61</v>
      </c>
      <c r="N21" s="51" t="s">
        <v>100</v>
      </c>
      <c r="O21" s="49" t="s">
        <v>169</v>
      </c>
      <c r="P21" s="49" t="s">
        <v>149</v>
      </c>
      <c r="Q21" s="49" t="s">
        <v>150</v>
      </c>
      <c r="R21" s="49" t="s">
        <v>151</v>
      </c>
      <c r="S21" s="49">
        <v>114</v>
      </c>
      <c r="T21" s="49" t="s">
        <v>152</v>
      </c>
      <c r="U21" s="575">
        <v>1962.751</v>
      </c>
      <c r="V21" s="575">
        <v>18032.84</v>
      </c>
      <c r="W21" s="575">
        <v>35393974.740000002</v>
      </c>
      <c r="X21" s="575">
        <f t="shared" si="0"/>
        <v>39641251.708800003</v>
      </c>
      <c r="Y21" s="49"/>
      <c r="Z21" s="49">
        <v>2015</v>
      </c>
      <c r="AA21" s="49" t="s">
        <v>501</v>
      </c>
      <c r="AB21" s="49" t="s">
        <v>153</v>
      </c>
      <c r="AC21" s="246"/>
      <c r="AD21" s="246"/>
      <c r="AE21" s="246"/>
      <c r="AF21" s="246"/>
    </row>
    <row r="22" spans="1:32" s="411" customFormat="1" ht="165.95" customHeight="1">
      <c r="A22" s="401" t="s">
        <v>747</v>
      </c>
      <c r="B22" s="401" t="s">
        <v>56</v>
      </c>
      <c r="C22" s="401" t="s">
        <v>142</v>
      </c>
      <c r="D22" s="401" t="s">
        <v>143</v>
      </c>
      <c r="E22" s="401" t="s">
        <v>144</v>
      </c>
      <c r="F22" s="401" t="s">
        <v>145</v>
      </c>
      <c r="G22" s="401" t="s">
        <v>146</v>
      </c>
      <c r="H22" s="401" t="s">
        <v>170</v>
      </c>
      <c r="I22" s="401" t="s">
        <v>171</v>
      </c>
      <c r="J22" s="401" t="s">
        <v>31</v>
      </c>
      <c r="K22" s="401">
        <v>0</v>
      </c>
      <c r="L22" s="254">
        <v>710000000</v>
      </c>
      <c r="M22" s="401" t="s">
        <v>61</v>
      </c>
      <c r="N22" s="223" t="s">
        <v>100</v>
      </c>
      <c r="O22" s="401" t="s">
        <v>172</v>
      </c>
      <c r="P22" s="401" t="s">
        <v>149</v>
      </c>
      <c r="Q22" s="401" t="s">
        <v>150</v>
      </c>
      <c r="R22" s="401" t="s">
        <v>151</v>
      </c>
      <c r="S22" s="401">
        <v>114</v>
      </c>
      <c r="T22" s="401" t="s">
        <v>152</v>
      </c>
      <c r="U22" s="576">
        <v>40162.411999999997</v>
      </c>
      <c r="V22" s="576">
        <v>15636.64</v>
      </c>
      <c r="W22" s="576">
        <v>0</v>
      </c>
      <c r="X22" s="576">
        <v>0</v>
      </c>
      <c r="Y22" s="401"/>
      <c r="Z22" s="401">
        <v>2015</v>
      </c>
      <c r="AA22" s="401" t="s">
        <v>501</v>
      </c>
      <c r="AB22" s="401" t="s">
        <v>153</v>
      </c>
      <c r="AC22" s="410"/>
      <c r="AD22" s="410"/>
      <c r="AE22" s="410"/>
      <c r="AF22" s="410"/>
    </row>
    <row r="23" spans="1:32" s="45" customFormat="1" ht="165.95" customHeight="1">
      <c r="A23" s="534" t="s">
        <v>1644</v>
      </c>
      <c r="B23" s="532" t="s">
        <v>1645</v>
      </c>
      <c r="C23" s="532" t="s">
        <v>142</v>
      </c>
      <c r="D23" s="532" t="s">
        <v>143</v>
      </c>
      <c r="E23" s="532" t="s">
        <v>144</v>
      </c>
      <c r="F23" s="532" t="s">
        <v>145</v>
      </c>
      <c r="G23" s="532" t="s">
        <v>1646</v>
      </c>
      <c r="H23" s="532" t="s">
        <v>170</v>
      </c>
      <c r="I23" s="532" t="s">
        <v>171</v>
      </c>
      <c r="J23" s="532" t="s">
        <v>31</v>
      </c>
      <c r="K23" s="532">
        <v>0</v>
      </c>
      <c r="L23" s="532">
        <v>711000000</v>
      </c>
      <c r="M23" s="532" t="s">
        <v>1647</v>
      </c>
      <c r="N23" s="532" t="s">
        <v>1648</v>
      </c>
      <c r="O23" s="532" t="s">
        <v>172</v>
      </c>
      <c r="P23" s="532" t="s">
        <v>149</v>
      </c>
      <c r="Q23" s="532" t="s">
        <v>150</v>
      </c>
      <c r="R23" s="532" t="s">
        <v>151</v>
      </c>
      <c r="S23" s="532">
        <v>114</v>
      </c>
      <c r="T23" s="532" t="s">
        <v>1649</v>
      </c>
      <c r="U23" s="533">
        <v>40162.411999999997</v>
      </c>
      <c r="V23" s="533">
        <v>18200</v>
      </c>
      <c r="W23" s="533">
        <v>730955898.39999998</v>
      </c>
      <c r="X23" s="533">
        <v>818670606.20800006</v>
      </c>
      <c r="Y23" s="532"/>
      <c r="Z23" s="532">
        <v>2015</v>
      </c>
      <c r="AA23" s="532" t="s">
        <v>1650</v>
      </c>
      <c r="AB23" s="532" t="s">
        <v>1651</v>
      </c>
      <c r="AC23" s="485"/>
      <c r="AD23" s="485"/>
      <c r="AE23" s="485"/>
      <c r="AF23" s="485"/>
    </row>
    <row r="24" spans="1:32" s="411" customFormat="1" ht="165.95" customHeight="1">
      <c r="A24" s="401" t="s">
        <v>748</v>
      </c>
      <c r="B24" s="401" t="s">
        <v>56</v>
      </c>
      <c r="C24" s="401" t="s">
        <v>142</v>
      </c>
      <c r="D24" s="401" t="s">
        <v>143</v>
      </c>
      <c r="E24" s="401" t="s">
        <v>144</v>
      </c>
      <c r="F24" s="401" t="s">
        <v>145</v>
      </c>
      <c r="G24" s="401" t="s">
        <v>146</v>
      </c>
      <c r="H24" s="401" t="s">
        <v>173</v>
      </c>
      <c r="I24" s="401" t="s">
        <v>174</v>
      </c>
      <c r="J24" s="401" t="s">
        <v>31</v>
      </c>
      <c r="K24" s="401">
        <v>0</v>
      </c>
      <c r="L24" s="254">
        <v>710000000</v>
      </c>
      <c r="M24" s="401" t="s">
        <v>61</v>
      </c>
      <c r="N24" s="223" t="s">
        <v>100</v>
      </c>
      <c r="O24" s="401" t="s">
        <v>175</v>
      </c>
      <c r="P24" s="401" t="s">
        <v>149</v>
      </c>
      <c r="Q24" s="401" t="s">
        <v>150</v>
      </c>
      <c r="R24" s="401" t="s">
        <v>151</v>
      </c>
      <c r="S24" s="401">
        <v>114</v>
      </c>
      <c r="T24" s="401" t="s">
        <v>152</v>
      </c>
      <c r="U24" s="576">
        <v>14521.102999999999</v>
      </c>
      <c r="V24" s="576">
        <v>15636.64</v>
      </c>
      <c r="W24" s="576">
        <v>0</v>
      </c>
      <c r="X24" s="576">
        <f t="shared" si="0"/>
        <v>0</v>
      </c>
      <c r="Y24" s="401"/>
      <c r="Z24" s="401">
        <v>2015</v>
      </c>
      <c r="AA24" s="401" t="s">
        <v>501</v>
      </c>
      <c r="AB24" s="401" t="s">
        <v>153</v>
      </c>
      <c r="AC24" s="410"/>
      <c r="AD24" s="410"/>
      <c r="AE24" s="410"/>
      <c r="AF24" s="410"/>
    </row>
    <row r="25" spans="1:32" s="45" customFormat="1" ht="165.95" customHeight="1">
      <c r="A25" s="534" t="s">
        <v>1652</v>
      </c>
      <c r="B25" s="532" t="s">
        <v>1645</v>
      </c>
      <c r="C25" s="532" t="s">
        <v>142</v>
      </c>
      <c r="D25" s="532" t="s">
        <v>143</v>
      </c>
      <c r="E25" s="532" t="s">
        <v>143</v>
      </c>
      <c r="F25" s="532" t="s">
        <v>145</v>
      </c>
      <c r="G25" s="532" t="s">
        <v>1646</v>
      </c>
      <c r="H25" s="532" t="s">
        <v>173</v>
      </c>
      <c r="I25" s="532" t="s">
        <v>174</v>
      </c>
      <c r="J25" s="532" t="s">
        <v>31</v>
      </c>
      <c r="K25" s="532">
        <v>0</v>
      </c>
      <c r="L25" s="532">
        <v>710000000</v>
      </c>
      <c r="M25" s="532" t="s">
        <v>1647</v>
      </c>
      <c r="N25" s="532" t="s">
        <v>1648</v>
      </c>
      <c r="O25" s="532" t="s">
        <v>175</v>
      </c>
      <c r="P25" s="532" t="s">
        <v>149</v>
      </c>
      <c r="Q25" s="532" t="s">
        <v>150</v>
      </c>
      <c r="R25" s="532" t="s">
        <v>151</v>
      </c>
      <c r="S25" s="532">
        <v>114</v>
      </c>
      <c r="T25" s="532" t="s">
        <v>1649</v>
      </c>
      <c r="U25" s="533">
        <v>14521.102999999999</v>
      </c>
      <c r="V25" s="533">
        <v>18200</v>
      </c>
      <c r="W25" s="533">
        <v>264284074.59999999</v>
      </c>
      <c r="X25" s="533">
        <v>295998163.55200005</v>
      </c>
      <c r="Y25" s="532"/>
      <c r="Z25" s="532">
        <v>2015</v>
      </c>
      <c r="AA25" s="532" t="s">
        <v>1650</v>
      </c>
      <c r="AB25" s="532" t="s">
        <v>1651</v>
      </c>
      <c r="AC25" s="485"/>
      <c r="AD25" s="485"/>
      <c r="AE25" s="485"/>
      <c r="AF25" s="485"/>
    </row>
    <row r="26" spans="1:32" s="45" customFormat="1" ht="165.95" customHeight="1">
      <c r="A26" s="49" t="s">
        <v>749</v>
      </c>
      <c r="B26" s="49" t="s">
        <v>56</v>
      </c>
      <c r="C26" s="49" t="s">
        <v>142</v>
      </c>
      <c r="D26" s="49" t="s">
        <v>143</v>
      </c>
      <c r="E26" s="49" t="s">
        <v>144</v>
      </c>
      <c r="F26" s="49" t="s">
        <v>145</v>
      </c>
      <c r="G26" s="49" t="s">
        <v>146</v>
      </c>
      <c r="H26" s="49" t="s">
        <v>176</v>
      </c>
      <c r="I26" s="49" t="s">
        <v>177</v>
      </c>
      <c r="J26" s="49" t="s">
        <v>31</v>
      </c>
      <c r="K26" s="49">
        <v>0</v>
      </c>
      <c r="L26" s="50">
        <v>710000000</v>
      </c>
      <c r="M26" s="49" t="s">
        <v>61</v>
      </c>
      <c r="N26" s="51" t="s">
        <v>100</v>
      </c>
      <c r="O26" s="53" t="s">
        <v>255</v>
      </c>
      <c r="P26" s="49" t="s">
        <v>149</v>
      </c>
      <c r="Q26" s="49" t="s">
        <v>150</v>
      </c>
      <c r="R26" s="49" t="s">
        <v>151</v>
      </c>
      <c r="S26" s="49">
        <v>114</v>
      </c>
      <c r="T26" s="49" t="s">
        <v>152</v>
      </c>
      <c r="U26" s="575">
        <v>456.83199999999999</v>
      </c>
      <c r="V26" s="575">
        <v>7753.7</v>
      </c>
      <c r="W26" s="575">
        <v>3542138.28</v>
      </c>
      <c r="X26" s="575">
        <f t="shared" si="0"/>
        <v>3967194.8736</v>
      </c>
      <c r="Y26" s="49"/>
      <c r="Z26" s="49">
        <v>2015</v>
      </c>
      <c r="AA26" s="49" t="s">
        <v>501</v>
      </c>
      <c r="AB26" s="49" t="s">
        <v>153</v>
      </c>
      <c r="AC26" s="246"/>
      <c r="AD26" s="246"/>
      <c r="AE26" s="246"/>
      <c r="AF26" s="246"/>
    </row>
    <row r="27" spans="1:32" s="45" customFormat="1" ht="165.95" customHeight="1">
      <c r="A27" s="49" t="s">
        <v>750</v>
      </c>
      <c r="B27" s="54" t="s">
        <v>179</v>
      </c>
      <c r="C27" s="41" t="s">
        <v>665</v>
      </c>
      <c r="D27" s="41" t="s">
        <v>666</v>
      </c>
      <c r="E27" s="41" t="s">
        <v>667</v>
      </c>
      <c r="F27" s="41" t="s">
        <v>668</v>
      </c>
      <c r="G27" s="41" t="s">
        <v>669</v>
      </c>
      <c r="H27" s="55"/>
      <c r="I27" s="55"/>
      <c r="J27" s="56" t="s">
        <v>31</v>
      </c>
      <c r="K27" s="56">
        <v>100</v>
      </c>
      <c r="L27" s="57">
        <v>710000000</v>
      </c>
      <c r="M27" s="57" t="s">
        <v>61</v>
      </c>
      <c r="N27" s="56" t="s">
        <v>664</v>
      </c>
      <c r="O27" s="58" t="s">
        <v>670</v>
      </c>
      <c r="P27" s="56" t="s">
        <v>671</v>
      </c>
      <c r="Q27" s="56" t="s">
        <v>672</v>
      </c>
      <c r="R27" s="49" t="s">
        <v>1541</v>
      </c>
      <c r="S27" s="56">
        <v>112</v>
      </c>
      <c r="T27" s="56" t="s">
        <v>673</v>
      </c>
      <c r="U27" s="59">
        <v>11912</v>
      </c>
      <c r="V27" s="60">
        <v>97</v>
      </c>
      <c r="W27" s="60">
        <v>1155464</v>
      </c>
      <c r="X27" s="575">
        <f t="shared" si="0"/>
        <v>1294119.6800000002</v>
      </c>
      <c r="Y27" s="61" t="s">
        <v>213</v>
      </c>
      <c r="Z27" s="56">
        <v>2015</v>
      </c>
      <c r="AA27" s="42" t="s">
        <v>505</v>
      </c>
      <c r="AB27" s="49" t="s">
        <v>634</v>
      </c>
      <c r="AC27" s="246"/>
      <c r="AD27" s="246"/>
      <c r="AE27" s="246"/>
      <c r="AF27" s="246"/>
    </row>
    <row r="28" spans="1:32" s="45" customFormat="1" ht="165.95" customHeight="1">
      <c r="A28" s="49" t="s">
        <v>751</v>
      </c>
      <c r="B28" s="54" t="s">
        <v>179</v>
      </c>
      <c r="C28" s="41" t="s">
        <v>665</v>
      </c>
      <c r="D28" s="41" t="s">
        <v>666</v>
      </c>
      <c r="E28" s="41" t="s">
        <v>667</v>
      </c>
      <c r="F28" s="41" t="s">
        <v>668</v>
      </c>
      <c r="G28" s="41" t="s">
        <v>669</v>
      </c>
      <c r="H28" s="55"/>
      <c r="I28" s="55"/>
      <c r="J28" s="56" t="s">
        <v>31</v>
      </c>
      <c r="K28" s="56">
        <v>100</v>
      </c>
      <c r="L28" s="57">
        <v>710000000</v>
      </c>
      <c r="M28" s="57" t="s">
        <v>61</v>
      </c>
      <c r="N28" s="56" t="s">
        <v>664</v>
      </c>
      <c r="O28" s="58" t="s">
        <v>674</v>
      </c>
      <c r="P28" s="56" t="s">
        <v>671</v>
      </c>
      <c r="Q28" s="56" t="s">
        <v>672</v>
      </c>
      <c r="R28" s="49" t="s">
        <v>1541</v>
      </c>
      <c r="S28" s="56">
        <v>112</v>
      </c>
      <c r="T28" s="56" t="s">
        <v>673</v>
      </c>
      <c r="U28" s="59">
        <v>8031</v>
      </c>
      <c r="V28" s="60">
        <v>97</v>
      </c>
      <c r="W28" s="60">
        <v>779007</v>
      </c>
      <c r="X28" s="575">
        <f t="shared" si="0"/>
        <v>872487.84000000008</v>
      </c>
      <c r="Y28" s="61" t="s">
        <v>213</v>
      </c>
      <c r="Z28" s="56">
        <v>2015</v>
      </c>
      <c r="AA28" s="42" t="s">
        <v>505</v>
      </c>
      <c r="AB28" s="49" t="s">
        <v>634</v>
      </c>
      <c r="AC28" s="246"/>
      <c r="AD28" s="246"/>
      <c r="AE28" s="246"/>
      <c r="AF28" s="246"/>
    </row>
    <row r="29" spans="1:32" s="45" customFormat="1" ht="165.95" customHeight="1">
      <c r="A29" s="49" t="s">
        <v>752</v>
      </c>
      <c r="B29" s="54" t="s">
        <v>179</v>
      </c>
      <c r="C29" s="41" t="s">
        <v>665</v>
      </c>
      <c r="D29" s="41" t="s">
        <v>666</v>
      </c>
      <c r="E29" s="41" t="s">
        <v>667</v>
      </c>
      <c r="F29" s="41" t="s">
        <v>668</v>
      </c>
      <c r="G29" s="41" t="s">
        <v>669</v>
      </c>
      <c r="H29" s="55"/>
      <c r="I29" s="55"/>
      <c r="J29" s="56" t="s">
        <v>31</v>
      </c>
      <c r="K29" s="56">
        <v>100</v>
      </c>
      <c r="L29" s="57">
        <v>710000000</v>
      </c>
      <c r="M29" s="57" t="s">
        <v>61</v>
      </c>
      <c r="N29" s="56" t="s">
        <v>664</v>
      </c>
      <c r="O29" s="58" t="s">
        <v>675</v>
      </c>
      <c r="P29" s="56" t="s">
        <v>671</v>
      </c>
      <c r="Q29" s="56" t="s">
        <v>672</v>
      </c>
      <c r="R29" s="49" t="s">
        <v>1541</v>
      </c>
      <c r="S29" s="56">
        <v>112</v>
      </c>
      <c r="T29" s="56" t="s">
        <v>673</v>
      </c>
      <c r="U29" s="59">
        <v>4373</v>
      </c>
      <c r="V29" s="60">
        <v>97</v>
      </c>
      <c r="W29" s="60">
        <v>424181</v>
      </c>
      <c r="X29" s="575">
        <f t="shared" si="0"/>
        <v>475082.72000000003</v>
      </c>
      <c r="Y29" s="61" t="s">
        <v>213</v>
      </c>
      <c r="Z29" s="56">
        <v>2015</v>
      </c>
      <c r="AA29" s="42" t="s">
        <v>505</v>
      </c>
      <c r="AB29" s="49" t="s">
        <v>634</v>
      </c>
      <c r="AC29" s="246"/>
      <c r="AD29" s="246"/>
      <c r="AE29" s="246"/>
      <c r="AF29" s="246"/>
    </row>
    <row r="30" spans="1:32" s="45" customFormat="1" ht="165.95" customHeight="1">
      <c r="A30" s="49" t="s">
        <v>753</v>
      </c>
      <c r="B30" s="54" t="s">
        <v>179</v>
      </c>
      <c r="C30" s="41" t="s">
        <v>665</v>
      </c>
      <c r="D30" s="41" t="s">
        <v>666</v>
      </c>
      <c r="E30" s="41" t="s">
        <v>667</v>
      </c>
      <c r="F30" s="41" t="s">
        <v>668</v>
      </c>
      <c r="G30" s="41" t="s">
        <v>669</v>
      </c>
      <c r="H30" s="55"/>
      <c r="I30" s="55"/>
      <c r="J30" s="56" t="s">
        <v>31</v>
      </c>
      <c r="K30" s="56">
        <v>100</v>
      </c>
      <c r="L30" s="57">
        <v>710000000</v>
      </c>
      <c r="M30" s="57" t="s">
        <v>61</v>
      </c>
      <c r="N30" s="56" t="s">
        <v>664</v>
      </c>
      <c r="O30" s="58" t="s">
        <v>676</v>
      </c>
      <c r="P30" s="56" t="s">
        <v>671</v>
      </c>
      <c r="Q30" s="56" t="s">
        <v>672</v>
      </c>
      <c r="R30" s="49" t="s">
        <v>1541</v>
      </c>
      <c r="S30" s="56">
        <v>112</v>
      </c>
      <c r="T30" s="56" t="s">
        <v>673</v>
      </c>
      <c r="U30" s="59">
        <v>4402</v>
      </c>
      <c r="V30" s="60">
        <v>97</v>
      </c>
      <c r="W30" s="60">
        <v>426994</v>
      </c>
      <c r="X30" s="575">
        <f t="shared" si="0"/>
        <v>478233.28</v>
      </c>
      <c r="Y30" s="61" t="s">
        <v>213</v>
      </c>
      <c r="Z30" s="56">
        <v>2015</v>
      </c>
      <c r="AA30" s="42" t="s">
        <v>505</v>
      </c>
      <c r="AB30" s="49" t="s">
        <v>634</v>
      </c>
      <c r="AC30" s="246"/>
      <c r="AD30" s="246"/>
      <c r="AE30" s="246"/>
      <c r="AF30" s="246"/>
    </row>
    <row r="31" spans="1:32" s="45" customFormat="1" ht="165.95" customHeight="1">
      <c r="A31" s="49" t="s">
        <v>754</v>
      </c>
      <c r="B31" s="54" t="s">
        <v>179</v>
      </c>
      <c r="C31" s="41" t="s">
        <v>665</v>
      </c>
      <c r="D31" s="41" t="s">
        <v>666</v>
      </c>
      <c r="E31" s="41" t="s">
        <v>667</v>
      </c>
      <c r="F31" s="41" t="s">
        <v>668</v>
      </c>
      <c r="G31" s="41" t="s">
        <v>669</v>
      </c>
      <c r="H31" s="55"/>
      <c r="I31" s="55"/>
      <c r="J31" s="56" t="s">
        <v>31</v>
      </c>
      <c r="K31" s="56">
        <v>100</v>
      </c>
      <c r="L31" s="57">
        <v>710000000</v>
      </c>
      <c r="M31" s="57" t="s">
        <v>61</v>
      </c>
      <c r="N31" s="56" t="s">
        <v>664</v>
      </c>
      <c r="O31" s="58" t="s">
        <v>677</v>
      </c>
      <c r="P31" s="56" t="s">
        <v>671</v>
      </c>
      <c r="Q31" s="56" t="s">
        <v>672</v>
      </c>
      <c r="R31" s="49" t="s">
        <v>1541</v>
      </c>
      <c r="S31" s="56">
        <v>112</v>
      </c>
      <c r="T31" s="56" t="s">
        <v>673</v>
      </c>
      <c r="U31" s="62">
        <v>7961</v>
      </c>
      <c r="V31" s="60">
        <v>97</v>
      </c>
      <c r="W31" s="60">
        <v>772217</v>
      </c>
      <c r="X31" s="575">
        <f t="shared" si="0"/>
        <v>864883.04</v>
      </c>
      <c r="Y31" s="61" t="s">
        <v>213</v>
      </c>
      <c r="Z31" s="56">
        <v>2015</v>
      </c>
      <c r="AA31" s="42" t="s">
        <v>505</v>
      </c>
      <c r="AB31" s="49" t="s">
        <v>634</v>
      </c>
      <c r="AC31" s="246"/>
      <c r="AD31" s="246"/>
      <c r="AE31" s="246"/>
      <c r="AF31" s="246"/>
    </row>
    <row r="32" spans="1:32" s="45" customFormat="1" ht="165.95" customHeight="1">
      <c r="A32" s="49" t="s">
        <v>755</v>
      </c>
      <c r="B32" s="54" t="s">
        <v>179</v>
      </c>
      <c r="C32" s="41" t="s">
        <v>665</v>
      </c>
      <c r="D32" s="41" t="s">
        <v>666</v>
      </c>
      <c r="E32" s="41" t="s">
        <v>667</v>
      </c>
      <c r="F32" s="41" t="s">
        <v>668</v>
      </c>
      <c r="G32" s="41" t="s">
        <v>669</v>
      </c>
      <c r="H32" s="55"/>
      <c r="I32" s="55"/>
      <c r="J32" s="56" t="s">
        <v>31</v>
      </c>
      <c r="K32" s="56">
        <v>100</v>
      </c>
      <c r="L32" s="57">
        <v>710000000</v>
      </c>
      <c r="M32" s="57" t="s">
        <v>61</v>
      </c>
      <c r="N32" s="56" t="s">
        <v>664</v>
      </c>
      <c r="O32" s="58" t="s">
        <v>678</v>
      </c>
      <c r="P32" s="56" t="s">
        <v>671</v>
      </c>
      <c r="Q32" s="56" t="s">
        <v>672</v>
      </c>
      <c r="R32" s="49" t="s">
        <v>1541</v>
      </c>
      <c r="S32" s="56">
        <v>112</v>
      </c>
      <c r="T32" s="56" t="s">
        <v>673</v>
      </c>
      <c r="U32" s="62">
        <v>7930</v>
      </c>
      <c r="V32" s="60">
        <v>97</v>
      </c>
      <c r="W32" s="60">
        <v>769210</v>
      </c>
      <c r="X32" s="575">
        <f t="shared" si="0"/>
        <v>861515.20000000007</v>
      </c>
      <c r="Y32" s="61" t="s">
        <v>213</v>
      </c>
      <c r="Z32" s="56">
        <v>2015</v>
      </c>
      <c r="AA32" s="42" t="s">
        <v>505</v>
      </c>
      <c r="AB32" s="49" t="s">
        <v>634</v>
      </c>
      <c r="AC32" s="246"/>
      <c r="AD32" s="246"/>
      <c r="AE32" s="246"/>
      <c r="AF32" s="246"/>
    </row>
    <row r="33" spans="1:32" s="45" customFormat="1" ht="165.95" customHeight="1">
      <c r="A33" s="49" t="s">
        <v>756</v>
      </c>
      <c r="B33" s="54" t="s">
        <v>179</v>
      </c>
      <c r="C33" s="41" t="s">
        <v>665</v>
      </c>
      <c r="D33" s="41" t="s">
        <v>666</v>
      </c>
      <c r="E33" s="41" t="s">
        <v>667</v>
      </c>
      <c r="F33" s="41" t="s">
        <v>668</v>
      </c>
      <c r="G33" s="41" t="s">
        <v>669</v>
      </c>
      <c r="H33" s="55"/>
      <c r="I33" s="55"/>
      <c r="J33" s="56" t="s">
        <v>31</v>
      </c>
      <c r="K33" s="56">
        <v>100</v>
      </c>
      <c r="L33" s="57">
        <v>710000000</v>
      </c>
      <c r="M33" s="57" t="s">
        <v>61</v>
      </c>
      <c r="N33" s="56" t="s">
        <v>664</v>
      </c>
      <c r="O33" s="58" t="s">
        <v>679</v>
      </c>
      <c r="P33" s="56" t="s">
        <v>671</v>
      </c>
      <c r="Q33" s="56" t="s">
        <v>672</v>
      </c>
      <c r="R33" s="49" t="s">
        <v>1541</v>
      </c>
      <c r="S33" s="56">
        <v>112</v>
      </c>
      <c r="T33" s="56" t="s">
        <v>673</v>
      </c>
      <c r="U33" s="62">
        <v>708</v>
      </c>
      <c r="V33" s="60">
        <v>97</v>
      </c>
      <c r="W33" s="60">
        <v>68676</v>
      </c>
      <c r="X33" s="575">
        <f t="shared" si="0"/>
        <v>76917.12000000001</v>
      </c>
      <c r="Y33" s="61" t="s">
        <v>213</v>
      </c>
      <c r="Z33" s="56">
        <v>2015</v>
      </c>
      <c r="AA33" s="42" t="s">
        <v>505</v>
      </c>
      <c r="AB33" s="49" t="s">
        <v>634</v>
      </c>
      <c r="AC33" s="246"/>
      <c r="AD33" s="246"/>
      <c r="AE33" s="246"/>
      <c r="AF33" s="246"/>
    </row>
    <row r="34" spans="1:32" s="45" customFormat="1" ht="165.95" customHeight="1">
      <c r="A34" s="49" t="s">
        <v>757</v>
      </c>
      <c r="B34" s="54" t="s">
        <v>179</v>
      </c>
      <c r="C34" s="41" t="s">
        <v>665</v>
      </c>
      <c r="D34" s="41" t="s">
        <v>666</v>
      </c>
      <c r="E34" s="41" t="s">
        <v>667</v>
      </c>
      <c r="F34" s="41" t="s">
        <v>668</v>
      </c>
      <c r="G34" s="41" t="s">
        <v>669</v>
      </c>
      <c r="H34" s="55"/>
      <c r="I34" s="55"/>
      <c r="J34" s="56" t="s">
        <v>31</v>
      </c>
      <c r="K34" s="56">
        <v>100</v>
      </c>
      <c r="L34" s="57">
        <v>710000000</v>
      </c>
      <c r="M34" s="57" t="s">
        <v>61</v>
      </c>
      <c r="N34" s="56" t="s">
        <v>664</v>
      </c>
      <c r="O34" s="58" t="s">
        <v>680</v>
      </c>
      <c r="P34" s="56" t="s">
        <v>671</v>
      </c>
      <c r="Q34" s="56" t="s">
        <v>672</v>
      </c>
      <c r="R34" s="49" t="s">
        <v>1541</v>
      </c>
      <c r="S34" s="56">
        <v>112</v>
      </c>
      <c r="T34" s="56" t="s">
        <v>673</v>
      </c>
      <c r="U34" s="62">
        <v>2261</v>
      </c>
      <c r="V34" s="60">
        <v>97</v>
      </c>
      <c r="W34" s="60">
        <v>219317</v>
      </c>
      <c r="X34" s="575">
        <f t="shared" si="0"/>
        <v>245635.04000000004</v>
      </c>
      <c r="Y34" s="61" t="s">
        <v>213</v>
      </c>
      <c r="Z34" s="56">
        <v>2015</v>
      </c>
      <c r="AA34" s="42" t="s">
        <v>505</v>
      </c>
      <c r="AB34" s="49" t="s">
        <v>634</v>
      </c>
      <c r="AC34" s="246"/>
      <c r="AD34" s="246"/>
      <c r="AE34" s="246"/>
      <c r="AF34" s="246"/>
    </row>
    <row r="35" spans="1:32" s="45" customFormat="1" ht="165.95" customHeight="1">
      <c r="A35" s="49" t="s">
        <v>758</v>
      </c>
      <c r="B35" s="54" t="s">
        <v>179</v>
      </c>
      <c r="C35" s="41" t="s">
        <v>665</v>
      </c>
      <c r="D35" s="41" t="s">
        <v>666</v>
      </c>
      <c r="E35" s="41" t="s">
        <v>667</v>
      </c>
      <c r="F35" s="41" t="s">
        <v>668</v>
      </c>
      <c r="G35" s="41" t="s">
        <v>669</v>
      </c>
      <c r="H35" s="55"/>
      <c r="I35" s="55"/>
      <c r="J35" s="56" t="s">
        <v>31</v>
      </c>
      <c r="K35" s="56">
        <v>100</v>
      </c>
      <c r="L35" s="57">
        <v>710000000</v>
      </c>
      <c r="M35" s="57" t="s">
        <v>61</v>
      </c>
      <c r="N35" s="56" t="s">
        <v>664</v>
      </c>
      <c r="O35" s="58" t="s">
        <v>681</v>
      </c>
      <c r="P35" s="56" t="s">
        <v>671</v>
      </c>
      <c r="Q35" s="56" t="s">
        <v>672</v>
      </c>
      <c r="R35" s="49" t="s">
        <v>1541</v>
      </c>
      <c r="S35" s="56">
        <v>112</v>
      </c>
      <c r="T35" s="56" t="s">
        <v>673</v>
      </c>
      <c r="U35" s="62">
        <v>3500</v>
      </c>
      <c r="V35" s="60">
        <v>97</v>
      </c>
      <c r="W35" s="60">
        <v>339500</v>
      </c>
      <c r="X35" s="575">
        <f t="shared" si="0"/>
        <v>380240.00000000006</v>
      </c>
      <c r="Y35" s="61" t="s">
        <v>213</v>
      </c>
      <c r="Z35" s="56">
        <v>2015</v>
      </c>
      <c r="AA35" s="42" t="s">
        <v>505</v>
      </c>
      <c r="AB35" s="49" t="s">
        <v>634</v>
      </c>
      <c r="AC35" s="246"/>
      <c r="AD35" s="246"/>
      <c r="AE35" s="246"/>
      <c r="AF35" s="246"/>
    </row>
    <row r="36" spans="1:32" s="382" customFormat="1" ht="165.95" customHeight="1">
      <c r="A36" s="49" t="s">
        <v>759</v>
      </c>
      <c r="B36" s="54" t="s">
        <v>179</v>
      </c>
      <c r="C36" s="41" t="s">
        <v>665</v>
      </c>
      <c r="D36" s="41" t="s">
        <v>666</v>
      </c>
      <c r="E36" s="41" t="s">
        <v>667</v>
      </c>
      <c r="F36" s="41" t="s">
        <v>668</v>
      </c>
      <c r="G36" s="41" t="s">
        <v>669</v>
      </c>
      <c r="H36" s="55"/>
      <c r="I36" s="55"/>
      <c r="J36" s="56" t="s">
        <v>31</v>
      </c>
      <c r="K36" s="56">
        <v>100</v>
      </c>
      <c r="L36" s="57">
        <v>710000000</v>
      </c>
      <c r="M36" s="57" t="s">
        <v>61</v>
      </c>
      <c r="N36" s="56" t="s">
        <v>664</v>
      </c>
      <c r="O36" s="58" t="s">
        <v>682</v>
      </c>
      <c r="P36" s="56" t="s">
        <v>671</v>
      </c>
      <c r="Q36" s="56" t="s">
        <v>672</v>
      </c>
      <c r="R36" s="49" t="s">
        <v>1541</v>
      </c>
      <c r="S36" s="56">
        <v>112</v>
      </c>
      <c r="T36" s="56" t="s">
        <v>673</v>
      </c>
      <c r="U36" s="62">
        <v>2334</v>
      </c>
      <c r="V36" s="60">
        <v>97</v>
      </c>
      <c r="W36" s="60">
        <v>226398</v>
      </c>
      <c r="X36" s="575">
        <f t="shared" si="0"/>
        <v>253565.76000000004</v>
      </c>
      <c r="Y36" s="61" t="s">
        <v>213</v>
      </c>
      <c r="Z36" s="56">
        <v>2015</v>
      </c>
      <c r="AA36" s="42" t="s">
        <v>505</v>
      </c>
      <c r="AB36" s="49" t="s">
        <v>634</v>
      </c>
      <c r="AC36" s="248"/>
      <c r="AD36" s="248"/>
      <c r="AE36" s="248"/>
      <c r="AF36" s="248"/>
    </row>
    <row r="37" spans="1:32" s="382" customFormat="1" ht="165.95" customHeight="1">
      <c r="A37" s="49" t="s">
        <v>760</v>
      </c>
      <c r="B37" s="54" t="s">
        <v>179</v>
      </c>
      <c r="C37" s="41" t="s">
        <v>665</v>
      </c>
      <c r="D37" s="41" t="s">
        <v>666</v>
      </c>
      <c r="E37" s="41" t="s">
        <v>667</v>
      </c>
      <c r="F37" s="41" t="s">
        <v>668</v>
      </c>
      <c r="G37" s="41" t="s">
        <v>669</v>
      </c>
      <c r="H37" s="55"/>
      <c r="I37" s="55"/>
      <c r="J37" s="56" t="s">
        <v>31</v>
      </c>
      <c r="K37" s="56">
        <v>100</v>
      </c>
      <c r="L37" s="57">
        <v>710000000</v>
      </c>
      <c r="M37" s="57" t="s">
        <v>61</v>
      </c>
      <c r="N37" s="56" t="s">
        <v>664</v>
      </c>
      <c r="O37" s="58" t="s">
        <v>683</v>
      </c>
      <c r="P37" s="56" t="s">
        <v>671</v>
      </c>
      <c r="Q37" s="56" t="s">
        <v>672</v>
      </c>
      <c r="R37" s="49" t="s">
        <v>1541</v>
      </c>
      <c r="S37" s="56">
        <v>112</v>
      </c>
      <c r="T37" s="56" t="s">
        <v>673</v>
      </c>
      <c r="U37" s="62">
        <v>5034</v>
      </c>
      <c r="V37" s="60">
        <v>97</v>
      </c>
      <c r="W37" s="60">
        <v>488298</v>
      </c>
      <c r="X37" s="575">
        <f t="shared" si="0"/>
        <v>546893.76</v>
      </c>
      <c r="Y37" s="61" t="s">
        <v>213</v>
      </c>
      <c r="Z37" s="56">
        <v>2015</v>
      </c>
      <c r="AA37" s="42" t="s">
        <v>505</v>
      </c>
      <c r="AB37" s="49" t="s">
        <v>634</v>
      </c>
      <c r="AC37" s="248"/>
      <c r="AD37" s="248"/>
      <c r="AE37" s="248"/>
      <c r="AF37" s="248"/>
    </row>
    <row r="38" spans="1:32" s="382" customFormat="1" ht="165.95" customHeight="1">
      <c r="A38" s="49" t="s">
        <v>761</v>
      </c>
      <c r="B38" s="54" t="s">
        <v>179</v>
      </c>
      <c r="C38" s="41" t="s">
        <v>665</v>
      </c>
      <c r="D38" s="41" t="s">
        <v>666</v>
      </c>
      <c r="E38" s="41" t="s">
        <v>667</v>
      </c>
      <c r="F38" s="41" t="s">
        <v>668</v>
      </c>
      <c r="G38" s="41" t="s">
        <v>669</v>
      </c>
      <c r="H38" s="55"/>
      <c r="I38" s="55"/>
      <c r="J38" s="56" t="s">
        <v>31</v>
      </c>
      <c r="K38" s="56">
        <v>100</v>
      </c>
      <c r="L38" s="57">
        <v>710000000</v>
      </c>
      <c r="M38" s="57" t="s">
        <v>61</v>
      </c>
      <c r="N38" s="56" t="s">
        <v>664</v>
      </c>
      <c r="O38" s="58" t="s">
        <v>684</v>
      </c>
      <c r="P38" s="56" t="s">
        <v>671</v>
      </c>
      <c r="Q38" s="56" t="s">
        <v>672</v>
      </c>
      <c r="R38" s="49" t="s">
        <v>1541</v>
      </c>
      <c r="S38" s="56">
        <v>112</v>
      </c>
      <c r="T38" s="56" t="s">
        <v>673</v>
      </c>
      <c r="U38" s="62">
        <v>12796</v>
      </c>
      <c r="V38" s="60">
        <v>97</v>
      </c>
      <c r="W38" s="60">
        <v>1241212</v>
      </c>
      <c r="X38" s="575">
        <f t="shared" si="0"/>
        <v>1390157.4400000002</v>
      </c>
      <c r="Y38" s="61" t="s">
        <v>213</v>
      </c>
      <c r="Z38" s="56">
        <v>2015</v>
      </c>
      <c r="AA38" s="42" t="s">
        <v>505</v>
      </c>
      <c r="AB38" s="49" t="s">
        <v>634</v>
      </c>
      <c r="AC38" s="248"/>
      <c r="AD38" s="248"/>
      <c r="AE38" s="248"/>
      <c r="AF38" s="248"/>
    </row>
    <row r="39" spans="1:32" s="382" customFormat="1" ht="165.95" customHeight="1">
      <c r="A39" s="49" t="s">
        <v>762</v>
      </c>
      <c r="B39" s="54" t="s">
        <v>179</v>
      </c>
      <c r="C39" s="41" t="s">
        <v>665</v>
      </c>
      <c r="D39" s="41" t="s">
        <v>666</v>
      </c>
      <c r="E39" s="41" t="s">
        <v>667</v>
      </c>
      <c r="F39" s="41" t="s">
        <v>668</v>
      </c>
      <c r="G39" s="41" t="s">
        <v>669</v>
      </c>
      <c r="H39" s="55"/>
      <c r="I39" s="55"/>
      <c r="J39" s="56" t="s">
        <v>31</v>
      </c>
      <c r="K39" s="56">
        <v>100</v>
      </c>
      <c r="L39" s="57">
        <v>710000000</v>
      </c>
      <c r="M39" s="57" t="s">
        <v>61</v>
      </c>
      <c r="N39" s="56" t="s">
        <v>664</v>
      </c>
      <c r="O39" s="58" t="s">
        <v>685</v>
      </c>
      <c r="P39" s="56" t="s">
        <v>671</v>
      </c>
      <c r="Q39" s="56" t="s">
        <v>672</v>
      </c>
      <c r="R39" s="49" t="s">
        <v>1541</v>
      </c>
      <c r="S39" s="56">
        <v>112</v>
      </c>
      <c r="T39" s="56" t="s">
        <v>673</v>
      </c>
      <c r="U39" s="62">
        <v>6993</v>
      </c>
      <c r="V39" s="60">
        <v>97</v>
      </c>
      <c r="W39" s="60">
        <v>678321</v>
      </c>
      <c r="X39" s="575">
        <f t="shared" si="0"/>
        <v>759719.52</v>
      </c>
      <c r="Y39" s="61" t="s">
        <v>213</v>
      </c>
      <c r="Z39" s="56">
        <v>2015</v>
      </c>
      <c r="AA39" s="42" t="s">
        <v>505</v>
      </c>
      <c r="AB39" s="49" t="s">
        <v>634</v>
      </c>
      <c r="AC39" s="248"/>
      <c r="AD39" s="248"/>
      <c r="AE39" s="248"/>
      <c r="AF39" s="248"/>
    </row>
    <row r="40" spans="1:32" s="382" customFormat="1" ht="165.95" customHeight="1">
      <c r="A40" s="49" t="s">
        <v>763</v>
      </c>
      <c r="B40" s="54" t="s">
        <v>179</v>
      </c>
      <c r="C40" s="41" t="s">
        <v>665</v>
      </c>
      <c r="D40" s="41" t="s">
        <v>666</v>
      </c>
      <c r="E40" s="41" t="s">
        <v>667</v>
      </c>
      <c r="F40" s="41" t="s">
        <v>668</v>
      </c>
      <c r="G40" s="41" t="s">
        <v>669</v>
      </c>
      <c r="H40" s="55"/>
      <c r="I40" s="55"/>
      <c r="J40" s="56" t="s">
        <v>31</v>
      </c>
      <c r="K40" s="56">
        <v>100</v>
      </c>
      <c r="L40" s="57">
        <v>710000000</v>
      </c>
      <c r="M40" s="57" t="s">
        <v>61</v>
      </c>
      <c r="N40" s="56" t="s">
        <v>664</v>
      </c>
      <c r="O40" s="58" t="s">
        <v>686</v>
      </c>
      <c r="P40" s="56" t="s">
        <v>671</v>
      </c>
      <c r="Q40" s="56" t="s">
        <v>672</v>
      </c>
      <c r="R40" s="49" t="s">
        <v>1541</v>
      </c>
      <c r="S40" s="56">
        <v>112</v>
      </c>
      <c r="T40" s="56" t="s">
        <v>673</v>
      </c>
      <c r="U40" s="62">
        <v>5226</v>
      </c>
      <c r="V40" s="60">
        <v>97</v>
      </c>
      <c r="W40" s="60">
        <v>506922</v>
      </c>
      <c r="X40" s="575">
        <f t="shared" si="0"/>
        <v>567752.64</v>
      </c>
      <c r="Y40" s="61" t="s">
        <v>213</v>
      </c>
      <c r="Z40" s="56">
        <v>2015</v>
      </c>
      <c r="AA40" s="42" t="s">
        <v>505</v>
      </c>
      <c r="AB40" s="49" t="s">
        <v>634</v>
      </c>
      <c r="AC40" s="248"/>
      <c r="AD40" s="248"/>
      <c r="AE40" s="248"/>
      <c r="AF40" s="248"/>
    </row>
    <row r="41" spans="1:32" s="382" customFormat="1" ht="165.95" customHeight="1">
      <c r="A41" s="49" t="s">
        <v>764</v>
      </c>
      <c r="B41" s="54" t="s">
        <v>179</v>
      </c>
      <c r="C41" s="41" t="s">
        <v>665</v>
      </c>
      <c r="D41" s="41" t="s">
        <v>666</v>
      </c>
      <c r="E41" s="41" t="s">
        <v>667</v>
      </c>
      <c r="F41" s="41" t="s">
        <v>668</v>
      </c>
      <c r="G41" s="41" t="s">
        <v>669</v>
      </c>
      <c r="H41" s="55"/>
      <c r="I41" s="55"/>
      <c r="J41" s="56" t="s">
        <v>31</v>
      </c>
      <c r="K41" s="56">
        <v>100</v>
      </c>
      <c r="L41" s="57">
        <v>710000000</v>
      </c>
      <c r="M41" s="57" t="s">
        <v>61</v>
      </c>
      <c r="N41" s="56" t="s">
        <v>664</v>
      </c>
      <c r="O41" s="58" t="s">
        <v>687</v>
      </c>
      <c r="P41" s="56" t="s">
        <v>671</v>
      </c>
      <c r="Q41" s="56" t="s">
        <v>672</v>
      </c>
      <c r="R41" s="49" t="s">
        <v>1541</v>
      </c>
      <c r="S41" s="56">
        <v>112</v>
      </c>
      <c r="T41" s="56" t="s">
        <v>673</v>
      </c>
      <c r="U41" s="62">
        <v>9845</v>
      </c>
      <c r="V41" s="60">
        <v>97</v>
      </c>
      <c r="W41" s="60">
        <v>954965</v>
      </c>
      <c r="X41" s="575">
        <f t="shared" si="0"/>
        <v>1069560.8</v>
      </c>
      <c r="Y41" s="61" t="s">
        <v>213</v>
      </c>
      <c r="Z41" s="56">
        <v>2015</v>
      </c>
      <c r="AA41" s="42" t="s">
        <v>505</v>
      </c>
      <c r="AB41" s="49" t="s">
        <v>634</v>
      </c>
      <c r="AC41" s="248"/>
      <c r="AD41" s="248"/>
      <c r="AE41" s="248"/>
      <c r="AF41" s="248"/>
    </row>
    <row r="42" spans="1:32" s="382" customFormat="1" ht="165.95" customHeight="1">
      <c r="A42" s="49" t="s">
        <v>765</v>
      </c>
      <c r="B42" s="54" t="s">
        <v>179</v>
      </c>
      <c r="C42" s="41" t="s">
        <v>665</v>
      </c>
      <c r="D42" s="41" t="s">
        <v>666</v>
      </c>
      <c r="E42" s="41" t="s">
        <v>667</v>
      </c>
      <c r="F42" s="41" t="s">
        <v>668</v>
      </c>
      <c r="G42" s="41" t="s">
        <v>669</v>
      </c>
      <c r="H42" s="55"/>
      <c r="I42" s="55"/>
      <c r="J42" s="56" t="s">
        <v>31</v>
      </c>
      <c r="K42" s="56">
        <v>100</v>
      </c>
      <c r="L42" s="57">
        <v>710000000</v>
      </c>
      <c r="M42" s="57" t="s">
        <v>61</v>
      </c>
      <c r="N42" s="56" t="s">
        <v>664</v>
      </c>
      <c r="O42" s="58" t="s">
        <v>688</v>
      </c>
      <c r="P42" s="56" t="s">
        <v>671</v>
      </c>
      <c r="Q42" s="56" t="s">
        <v>672</v>
      </c>
      <c r="R42" s="49" t="s">
        <v>1541</v>
      </c>
      <c r="S42" s="56">
        <v>112</v>
      </c>
      <c r="T42" s="56" t="s">
        <v>673</v>
      </c>
      <c r="U42" s="62">
        <v>10659</v>
      </c>
      <c r="V42" s="60">
        <v>97</v>
      </c>
      <c r="W42" s="60">
        <v>1033923</v>
      </c>
      <c r="X42" s="575">
        <f t="shared" si="0"/>
        <v>1157993.76</v>
      </c>
      <c r="Y42" s="61" t="s">
        <v>213</v>
      </c>
      <c r="Z42" s="56">
        <v>2015</v>
      </c>
      <c r="AA42" s="42" t="s">
        <v>505</v>
      </c>
      <c r="AB42" s="49" t="s">
        <v>634</v>
      </c>
      <c r="AC42" s="248"/>
      <c r="AD42" s="248"/>
      <c r="AE42" s="248"/>
      <c r="AF42" s="248"/>
    </row>
    <row r="43" spans="1:32" s="14" customFormat="1" ht="165.95" customHeight="1">
      <c r="A43" s="49" t="s">
        <v>766</v>
      </c>
      <c r="B43" s="54" t="s">
        <v>179</v>
      </c>
      <c r="C43" s="41" t="s">
        <v>665</v>
      </c>
      <c r="D43" s="41" t="s">
        <v>666</v>
      </c>
      <c r="E43" s="41" t="s">
        <v>667</v>
      </c>
      <c r="F43" s="41" t="s">
        <v>668</v>
      </c>
      <c r="G43" s="41" t="s">
        <v>669</v>
      </c>
      <c r="H43" s="55"/>
      <c r="I43" s="55"/>
      <c r="J43" s="56" t="s">
        <v>31</v>
      </c>
      <c r="K43" s="56">
        <v>100</v>
      </c>
      <c r="L43" s="57">
        <v>710000000</v>
      </c>
      <c r="M43" s="57" t="s">
        <v>61</v>
      </c>
      <c r="N43" s="56" t="s">
        <v>664</v>
      </c>
      <c r="O43" s="58" t="s">
        <v>689</v>
      </c>
      <c r="P43" s="56" t="s">
        <v>671</v>
      </c>
      <c r="Q43" s="56" t="s">
        <v>672</v>
      </c>
      <c r="R43" s="49" t="s">
        <v>1541</v>
      </c>
      <c r="S43" s="56">
        <v>112</v>
      </c>
      <c r="T43" s="56" t="s">
        <v>673</v>
      </c>
      <c r="U43" s="62">
        <v>5711</v>
      </c>
      <c r="V43" s="60">
        <v>97</v>
      </c>
      <c r="W43" s="60">
        <v>553967</v>
      </c>
      <c r="X43" s="575">
        <f t="shared" si="0"/>
        <v>620443.04</v>
      </c>
      <c r="Y43" s="61" t="s">
        <v>213</v>
      </c>
      <c r="Z43" s="56">
        <v>2015</v>
      </c>
      <c r="AA43" s="42" t="s">
        <v>505</v>
      </c>
      <c r="AB43" s="49" t="s">
        <v>634</v>
      </c>
      <c r="AC43" s="249"/>
      <c r="AD43" s="249"/>
      <c r="AE43" s="249"/>
      <c r="AF43" s="249"/>
    </row>
    <row r="44" spans="1:32" s="14" customFormat="1" ht="165.95" customHeight="1">
      <c r="A44" s="49" t="s">
        <v>767</v>
      </c>
      <c r="B44" s="54" t="s">
        <v>179</v>
      </c>
      <c r="C44" s="41" t="s">
        <v>665</v>
      </c>
      <c r="D44" s="41" t="s">
        <v>666</v>
      </c>
      <c r="E44" s="41" t="s">
        <v>667</v>
      </c>
      <c r="F44" s="41" t="s">
        <v>668</v>
      </c>
      <c r="G44" s="41" t="s">
        <v>669</v>
      </c>
      <c r="H44" s="55"/>
      <c r="I44" s="55"/>
      <c r="J44" s="56" t="s">
        <v>31</v>
      </c>
      <c r="K44" s="56">
        <v>100</v>
      </c>
      <c r="L44" s="57">
        <v>710000000</v>
      </c>
      <c r="M44" s="57" t="s">
        <v>61</v>
      </c>
      <c r="N44" s="56" t="s">
        <v>664</v>
      </c>
      <c r="O44" s="58" t="s">
        <v>690</v>
      </c>
      <c r="P44" s="56" t="s">
        <v>671</v>
      </c>
      <c r="Q44" s="56" t="s">
        <v>672</v>
      </c>
      <c r="R44" s="49" t="s">
        <v>1541</v>
      </c>
      <c r="S44" s="56">
        <v>112</v>
      </c>
      <c r="T44" s="56" t="s">
        <v>673</v>
      </c>
      <c r="U44" s="62">
        <v>10232</v>
      </c>
      <c r="V44" s="60">
        <v>97</v>
      </c>
      <c r="W44" s="60">
        <v>992504</v>
      </c>
      <c r="X44" s="575">
        <f t="shared" si="0"/>
        <v>1111604.4800000002</v>
      </c>
      <c r="Y44" s="61" t="s">
        <v>213</v>
      </c>
      <c r="Z44" s="56">
        <v>2015</v>
      </c>
      <c r="AA44" s="42" t="s">
        <v>505</v>
      </c>
      <c r="AB44" s="49" t="s">
        <v>634</v>
      </c>
      <c r="AC44" s="249"/>
      <c r="AD44" s="249"/>
      <c r="AE44" s="249"/>
      <c r="AF44" s="249"/>
    </row>
    <row r="45" spans="1:32" s="14" customFormat="1" ht="165.95" customHeight="1">
      <c r="A45" s="49" t="s">
        <v>768</v>
      </c>
      <c r="B45" s="54" t="s">
        <v>179</v>
      </c>
      <c r="C45" s="41" t="s">
        <v>665</v>
      </c>
      <c r="D45" s="41" t="s">
        <v>666</v>
      </c>
      <c r="E45" s="41" t="s">
        <v>667</v>
      </c>
      <c r="F45" s="41" t="s">
        <v>668</v>
      </c>
      <c r="G45" s="41" t="s">
        <v>669</v>
      </c>
      <c r="H45" s="55"/>
      <c r="I45" s="55"/>
      <c r="J45" s="56" t="s">
        <v>31</v>
      </c>
      <c r="K45" s="56">
        <v>100</v>
      </c>
      <c r="L45" s="57">
        <v>710000000</v>
      </c>
      <c r="M45" s="57" t="s">
        <v>61</v>
      </c>
      <c r="N45" s="56" t="s">
        <v>664</v>
      </c>
      <c r="O45" s="58" t="s">
        <v>691</v>
      </c>
      <c r="P45" s="56" t="s">
        <v>671</v>
      </c>
      <c r="Q45" s="56" t="s">
        <v>672</v>
      </c>
      <c r="R45" s="49" t="s">
        <v>1541</v>
      </c>
      <c r="S45" s="56">
        <v>112</v>
      </c>
      <c r="T45" s="56" t="s">
        <v>673</v>
      </c>
      <c r="U45" s="62">
        <v>15255</v>
      </c>
      <c r="V45" s="60">
        <v>97</v>
      </c>
      <c r="W45" s="60">
        <v>1479735</v>
      </c>
      <c r="X45" s="575">
        <f t="shared" si="0"/>
        <v>1657303.2000000002</v>
      </c>
      <c r="Y45" s="61" t="s">
        <v>213</v>
      </c>
      <c r="Z45" s="56">
        <v>2015</v>
      </c>
      <c r="AA45" s="42" t="s">
        <v>505</v>
      </c>
      <c r="AB45" s="49" t="s">
        <v>634</v>
      </c>
      <c r="AC45" s="249"/>
      <c r="AD45" s="249"/>
      <c r="AE45" s="249"/>
      <c r="AF45" s="249"/>
    </row>
    <row r="46" spans="1:32" s="14" customFormat="1" ht="165.95" customHeight="1">
      <c r="A46" s="49" t="s">
        <v>769</v>
      </c>
      <c r="B46" s="54" t="s">
        <v>179</v>
      </c>
      <c r="C46" s="41" t="s">
        <v>665</v>
      </c>
      <c r="D46" s="41" t="s">
        <v>666</v>
      </c>
      <c r="E46" s="41" t="s">
        <v>667</v>
      </c>
      <c r="F46" s="41" t="s">
        <v>668</v>
      </c>
      <c r="G46" s="41" t="s">
        <v>669</v>
      </c>
      <c r="H46" s="55"/>
      <c r="I46" s="55"/>
      <c r="J46" s="56" t="s">
        <v>31</v>
      </c>
      <c r="K46" s="56">
        <v>100</v>
      </c>
      <c r="L46" s="57">
        <v>710000000</v>
      </c>
      <c r="M46" s="57" t="s">
        <v>61</v>
      </c>
      <c r="N46" s="56" t="s">
        <v>664</v>
      </c>
      <c r="O46" s="58" t="s">
        <v>692</v>
      </c>
      <c r="P46" s="56" t="s">
        <v>671</v>
      </c>
      <c r="Q46" s="56" t="s">
        <v>672</v>
      </c>
      <c r="R46" s="49" t="s">
        <v>1541</v>
      </c>
      <c r="S46" s="56">
        <v>112</v>
      </c>
      <c r="T46" s="56" t="s">
        <v>673</v>
      </c>
      <c r="U46" s="62">
        <v>2729</v>
      </c>
      <c r="V46" s="60">
        <v>97</v>
      </c>
      <c r="W46" s="60">
        <v>264713</v>
      </c>
      <c r="X46" s="575">
        <f t="shared" si="0"/>
        <v>296478.56000000006</v>
      </c>
      <c r="Y46" s="61" t="s">
        <v>213</v>
      </c>
      <c r="Z46" s="56">
        <v>2015</v>
      </c>
      <c r="AA46" s="42" t="s">
        <v>505</v>
      </c>
      <c r="AB46" s="49" t="s">
        <v>634</v>
      </c>
      <c r="AC46" s="249"/>
      <c r="AD46" s="249"/>
      <c r="AE46" s="249"/>
      <c r="AF46" s="249"/>
    </row>
    <row r="47" spans="1:32" s="14" customFormat="1" ht="165.95" customHeight="1">
      <c r="A47" s="49" t="s">
        <v>770</v>
      </c>
      <c r="B47" s="54" t="s">
        <v>179</v>
      </c>
      <c r="C47" s="41" t="s">
        <v>665</v>
      </c>
      <c r="D47" s="41" t="s">
        <v>666</v>
      </c>
      <c r="E47" s="41" t="s">
        <v>667</v>
      </c>
      <c r="F47" s="41" t="s">
        <v>668</v>
      </c>
      <c r="G47" s="41" t="s">
        <v>669</v>
      </c>
      <c r="H47" s="55"/>
      <c r="I47" s="55"/>
      <c r="J47" s="56" t="s">
        <v>31</v>
      </c>
      <c r="K47" s="56">
        <v>100</v>
      </c>
      <c r="L47" s="57">
        <v>710000000</v>
      </c>
      <c r="M47" s="57" t="s">
        <v>61</v>
      </c>
      <c r="N47" s="56" t="s">
        <v>664</v>
      </c>
      <c r="O47" s="58" t="s">
        <v>693</v>
      </c>
      <c r="P47" s="56" t="s">
        <v>671</v>
      </c>
      <c r="Q47" s="56" t="s">
        <v>672</v>
      </c>
      <c r="R47" s="49" t="s">
        <v>1541</v>
      </c>
      <c r="S47" s="56">
        <v>112</v>
      </c>
      <c r="T47" s="56" t="s">
        <v>673</v>
      </c>
      <c r="U47" s="62">
        <v>2352</v>
      </c>
      <c r="V47" s="60">
        <v>97</v>
      </c>
      <c r="W47" s="60">
        <v>228144</v>
      </c>
      <c r="X47" s="575">
        <f t="shared" si="0"/>
        <v>255521.28000000003</v>
      </c>
      <c r="Y47" s="61" t="s">
        <v>213</v>
      </c>
      <c r="Z47" s="56">
        <v>2015</v>
      </c>
      <c r="AA47" s="42" t="s">
        <v>505</v>
      </c>
      <c r="AB47" s="49" t="s">
        <v>634</v>
      </c>
      <c r="AC47" s="249"/>
      <c r="AD47" s="249"/>
      <c r="AE47" s="249"/>
      <c r="AF47" s="249"/>
    </row>
    <row r="48" spans="1:32" s="14" customFormat="1" ht="165.95" customHeight="1">
      <c r="A48" s="49" t="s">
        <v>771</v>
      </c>
      <c r="B48" s="54" t="s">
        <v>179</v>
      </c>
      <c r="C48" s="41" t="s">
        <v>665</v>
      </c>
      <c r="D48" s="41" t="s">
        <v>666</v>
      </c>
      <c r="E48" s="41" t="s">
        <v>667</v>
      </c>
      <c r="F48" s="41" t="s">
        <v>668</v>
      </c>
      <c r="G48" s="41" t="s">
        <v>669</v>
      </c>
      <c r="H48" s="55"/>
      <c r="I48" s="55"/>
      <c r="J48" s="56" t="s">
        <v>31</v>
      </c>
      <c r="K48" s="56">
        <v>100</v>
      </c>
      <c r="L48" s="57">
        <v>710000000</v>
      </c>
      <c r="M48" s="57" t="s">
        <v>61</v>
      </c>
      <c r="N48" s="56" t="s">
        <v>664</v>
      </c>
      <c r="O48" s="58" t="s">
        <v>694</v>
      </c>
      <c r="P48" s="56" t="s">
        <v>671</v>
      </c>
      <c r="Q48" s="56" t="s">
        <v>672</v>
      </c>
      <c r="R48" s="49" t="s">
        <v>1541</v>
      </c>
      <c r="S48" s="56">
        <v>112</v>
      </c>
      <c r="T48" s="56" t="s">
        <v>673</v>
      </c>
      <c r="U48" s="62">
        <v>5790</v>
      </c>
      <c r="V48" s="60">
        <v>97</v>
      </c>
      <c r="W48" s="60">
        <v>561630</v>
      </c>
      <c r="X48" s="575">
        <f t="shared" si="0"/>
        <v>629025.60000000009</v>
      </c>
      <c r="Y48" s="61" t="s">
        <v>213</v>
      </c>
      <c r="Z48" s="56">
        <v>2015</v>
      </c>
      <c r="AA48" s="42" t="s">
        <v>505</v>
      </c>
      <c r="AB48" s="49" t="s">
        <v>634</v>
      </c>
      <c r="AC48" s="249"/>
      <c r="AD48" s="249"/>
      <c r="AE48" s="249"/>
      <c r="AF48" s="249"/>
    </row>
    <row r="49" spans="1:32" s="14" customFormat="1" ht="165.95" customHeight="1">
      <c r="A49" s="49" t="s">
        <v>772</v>
      </c>
      <c r="B49" s="54" t="s">
        <v>179</v>
      </c>
      <c r="C49" s="41" t="s">
        <v>665</v>
      </c>
      <c r="D49" s="41" t="s">
        <v>666</v>
      </c>
      <c r="E49" s="41" t="s">
        <v>667</v>
      </c>
      <c r="F49" s="41" t="s">
        <v>668</v>
      </c>
      <c r="G49" s="41" t="s">
        <v>669</v>
      </c>
      <c r="H49" s="55"/>
      <c r="I49" s="55"/>
      <c r="J49" s="56" t="s">
        <v>31</v>
      </c>
      <c r="K49" s="56">
        <v>100</v>
      </c>
      <c r="L49" s="57">
        <v>710000000</v>
      </c>
      <c r="M49" s="57" t="s">
        <v>61</v>
      </c>
      <c r="N49" s="56" t="s">
        <v>664</v>
      </c>
      <c r="O49" s="58" t="s">
        <v>695</v>
      </c>
      <c r="P49" s="56" t="s">
        <v>671</v>
      </c>
      <c r="Q49" s="56" t="s">
        <v>672</v>
      </c>
      <c r="R49" s="49" t="s">
        <v>1541</v>
      </c>
      <c r="S49" s="56">
        <v>112</v>
      </c>
      <c r="T49" s="56" t="s">
        <v>673</v>
      </c>
      <c r="U49" s="62">
        <v>6346</v>
      </c>
      <c r="V49" s="60">
        <v>97</v>
      </c>
      <c r="W49" s="60">
        <v>615562</v>
      </c>
      <c r="X49" s="575">
        <f t="shared" si="0"/>
        <v>689429.44000000006</v>
      </c>
      <c r="Y49" s="61" t="s">
        <v>213</v>
      </c>
      <c r="Z49" s="56">
        <v>2015</v>
      </c>
      <c r="AA49" s="42" t="s">
        <v>505</v>
      </c>
      <c r="AB49" s="49" t="s">
        <v>634</v>
      </c>
      <c r="AC49" s="249"/>
      <c r="AD49" s="249"/>
      <c r="AE49" s="249"/>
      <c r="AF49" s="249"/>
    </row>
    <row r="50" spans="1:32" s="14" customFormat="1" ht="165.95" customHeight="1">
      <c r="A50" s="49" t="s">
        <v>773</v>
      </c>
      <c r="B50" s="54" t="s">
        <v>179</v>
      </c>
      <c r="C50" s="41" t="s">
        <v>665</v>
      </c>
      <c r="D50" s="41" t="s">
        <v>666</v>
      </c>
      <c r="E50" s="41" t="s">
        <v>667</v>
      </c>
      <c r="F50" s="41" t="s">
        <v>668</v>
      </c>
      <c r="G50" s="41" t="s">
        <v>669</v>
      </c>
      <c r="H50" s="55"/>
      <c r="I50" s="55"/>
      <c r="J50" s="56" t="s">
        <v>31</v>
      </c>
      <c r="K50" s="56">
        <v>100</v>
      </c>
      <c r="L50" s="57">
        <v>710000000</v>
      </c>
      <c r="M50" s="57" t="s">
        <v>61</v>
      </c>
      <c r="N50" s="56" t="s">
        <v>664</v>
      </c>
      <c r="O50" s="58" t="s">
        <v>696</v>
      </c>
      <c r="P50" s="56" t="s">
        <v>671</v>
      </c>
      <c r="Q50" s="56" t="s">
        <v>672</v>
      </c>
      <c r="R50" s="49" t="s">
        <v>1541</v>
      </c>
      <c r="S50" s="56">
        <v>112</v>
      </c>
      <c r="T50" s="56" t="s">
        <v>673</v>
      </c>
      <c r="U50" s="62">
        <v>16483</v>
      </c>
      <c r="V50" s="60">
        <v>97</v>
      </c>
      <c r="W50" s="60">
        <v>1598851</v>
      </c>
      <c r="X50" s="575">
        <f t="shared" si="0"/>
        <v>1790713.12</v>
      </c>
      <c r="Y50" s="61" t="s">
        <v>213</v>
      </c>
      <c r="Z50" s="56">
        <v>2015</v>
      </c>
      <c r="AA50" s="42" t="s">
        <v>505</v>
      </c>
      <c r="AB50" s="49" t="s">
        <v>634</v>
      </c>
      <c r="AC50" s="249"/>
      <c r="AD50" s="249"/>
      <c r="AE50" s="249"/>
      <c r="AF50" s="249"/>
    </row>
    <row r="51" spans="1:32" s="382" customFormat="1" ht="165.95" customHeight="1">
      <c r="A51" s="49" t="s">
        <v>774</v>
      </c>
      <c r="B51" s="54" t="s">
        <v>179</v>
      </c>
      <c r="C51" s="63" t="s">
        <v>697</v>
      </c>
      <c r="D51" s="63" t="s">
        <v>666</v>
      </c>
      <c r="E51" s="64" t="s">
        <v>667</v>
      </c>
      <c r="F51" s="65" t="s">
        <v>698</v>
      </c>
      <c r="G51" s="65" t="s">
        <v>699</v>
      </c>
      <c r="H51" s="55"/>
      <c r="I51" s="55"/>
      <c r="J51" s="56" t="s">
        <v>31</v>
      </c>
      <c r="K51" s="56">
        <v>100</v>
      </c>
      <c r="L51" s="55">
        <v>710000000</v>
      </c>
      <c r="M51" s="55" t="s">
        <v>61</v>
      </c>
      <c r="N51" s="56" t="s">
        <v>664</v>
      </c>
      <c r="O51" s="58" t="s">
        <v>700</v>
      </c>
      <c r="P51" s="56" t="s">
        <v>671</v>
      </c>
      <c r="Q51" s="56" t="s">
        <v>672</v>
      </c>
      <c r="R51" s="49" t="s">
        <v>1541</v>
      </c>
      <c r="S51" s="56">
        <v>112</v>
      </c>
      <c r="T51" s="56" t="s">
        <v>673</v>
      </c>
      <c r="U51" s="66">
        <v>18834</v>
      </c>
      <c r="V51" s="60">
        <v>123</v>
      </c>
      <c r="W51" s="60">
        <v>2316582</v>
      </c>
      <c r="X51" s="575">
        <f t="shared" si="0"/>
        <v>2594571.8400000003</v>
      </c>
      <c r="Y51" s="61" t="s">
        <v>213</v>
      </c>
      <c r="Z51" s="56">
        <v>2015</v>
      </c>
      <c r="AA51" s="42" t="s">
        <v>505</v>
      </c>
      <c r="AB51" s="49" t="s">
        <v>634</v>
      </c>
      <c r="AC51" s="248"/>
      <c r="AD51" s="248"/>
      <c r="AE51" s="248"/>
      <c r="AF51" s="248"/>
    </row>
    <row r="52" spans="1:32" s="382" customFormat="1" ht="165.95" customHeight="1">
      <c r="A52" s="49" t="s">
        <v>775</v>
      </c>
      <c r="B52" s="54" t="s">
        <v>179</v>
      </c>
      <c r="C52" s="67" t="s">
        <v>697</v>
      </c>
      <c r="D52" s="67" t="s">
        <v>666</v>
      </c>
      <c r="E52" s="68" t="s">
        <v>667</v>
      </c>
      <c r="F52" s="69" t="s">
        <v>698</v>
      </c>
      <c r="G52" s="69" t="s">
        <v>699</v>
      </c>
      <c r="H52" s="55"/>
      <c r="I52" s="55"/>
      <c r="J52" s="56" t="s">
        <v>31</v>
      </c>
      <c r="K52" s="56">
        <v>100</v>
      </c>
      <c r="L52" s="55">
        <v>710000000</v>
      </c>
      <c r="M52" s="55" t="s">
        <v>61</v>
      </c>
      <c r="N52" s="56" t="s">
        <v>664</v>
      </c>
      <c r="O52" s="58" t="s">
        <v>670</v>
      </c>
      <c r="P52" s="56" t="s">
        <v>671</v>
      </c>
      <c r="Q52" s="56" t="s">
        <v>672</v>
      </c>
      <c r="R52" s="49" t="s">
        <v>1541</v>
      </c>
      <c r="S52" s="56">
        <v>112</v>
      </c>
      <c r="T52" s="56" t="s">
        <v>673</v>
      </c>
      <c r="U52" s="70">
        <v>18311</v>
      </c>
      <c r="V52" s="60">
        <v>123</v>
      </c>
      <c r="W52" s="60">
        <v>2252253</v>
      </c>
      <c r="X52" s="575">
        <f t="shared" si="0"/>
        <v>2522523.3600000003</v>
      </c>
      <c r="Y52" s="61" t="s">
        <v>213</v>
      </c>
      <c r="Z52" s="56">
        <v>2015</v>
      </c>
      <c r="AA52" s="42" t="s">
        <v>505</v>
      </c>
      <c r="AB52" s="49" t="s">
        <v>634</v>
      </c>
      <c r="AC52" s="248"/>
      <c r="AD52" s="248"/>
      <c r="AE52" s="248"/>
      <c r="AF52" s="248"/>
    </row>
    <row r="53" spans="1:32" s="382" customFormat="1" ht="165.95" customHeight="1">
      <c r="A53" s="49" t="s">
        <v>776</v>
      </c>
      <c r="B53" s="54" t="s">
        <v>179</v>
      </c>
      <c r="C53" s="67" t="s">
        <v>697</v>
      </c>
      <c r="D53" s="67" t="s">
        <v>666</v>
      </c>
      <c r="E53" s="68" t="s">
        <v>667</v>
      </c>
      <c r="F53" s="69" t="s">
        <v>698</v>
      </c>
      <c r="G53" s="69" t="s">
        <v>699</v>
      </c>
      <c r="H53" s="55"/>
      <c r="I53" s="55"/>
      <c r="J53" s="56" t="s">
        <v>31</v>
      </c>
      <c r="K53" s="56">
        <v>100</v>
      </c>
      <c r="L53" s="55">
        <v>710000000</v>
      </c>
      <c r="M53" s="55" t="s">
        <v>61</v>
      </c>
      <c r="N53" s="56" t="s">
        <v>664</v>
      </c>
      <c r="O53" s="58" t="s">
        <v>674</v>
      </c>
      <c r="P53" s="56" t="s">
        <v>671</v>
      </c>
      <c r="Q53" s="56" t="s">
        <v>672</v>
      </c>
      <c r="R53" s="49" t="s">
        <v>1541</v>
      </c>
      <c r="S53" s="56">
        <v>112</v>
      </c>
      <c r="T53" s="56" t="s">
        <v>673</v>
      </c>
      <c r="U53" s="70">
        <v>16709</v>
      </c>
      <c r="V53" s="60">
        <v>123</v>
      </c>
      <c r="W53" s="60">
        <v>2055207</v>
      </c>
      <c r="X53" s="575">
        <f t="shared" si="0"/>
        <v>2301831.8400000003</v>
      </c>
      <c r="Y53" s="61" t="s">
        <v>213</v>
      </c>
      <c r="Z53" s="56">
        <v>2015</v>
      </c>
      <c r="AA53" s="42" t="s">
        <v>505</v>
      </c>
      <c r="AB53" s="49" t="s">
        <v>634</v>
      </c>
      <c r="AC53" s="248"/>
      <c r="AD53" s="248"/>
      <c r="AE53" s="248"/>
      <c r="AF53" s="248"/>
    </row>
    <row r="54" spans="1:32" s="382" customFormat="1" ht="165.95" customHeight="1">
      <c r="A54" s="49" t="s">
        <v>777</v>
      </c>
      <c r="B54" s="54" t="s">
        <v>179</v>
      </c>
      <c r="C54" s="67" t="s">
        <v>697</v>
      </c>
      <c r="D54" s="67" t="s">
        <v>666</v>
      </c>
      <c r="E54" s="68" t="s">
        <v>667</v>
      </c>
      <c r="F54" s="69" t="s">
        <v>698</v>
      </c>
      <c r="G54" s="69" t="s">
        <v>699</v>
      </c>
      <c r="H54" s="55"/>
      <c r="I54" s="55"/>
      <c r="J54" s="56" t="s">
        <v>31</v>
      </c>
      <c r="K54" s="56">
        <v>100</v>
      </c>
      <c r="L54" s="55">
        <v>710000000</v>
      </c>
      <c r="M54" s="55" t="s">
        <v>61</v>
      </c>
      <c r="N54" s="56" t="s">
        <v>664</v>
      </c>
      <c r="O54" s="58" t="s">
        <v>675</v>
      </c>
      <c r="P54" s="56" t="s">
        <v>671</v>
      </c>
      <c r="Q54" s="56" t="s">
        <v>672</v>
      </c>
      <c r="R54" s="49" t="s">
        <v>1541</v>
      </c>
      <c r="S54" s="56">
        <v>112</v>
      </c>
      <c r="T54" s="56" t="s">
        <v>673</v>
      </c>
      <c r="U54" s="70">
        <v>19177</v>
      </c>
      <c r="V54" s="60">
        <v>123</v>
      </c>
      <c r="W54" s="60">
        <v>2358771</v>
      </c>
      <c r="X54" s="575">
        <f t="shared" si="0"/>
        <v>2641823.5200000005</v>
      </c>
      <c r="Y54" s="61" t="s">
        <v>213</v>
      </c>
      <c r="Z54" s="56">
        <v>2015</v>
      </c>
      <c r="AA54" s="42" t="s">
        <v>505</v>
      </c>
      <c r="AB54" s="49" t="s">
        <v>634</v>
      </c>
      <c r="AC54" s="248"/>
      <c r="AD54" s="248"/>
      <c r="AE54" s="248"/>
      <c r="AF54" s="248"/>
    </row>
    <row r="55" spans="1:32" s="382" customFormat="1" ht="165.95" customHeight="1">
      <c r="A55" s="49" t="s">
        <v>778</v>
      </c>
      <c r="B55" s="54" t="s">
        <v>179</v>
      </c>
      <c r="C55" s="67" t="s">
        <v>697</v>
      </c>
      <c r="D55" s="67" t="s">
        <v>666</v>
      </c>
      <c r="E55" s="68" t="s">
        <v>667</v>
      </c>
      <c r="F55" s="69" t="s">
        <v>698</v>
      </c>
      <c r="G55" s="69" t="s">
        <v>699</v>
      </c>
      <c r="H55" s="55"/>
      <c r="I55" s="55"/>
      <c r="J55" s="56" t="s">
        <v>31</v>
      </c>
      <c r="K55" s="56">
        <v>100</v>
      </c>
      <c r="L55" s="55">
        <v>710000000</v>
      </c>
      <c r="M55" s="55" t="s">
        <v>61</v>
      </c>
      <c r="N55" s="56" t="s">
        <v>664</v>
      </c>
      <c r="O55" s="58" t="s">
        <v>701</v>
      </c>
      <c r="P55" s="56" t="s">
        <v>671</v>
      </c>
      <c r="Q55" s="56" t="s">
        <v>672</v>
      </c>
      <c r="R55" s="49" t="s">
        <v>1541</v>
      </c>
      <c r="S55" s="56">
        <v>112</v>
      </c>
      <c r="T55" s="56" t="s">
        <v>673</v>
      </c>
      <c r="U55" s="70">
        <v>16987</v>
      </c>
      <c r="V55" s="60">
        <v>123</v>
      </c>
      <c r="W55" s="60">
        <v>2089401</v>
      </c>
      <c r="X55" s="575">
        <f t="shared" si="0"/>
        <v>2340129.12</v>
      </c>
      <c r="Y55" s="61" t="s">
        <v>213</v>
      </c>
      <c r="Z55" s="56">
        <v>2015</v>
      </c>
      <c r="AA55" s="42" t="s">
        <v>505</v>
      </c>
      <c r="AB55" s="49" t="s">
        <v>634</v>
      </c>
      <c r="AC55" s="248"/>
      <c r="AD55" s="248"/>
      <c r="AE55" s="248"/>
      <c r="AF55" s="248"/>
    </row>
    <row r="56" spans="1:32" s="382" customFormat="1" ht="165.95" customHeight="1">
      <c r="A56" s="49" t="s">
        <v>779</v>
      </c>
      <c r="B56" s="54" t="s">
        <v>179</v>
      </c>
      <c r="C56" s="67" t="s">
        <v>697</v>
      </c>
      <c r="D56" s="67" t="s">
        <v>666</v>
      </c>
      <c r="E56" s="68" t="s">
        <v>667</v>
      </c>
      <c r="F56" s="69" t="s">
        <v>698</v>
      </c>
      <c r="G56" s="69" t="s">
        <v>699</v>
      </c>
      <c r="H56" s="55"/>
      <c r="I56" s="55"/>
      <c r="J56" s="56" t="s">
        <v>31</v>
      </c>
      <c r="K56" s="56">
        <v>100</v>
      </c>
      <c r="L56" s="55">
        <v>710000000</v>
      </c>
      <c r="M56" s="55" t="s">
        <v>61</v>
      </c>
      <c r="N56" s="56" t="s">
        <v>664</v>
      </c>
      <c r="O56" s="58" t="s">
        <v>676</v>
      </c>
      <c r="P56" s="56" t="s">
        <v>671</v>
      </c>
      <c r="Q56" s="56" t="s">
        <v>672</v>
      </c>
      <c r="R56" s="49" t="s">
        <v>1541</v>
      </c>
      <c r="S56" s="56">
        <v>112</v>
      </c>
      <c r="T56" s="56" t="s">
        <v>673</v>
      </c>
      <c r="U56" s="70">
        <v>6501</v>
      </c>
      <c r="V56" s="60">
        <v>123</v>
      </c>
      <c r="W56" s="60">
        <v>799623</v>
      </c>
      <c r="X56" s="575">
        <f t="shared" si="0"/>
        <v>895577.76000000013</v>
      </c>
      <c r="Y56" s="61" t="s">
        <v>213</v>
      </c>
      <c r="Z56" s="56">
        <v>2015</v>
      </c>
      <c r="AA56" s="42" t="s">
        <v>505</v>
      </c>
      <c r="AB56" s="49" t="s">
        <v>634</v>
      </c>
      <c r="AC56" s="248"/>
      <c r="AD56" s="248"/>
      <c r="AE56" s="248"/>
      <c r="AF56" s="248"/>
    </row>
    <row r="57" spans="1:32" s="14" customFormat="1" ht="165.95" customHeight="1">
      <c r="A57" s="49" t="s">
        <v>780</v>
      </c>
      <c r="B57" s="54" t="s">
        <v>179</v>
      </c>
      <c r="C57" s="67" t="s">
        <v>697</v>
      </c>
      <c r="D57" s="67" t="s">
        <v>666</v>
      </c>
      <c r="E57" s="68" t="s">
        <v>667</v>
      </c>
      <c r="F57" s="69" t="s">
        <v>698</v>
      </c>
      <c r="G57" s="69" t="s">
        <v>699</v>
      </c>
      <c r="H57" s="55"/>
      <c r="I57" s="55"/>
      <c r="J57" s="56" t="s">
        <v>31</v>
      </c>
      <c r="K57" s="56">
        <v>100</v>
      </c>
      <c r="L57" s="55">
        <v>710000000</v>
      </c>
      <c r="M57" s="55" t="s">
        <v>61</v>
      </c>
      <c r="N57" s="56" t="s">
        <v>664</v>
      </c>
      <c r="O57" s="58" t="s">
        <v>677</v>
      </c>
      <c r="P57" s="56" t="s">
        <v>671</v>
      </c>
      <c r="Q57" s="56" t="s">
        <v>672</v>
      </c>
      <c r="R57" s="49" t="s">
        <v>1541</v>
      </c>
      <c r="S57" s="56">
        <v>112</v>
      </c>
      <c r="T57" s="56" t="s">
        <v>673</v>
      </c>
      <c r="U57" s="70">
        <v>10403</v>
      </c>
      <c r="V57" s="60">
        <v>123</v>
      </c>
      <c r="W57" s="60">
        <v>1279569</v>
      </c>
      <c r="X57" s="575">
        <f t="shared" si="0"/>
        <v>1433117.28</v>
      </c>
      <c r="Y57" s="61" t="s">
        <v>213</v>
      </c>
      <c r="Z57" s="56">
        <v>2015</v>
      </c>
      <c r="AA57" s="42" t="s">
        <v>505</v>
      </c>
      <c r="AB57" s="49" t="s">
        <v>634</v>
      </c>
      <c r="AC57" s="249"/>
      <c r="AD57" s="249"/>
      <c r="AE57" s="249"/>
      <c r="AF57" s="249"/>
    </row>
    <row r="58" spans="1:32" s="14" customFormat="1" ht="165.95" customHeight="1">
      <c r="A58" s="49" t="s">
        <v>781</v>
      </c>
      <c r="B58" s="54" t="s">
        <v>179</v>
      </c>
      <c r="C58" s="67" t="s">
        <v>697</v>
      </c>
      <c r="D58" s="67" t="s">
        <v>666</v>
      </c>
      <c r="E58" s="68" t="s">
        <v>667</v>
      </c>
      <c r="F58" s="69" t="s">
        <v>698</v>
      </c>
      <c r="G58" s="69" t="s">
        <v>699</v>
      </c>
      <c r="H58" s="55"/>
      <c r="I58" s="55"/>
      <c r="J58" s="56" t="s">
        <v>31</v>
      </c>
      <c r="K58" s="56">
        <v>100</v>
      </c>
      <c r="L58" s="55">
        <v>710000000</v>
      </c>
      <c r="M58" s="55" t="s">
        <v>61</v>
      </c>
      <c r="N58" s="56" t="s">
        <v>664</v>
      </c>
      <c r="O58" s="58" t="s">
        <v>678</v>
      </c>
      <c r="P58" s="56" t="s">
        <v>671</v>
      </c>
      <c r="Q58" s="56" t="s">
        <v>672</v>
      </c>
      <c r="R58" s="49" t="s">
        <v>1541</v>
      </c>
      <c r="S58" s="56">
        <v>112</v>
      </c>
      <c r="T58" s="56" t="s">
        <v>673</v>
      </c>
      <c r="U58" s="71">
        <v>7854</v>
      </c>
      <c r="V58" s="60">
        <v>123</v>
      </c>
      <c r="W58" s="60">
        <v>966042</v>
      </c>
      <c r="X58" s="575">
        <f t="shared" si="0"/>
        <v>1081967.04</v>
      </c>
      <c r="Y58" s="61" t="s">
        <v>213</v>
      </c>
      <c r="Z58" s="56">
        <v>2015</v>
      </c>
      <c r="AA58" s="42" t="s">
        <v>505</v>
      </c>
      <c r="AB58" s="49" t="s">
        <v>634</v>
      </c>
      <c r="AC58" s="249"/>
      <c r="AD58" s="249"/>
      <c r="AE58" s="249"/>
      <c r="AF58" s="249"/>
    </row>
    <row r="59" spans="1:32" s="14" customFormat="1" ht="165.95" customHeight="1">
      <c r="A59" s="49" t="s">
        <v>782</v>
      </c>
      <c r="B59" s="54" t="s">
        <v>179</v>
      </c>
      <c r="C59" s="67" t="s">
        <v>697</v>
      </c>
      <c r="D59" s="67" t="s">
        <v>666</v>
      </c>
      <c r="E59" s="68" t="s">
        <v>667</v>
      </c>
      <c r="F59" s="69" t="s">
        <v>698</v>
      </c>
      <c r="G59" s="69" t="s">
        <v>699</v>
      </c>
      <c r="H59" s="55"/>
      <c r="I59" s="55"/>
      <c r="J59" s="56" t="s">
        <v>31</v>
      </c>
      <c r="K59" s="56">
        <v>100</v>
      </c>
      <c r="L59" s="55">
        <v>710000000</v>
      </c>
      <c r="M59" s="55" t="s">
        <v>61</v>
      </c>
      <c r="N59" s="56" t="s">
        <v>664</v>
      </c>
      <c r="O59" s="58" t="s">
        <v>679</v>
      </c>
      <c r="P59" s="56" t="s">
        <v>671</v>
      </c>
      <c r="Q59" s="56" t="s">
        <v>672</v>
      </c>
      <c r="R59" s="49" t="s">
        <v>1541</v>
      </c>
      <c r="S59" s="56">
        <v>112</v>
      </c>
      <c r="T59" s="56" t="s">
        <v>673</v>
      </c>
      <c r="U59" s="71">
        <v>8857</v>
      </c>
      <c r="V59" s="60">
        <v>123</v>
      </c>
      <c r="W59" s="60">
        <v>1089411</v>
      </c>
      <c r="X59" s="575">
        <f t="shared" si="0"/>
        <v>1220140.32</v>
      </c>
      <c r="Y59" s="61" t="s">
        <v>213</v>
      </c>
      <c r="Z59" s="56">
        <v>2015</v>
      </c>
      <c r="AA59" s="42" t="s">
        <v>505</v>
      </c>
      <c r="AB59" s="49" t="s">
        <v>634</v>
      </c>
      <c r="AC59" s="249"/>
      <c r="AD59" s="249"/>
      <c r="AE59" s="249"/>
      <c r="AF59" s="249"/>
    </row>
    <row r="60" spans="1:32" s="14" customFormat="1" ht="165.95" customHeight="1">
      <c r="A60" s="49" t="s">
        <v>783</v>
      </c>
      <c r="B60" s="54" t="s">
        <v>179</v>
      </c>
      <c r="C60" s="67" t="s">
        <v>697</v>
      </c>
      <c r="D60" s="67" t="s">
        <v>666</v>
      </c>
      <c r="E60" s="68" t="s">
        <v>667</v>
      </c>
      <c r="F60" s="69" t="s">
        <v>698</v>
      </c>
      <c r="G60" s="69" t="s">
        <v>699</v>
      </c>
      <c r="H60" s="55"/>
      <c r="I60" s="55"/>
      <c r="J60" s="56" t="s">
        <v>31</v>
      </c>
      <c r="K60" s="56">
        <v>100</v>
      </c>
      <c r="L60" s="55">
        <v>710000000</v>
      </c>
      <c r="M60" s="55" t="s">
        <v>61</v>
      </c>
      <c r="N60" s="56" t="s">
        <v>664</v>
      </c>
      <c r="O60" s="58" t="s">
        <v>680</v>
      </c>
      <c r="P60" s="56" t="s">
        <v>671</v>
      </c>
      <c r="Q60" s="56" t="s">
        <v>672</v>
      </c>
      <c r="R60" s="49" t="s">
        <v>1541</v>
      </c>
      <c r="S60" s="56">
        <v>112</v>
      </c>
      <c r="T60" s="56" t="s">
        <v>673</v>
      </c>
      <c r="U60" s="71">
        <v>6444</v>
      </c>
      <c r="V60" s="60">
        <v>123</v>
      </c>
      <c r="W60" s="60">
        <v>792612</v>
      </c>
      <c r="X60" s="575">
        <f t="shared" si="0"/>
        <v>887725.44000000006</v>
      </c>
      <c r="Y60" s="61" t="s">
        <v>213</v>
      </c>
      <c r="Z60" s="56">
        <v>2015</v>
      </c>
      <c r="AA60" s="42" t="s">
        <v>505</v>
      </c>
      <c r="AB60" s="49" t="s">
        <v>634</v>
      </c>
      <c r="AC60" s="249"/>
      <c r="AD60" s="249"/>
      <c r="AE60" s="249"/>
      <c r="AF60" s="249"/>
    </row>
    <row r="61" spans="1:32" s="14" customFormat="1" ht="165.95" customHeight="1">
      <c r="A61" s="49" t="s">
        <v>784</v>
      </c>
      <c r="B61" s="54" t="s">
        <v>179</v>
      </c>
      <c r="C61" s="67" t="s">
        <v>697</v>
      </c>
      <c r="D61" s="67" t="s">
        <v>666</v>
      </c>
      <c r="E61" s="68" t="s">
        <v>667</v>
      </c>
      <c r="F61" s="69" t="s">
        <v>698</v>
      </c>
      <c r="G61" s="69" t="s">
        <v>699</v>
      </c>
      <c r="H61" s="55"/>
      <c r="I61" s="55"/>
      <c r="J61" s="56" t="s">
        <v>31</v>
      </c>
      <c r="K61" s="56">
        <v>100</v>
      </c>
      <c r="L61" s="55">
        <v>710000000</v>
      </c>
      <c r="M61" s="55" t="s">
        <v>61</v>
      </c>
      <c r="N61" s="56" t="s">
        <v>664</v>
      </c>
      <c r="O61" s="58" t="s">
        <v>681</v>
      </c>
      <c r="P61" s="56" t="s">
        <v>671</v>
      </c>
      <c r="Q61" s="56" t="s">
        <v>672</v>
      </c>
      <c r="R61" s="49" t="s">
        <v>1541</v>
      </c>
      <c r="S61" s="56">
        <v>112</v>
      </c>
      <c r="T61" s="56" t="s">
        <v>673</v>
      </c>
      <c r="U61" s="71">
        <v>2242</v>
      </c>
      <c r="V61" s="60">
        <v>123</v>
      </c>
      <c r="W61" s="60">
        <v>275766</v>
      </c>
      <c r="X61" s="575">
        <f t="shared" si="0"/>
        <v>308857.92000000004</v>
      </c>
      <c r="Y61" s="61" t="s">
        <v>213</v>
      </c>
      <c r="Z61" s="56">
        <v>2015</v>
      </c>
      <c r="AA61" s="42" t="s">
        <v>505</v>
      </c>
      <c r="AB61" s="49" t="s">
        <v>634</v>
      </c>
      <c r="AC61" s="249"/>
      <c r="AD61" s="249"/>
      <c r="AE61" s="249"/>
      <c r="AF61" s="249"/>
    </row>
    <row r="62" spans="1:32" s="14" customFormat="1" ht="165.95" customHeight="1">
      <c r="A62" s="49" t="s">
        <v>785</v>
      </c>
      <c r="B62" s="54" t="s">
        <v>179</v>
      </c>
      <c r="C62" s="67" t="s">
        <v>697</v>
      </c>
      <c r="D62" s="67" t="s">
        <v>666</v>
      </c>
      <c r="E62" s="68" t="s">
        <v>667</v>
      </c>
      <c r="F62" s="69" t="s">
        <v>698</v>
      </c>
      <c r="G62" s="69" t="s">
        <v>699</v>
      </c>
      <c r="H62" s="55"/>
      <c r="I62" s="55"/>
      <c r="J62" s="56" t="s">
        <v>31</v>
      </c>
      <c r="K62" s="56">
        <v>100</v>
      </c>
      <c r="L62" s="55">
        <v>710000000</v>
      </c>
      <c r="M62" s="55" t="s">
        <v>61</v>
      </c>
      <c r="N62" s="56" t="s">
        <v>664</v>
      </c>
      <c r="O62" s="58" t="s">
        <v>682</v>
      </c>
      <c r="P62" s="56" t="s">
        <v>671</v>
      </c>
      <c r="Q62" s="56" t="s">
        <v>672</v>
      </c>
      <c r="R62" s="49" t="s">
        <v>1541</v>
      </c>
      <c r="S62" s="56">
        <v>112</v>
      </c>
      <c r="T62" s="56" t="s">
        <v>673</v>
      </c>
      <c r="U62" s="71">
        <v>13954</v>
      </c>
      <c r="V62" s="60">
        <v>123</v>
      </c>
      <c r="W62" s="60">
        <v>1716342</v>
      </c>
      <c r="X62" s="575">
        <f t="shared" si="0"/>
        <v>1922303.0400000003</v>
      </c>
      <c r="Y62" s="61" t="s">
        <v>213</v>
      </c>
      <c r="Z62" s="56">
        <v>2015</v>
      </c>
      <c r="AA62" s="42" t="s">
        <v>505</v>
      </c>
      <c r="AB62" s="49" t="s">
        <v>634</v>
      </c>
      <c r="AC62" s="249"/>
      <c r="AD62" s="249"/>
      <c r="AE62" s="249"/>
      <c r="AF62" s="249"/>
    </row>
    <row r="63" spans="1:32" s="14" customFormat="1" ht="165.95" customHeight="1">
      <c r="A63" s="49" t="s">
        <v>786</v>
      </c>
      <c r="B63" s="54" t="s">
        <v>179</v>
      </c>
      <c r="C63" s="67" t="s">
        <v>697</v>
      </c>
      <c r="D63" s="67" t="s">
        <v>666</v>
      </c>
      <c r="E63" s="68" t="s">
        <v>667</v>
      </c>
      <c r="F63" s="69" t="s">
        <v>698</v>
      </c>
      <c r="G63" s="69" t="s">
        <v>699</v>
      </c>
      <c r="H63" s="55"/>
      <c r="I63" s="55"/>
      <c r="J63" s="56" t="s">
        <v>31</v>
      </c>
      <c r="K63" s="56">
        <v>100</v>
      </c>
      <c r="L63" s="55">
        <v>710000000</v>
      </c>
      <c r="M63" s="55" t="s">
        <v>61</v>
      </c>
      <c r="N63" s="56" t="s">
        <v>664</v>
      </c>
      <c r="O63" s="58" t="s">
        <v>683</v>
      </c>
      <c r="P63" s="56" t="s">
        <v>671</v>
      </c>
      <c r="Q63" s="56" t="s">
        <v>672</v>
      </c>
      <c r="R63" s="49" t="s">
        <v>1541</v>
      </c>
      <c r="S63" s="56">
        <v>112</v>
      </c>
      <c r="T63" s="56" t="s">
        <v>673</v>
      </c>
      <c r="U63" s="71">
        <v>15854</v>
      </c>
      <c r="V63" s="60">
        <v>123</v>
      </c>
      <c r="W63" s="60">
        <v>1950042</v>
      </c>
      <c r="X63" s="575">
        <f t="shared" si="0"/>
        <v>2184047.04</v>
      </c>
      <c r="Y63" s="61" t="s">
        <v>213</v>
      </c>
      <c r="Z63" s="56">
        <v>2015</v>
      </c>
      <c r="AA63" s="42" t="s">
        <v>505</v>
      </c>
      <c r="AB63" s="49" t="s">
        <v>634</v>
      </c>
      <c r="AC63" s="249"/>
      <c r="AD63" s="249"/>
      <c r="AE63" s="249"/>
      <c r="AF63" s="249"/>
    </row>
    <row r="64" spans="1:32" s="14" customFormat="1" ht="165.95" customHeight="1">
      <c r="A64" s="49" t="s">
        <v>787</v>
      </c>
      <c r="B64" s="54" t="s">
        <v>179</v>
      </c>
      <c r="C64" s="67" t="s">
        <v>697</v>
      </c>
      <c r="D64" s="67" t="s">
        <v>666</v>
      </c>
      <c r="E64" s="68" t="s">
        <v>667</v>
      </c>
      <c r="F64" s="69" t="s">
        <v>698</v>
      </c>
      <c r="G64" s="69" t="s">
        <v>699</v>
      </c>
      <c r="H64" s="55"/>
      <c r="I64" s="55"/>
      <c r="J64" s="56" t="s">
        <v>31</v>
      </c>
      <c r="K64" s="56">
        <v>100</v>
      </c>
      <c r="L64" s="55">
        <v>710000000</v>
      </c>
      <c r="M64" s="55" t="s">
        <v>61</v>
      </c>
      <c r="N64" s="56" t="s">
        <v>664</v>
      </c>
      <c r="O64" s="58" t="s">
        <v>702</v>
      </c>
      <c r="P64" s="56" t="s">
        <v>671</v>
      </c>
      <c r="Q64" s="56" t="s">
        <v>672</v>
      </c>
      <c r="R64" s="49" t="s">
        <v>1541</v>
      </c>
      <c r="S64" s="56">
        <v>112</v>
      </c>
      <c r="T64" s="56" t="s">
        <v>673</v>
      </c>
      <c r="U64" s="71">
        <v>1572</v>
      </c>
      <c r="V64" s="60">
        <v>123</v>
      </c>
      <c r="W64" s="60">
        <v>193356</v>
      </c>
      <c r="X64" s="575">
        <f t="shared" si="0"/>
        <v>216558.72000000003</v>
      </c>
      <c r="Y64" s="61" t="s">
        <v>213</v>
      </c>
      <c r="Z64" s="56">
        <v>2015</v>
      </c>
      <c r="AA64" s="42" t="s">
        <v>505</v>
      </c>
      <c r="AB64" s="49" t="s">
        <v>634</v>
      </c>
      <c r="AC64" s="249"/>
      <c r="AD64" s="249"/>
      <c r="AE64" s="249"/>
      <c r="AF64" s="249"/>
    </row>
    <row r="65" spans="1:32" s="14" customFormat="1" ht="165.95" customHeight="1">
      <c r="A65" s="49" t="s">
        <v>788</v>
      </c>
      <c r="B65" s="54" t="s">
        <v>179</v>
      </c>
      <c r="C65" s="67" t="s">
        <v>697</v>
      </c>
      <c r="D65" s="67" t="s">
        <v>666</v>
      </c>
      <c r="E65" s="68" t="s">
        <v>667</v>
      </c>
      <c r="F65" s="69" t="s">
        <v>698</v>
      </c>
      <c r="G65" s="69" t="s">
        <v>699</v>
      </c>
      <c r="H65" s="55"/>
      <c r="I65" s="55"/>
      <c r="J65" s="56" t="s">
        <v>31</v>
      </c>
      <c r="K65" s="56">
        <v>100</v>
      </c>
      <c r="L65" s="55">
        <v>710000000</v>
      </c>
      <c r="M65" s="55" t="s">
        <v>61</v>
      </c>
      <c r="N65" s="56" t="s">
        <v>664</v>
      </c>
      <c r="O65" s="58" t="s">
        <v>684</v>
      </c>
      <c r="P65" s="56" t="s">
        <v>671</v>
      </c>
      <c r="Q65" s="56" t="s">
        <v>672</v>
      </c>
      <c r="R65" s="49" t="s">
        <v>1541</v>
      </c>
      <c r="S65" s="56">
        <v>112</v>
      </c>
      <c r="T65" s="56" t="s">
        <v>673</v>
      </c>
      <c r="U65" s="71">
        <v>10341</v>
      </c>
      <c r="V65" s="60">
        <v>123</v>
      </c>
      <c r="W65" s="60">
        <v>1271943</v>
      </c>
      <c r="X65" s="575">
        <f t="shared" si="0"/>
        <v>1424576.1600000001</v>
      </c>
      <c r="Y65" s="61" t="s">
        <v>213</v>
      </c>
      <c r="Z65" s="56">
        <v>2015</v>
      </c>
      <c r="AA65" s="42" t="s">
        <v>505</v>
      </c>
      <c r="AB65" s="49" t="s">
        <v>634</v>
      </c>
      <c r="AC65" s="249"/>
      <c r="AD65" s="249"/>
      <c r="AE65" s="249"/>
      <c r="AF65" s="249"/>
    </row>
    <row r="66" spans="1:32" s="14" customFormat="1" ht="165.95" customHeight="1">
      <c r="A66" s="49" t="s">
        <v>789</v>
      </c>
      <c r="B66" s="54" t="s">
        <v>179</v>
      </c>
      <c r="C66" s="67" t="s">
        <v>697</v>
      </c>
      <c r="D66" s="67" t="s">
        <v>666</v>
      </c>
      <c r="E66" s="68" t="s">
        <v>667</v>
      </c>
      <c r="F66" s="69" t="s">
        <v>698</v>
      </c>
      <c r="G66" s="69" t="s">
        <v>699</v>
      </c>
      <c r="H66" s="55"/>
      <c r="I66" s="55"/>
      <c r="J66" s="56" t="s">
        <v>31</v>
      </c>
      <c r="K66" s="56">
        <v>100</v>
      </c>
      <c r="L66" s="55">
        <v>710000000</v>
      </c>
      <c r="M66" s="55" t="s">
        <v>61</v>
      </c>
      <c r="N66" s="56" t="s">
        <v>664</v>
      </c>
      <c r="O66" s="58" t="s">
        <v>685</v>
      </c>
      <c r="P66" s="56" t="s">
        <v>671</v>
      </c>
      <c r="Q66" s="56" t="s">
        <v>672</v>
      </c>
      <c r="R66" s="49" t="s">
        <v>1541</v>
      </c>
      <c r="S66" s="56">
        <v>112</v>
      </c>
      <c r="T66" s="56" t="s">
        <v>673</v>
      </c>
      <c r="U66" s="71">
        <v>13148</v>
      </c>
      <c r="V66" s="60">
        <v>123</v>
      </c>
      <c r="W66" s="60">
        <v>1617204</v>
      </c>
      <c r="X66" s="575">
        <f t="shared" si="0"/>
        <v>1811268.4800000002</v>
      </c>
      <c r="Y66" s="61" t="s">
        <v>213</v>
      </c>
      <c r="Z66" s="56">
        <v>2015</v>
      </c>
      <c r="AA66" s="42" t="s">
        <v>505</v>
      </c>
      <c r="AB66" s="49" t="s">
        <v>634</v>
      </c>
      <c r="AC66" s="249"/>
      <c r="AD66" s="249"/>
      <c r="AE66" s="249"/>
      <c r="AF66" s="249"/>
    </row>
    <row r="67" spans="1:32" s="14" customFormat="1" ht="165.95" customHeight="1">
      <c r="A67" s="49" t="s">
        <v>790</v>
      </c>
      <c r="B67" s="54" t="s">
        <v>179</v>
      </c>
      <c r="C67" s="67" t="s">
        <v>697</v>
      </c>
      <c r="D67" s="67" t="s">
        <v>666</v>
      </c>
      <c r="E67" s="68" t="s">
        <v>667</v>
      </c>
      <c r="F67" s="69" t="s">
        <v>698</v>
      </c>
      <c r="G67" s="69" t="s">
        <v>699</v>
      </c>
      <c r="H67" s="55"/>
      <c r="I67" s="55"/>
      <c r="J67" s="56" t="s">
        <v>31</v>
      </c>
      <c r="K67" s="56">
        <v>100</v>
      </c>
      <c r="L67" s="55">
        <v>710000000</v>
      </c>
      <c r="M67" s="55" t="s">
        <v>61</v>
      </c>
      <c r="N67" s="56" t="s">
        <v>664</v>
      </c>
      <c r="O67" s="58" t="s">
        <v>686</v>
      </c>
      <c r="P67" s="56" t="s">
        <v>671</v>
      </c>
      <c r="Q67" s="56" t="s">
        <v>672</v>
      </c>
      <c r="R67" s="49" t="s">
        <v>1541</v>
      </c>
      <c r="S67" s="56">
        <v>112</v>
      </c>
      <c r="T67" s="56" t="s">
        <v>673</v>
      </c>
      <c r="U67" s="71">
        <v>13488</v>
      </c>
      <c r="V67" s="60">
        <v>123</v>
      </c>
      <c r="W67" s="60">
        <v>1659024</v>
      </c>
      <c r="X67" s="575">
        <f t="shared" si="0"/>
        <v>1858106.8800000001</v>
      </c>
      <c r="Y67" s="61" t="s">
        <v>213</v>
      </c>
      <c r="Z67" s="56">
        <v>2015</v>
      </c>
      <c r="AA67" s="42" t="s">
        <v>505</v>
      </c>
      <c r="AB67" s="49" t="s">
        <v>634</v>
      </c>
      <c r="AC67" s="249"/>
      <c r="AD67" s="249"/>
      <c r="AE67" s="249"/>
      <c r="AF67" s="249"/>
    </row>
    <row r="68" spans="1:32" s="14" customFormat="1" ht="165.95" customHeight="1">
      <c r="A68" s="49" t="s">
        <v>791</v>
      </c>
      <c r="B68" s="54" t="s">
        <v>179</v>
      </c>
      <c r="C68" s="67" t="s">
        <v>697</v>
      </c>
      <c r="D68" s="67" t="s">
        <v>666</v>
      </c>
      <c r="E68" s="68" t="s">
        <v>667</v>
      </c>
      <c r="F68" s="69" t="s">
        <v>698</v>
      </c>
      <c r="G68" s="69" t="s">
        <v>699</v>
      </c>
      <c r="H68" s="55"/>
      <c r="I68" s="55"/>
      <c r="J68" s="56" t="s">
        <v>31</v>
      </c>
      <c r="K68" s="56">
        <v>100</v>
      </c>
      <c r="L68" s="55">
        <v>710000000</v>
      </c>
      <c r="M68" s="55" t="s">
        <v>61</v>
      </c>
      <c r="N68" s="56" t="s">
        <v>664</v>
      </c>
      <c r="O68" s="58" t="s">
        <v>687</v>
      </c>
      <c r="P68" s="56" t="s">
        <v>671</v>
      </c>
      <c r="Q68" s="56" t="s">
        <v>672</v>
      </c>
      <c r="R68" s="49" t="s">
        <v>1541</v>
      </c>
      <c r="S68" s="56">
        <v>112</v>
      </c>
      <c r="T68" s="56" t="s">
        <v>673</v>
      </c>
      <c r="U68" s="71">
        <v>23027</v>
      </c>
      <c r="V68" s="60">
        <v>123</v>
      </c>
      <c r="W68" s="60">
        <v>2832321</v>
      </c>
      <c r="X68" s="575">
        <f t="shared" si="0"/>
        <v>3172199.5200000005</v>
      </c>
      <c r="Y68" s="61" t="s">
        <v>213</v>
      </c>
      <c r="Z68" s="56">
        <v>2015</v>
      </c>
      <c r="AA68" s="42" t="s">
        <v>505</v>
      </c>
      <c r="AB68" s="49" t="s">
        <v>634</v>
      </c>
      <c r="AC68" s="249"/>
      <c r="AD68" s="249"/>
      <c r="AE68" s="249"/>
      <c r="AF68" s="249"/>
    </row>
    <row r="69" spans="1:32" s="14" customFormat="1" ht="165.95" customHeight="1">
      <c r="A69" s="49" t="s">
        <v>792</v>
      </c>
      <c r="B69" s="54" t="s">
        <v>179</v>
      </c>
      <c r="C69" s="67" t="s">
        <v>697</v>
      </c>
      <c r="D69" s="67" t="s">
        <v>666</v>
      </c>
      <c r="E69" s="68" t="s">
        <v>667</v>
      </c>
      <c r="F69" s="69" t="s">
        <v>698</v>
      </c>
      <c r="G69" s="69" t="s">
        <v>699</v>
      </c>
      <c r="H69" s="55"/>
      <c r="I69" s="55"/>
      <c r="J69" s="56" t="s">
        <v>31</v>
      </c>
      <c r="K69" s="56">
        <v>100</v>
      </c>
      <c r="L69" s="55">
        <v>710000000</v>
      </c>
      <c r="M69" s="55" t="s">
        <v>61</v>
      </c>
      <c r="N69" s="56" t="s">
        <v>664</v>
      </c>
      <c r="O69" s="58" t="s">
        <v>703</v>
      </c>
      <c r="P69" s="56" t="s">
        <v>671</v>
      </c>
      <c r="Q69" s="56" t="s">
        <v>672</v>
      </c>
      <c r="R69" s="49" t="s">
        <v>1541</v>
      </c>
      <c r="S69" s="56">
        <v>112</v>
      </c>
      <c r="T69" s="56" t="s">
        <v>673</v>
      </c>
      <c r="U69" s="71">
        <v>7256</v>
      </c>
      <c r="V69" s="60">
        <v>123</v>
      </c>
      <c r="W69" s="60">
        <v>892488</v>
      </c>
      <c r="X69" s="575">
        <f t="shared" si="0"/>
        <v>999586.56</v>
      </c>
      <c r="Y69" s="61" t="s">
        <v>213</v>
      </c>
      <c r="Z69" s="56">
        <v>2015</v>
      </c>
      <c r="AA69" s="42" t="s">
        <v>505</v>
      </c>
      <c r="AB69" s="49" t="s">
        <v>634</v>
      </c>
      <c r="AC69" s="249"/>
      <c r="AD69" s="249"/>
      <c r="AE69" s="249"/>
      <c r="AF69" s="249"/>
    </row>
    <row r="70" spans="1:32" s="14" customFormat="1" ht="165.95" customHeight="1">
      <c r="A70" s="49" t="s">
        <v>793</v>
      </c>
      <c r="B70" s="54" t="s">
        <v>179</v>
      </c>
      <c r="C70" s="67" t="s">
        <v>697</v>
      </c>
      <c r="D70" s="67" t="s">
        <v>666</v>
      </c>
      <c r="E70" s="68" t="s">
        <v>667</v>
      </c>
      <c r="F70" s="69" t="s">
        <v>698</v>
      </c>
      <c r="G70" s="69" t="s">
        <v>699</v>
      </c>
      <c r="H70" s="55"/>
      <c r="I70" s="55"/>
      <c r="J70" s="56" t="s">
        <v>31</v>
      </c>
      <c r="K70" s="56">
        <v>100</v>
      </c>
      <c r="L70" s="55">
        <v>710000000</v>
      </c>
      <c r="M70" s="55" t="s">
        <v>61</v>
      </c>
      <c r="N70" s="56" t="s">
        <v>664</v>
      </c>
      <c r="O70" s="58" t="s">
        <v>688</v>
      </c>
      <c r="P70" s="56" t="s">
        <v>671</v>
      </c>
      <c r="Q70" s="56" t="s">
        <v>672</v>
      </c>
      <c r="R70" s="49" t="s">
        <v>1541</v>
      </c>
      <c r="S70" s="56">
        <v>112</v>
      </c>
      <c r="T70" s="56" t="s">
        <v>673</v>
      </c>
      <c r="U70" s="71">
        <v>20851</v>
      </c>
      <c r="V70" s="60">
        <v>123</v>
      </c>
      <c r="W70" s="60">
        <v>2564673</v>
      </c>
      <c r="X70" s="575">
        <f t="shared" si="0"/>
        <v>2872433.7600000002</v>
      </c>
      <c r="Y70" s="61" t="s">
        <v>213</v>
      </c>
      <c r="Z70" s="56">
        <v>2015</v>
      </c>
      <c r="AA70" s="42" t="s">
        <v>505</v>
      </c>
      <c r="AB70" s="49" t="s">
        <v>634</v>
      </c>
      <c r="AC70" s="249"/>
      <c r="AD70" s="249"/>
      <c r="AE70" s="249"/>
      <c r="AF70" s="249"/>
    </row>
    <row r="71" spans="1:32" s="14" customFormat="1" ht="165.95" customHeight="1">
      <c r="A71" s="49" t="s">
        <v>794</v>
      </c>
      <c r="B71" s="54" t="s">
        <v>179</v>
      </c>
      <c r="C71" s="67" t="s">
        <v>697</v>
      </c>
      <c r="D71" s="67" t="s">
        <v>666</v>
      </c>
      <c r="E71" s="68" t="s">
        <v>667</v>
      </c>
      <c r="F71" s="69" t="s">
        <v>698</v>
      </c>
      <c r="G71" s="69" t="s">
        <v>699</v>
      </c>
      <c r="H71" s="55"/>
      <c r="I71" s="55"/>
      <c r="J71" s="56" t="s">
        <v>31</v>
      </c>
      <c r="K71" s="56">
        <v>100</v>
      </c>
      <c r="L71" s="55">
        <v>710000000</v>
      </c>
      <c r="M71" s="55" t="s">
        <v>61</v>
      </c>
      <c r="N71" s="56" t="s">
        <v>664</v>
      </c>
      <c r="O71" s="58" t="s">
        <v>704</v>
      </c>
      <c r="P71" s="56" t="s">
        <v>671</v>
      </c>
      <c r="Q71" s="56" t="s">
        <v>672</v>
      </c>
      <c r="R71" s="49" t="s">
        <v>1541</v>
      </c>
      <c r="S71" s="56">
        <v>112</v>
      </c>
      <c r="T71" s="56" t="s">
        <v>673</v>
      </c>
      <c r="U71" s="71">
        <v>16535</v>
      </c>
      <c r="V71" s="60">
        <v>123</v>
      </c>
      <c r="W71" s="60">
        <v>2033805</v>
      </c>
      <c r="X71" s="575">
        <f t="shared" si="0"/>
        <v>2277861.6</v>
      </c>
      <c r="Y71" s="61" t="s">
        <v>213</v>
      </c>
      <c r="Z71" s="56">
        <v>2015</v>
      </c>
      <c r="AA71" s="42" t="s">
        <v>505</v>
      </c>
      <c r="AB71" s="49" t="s">
        <v>634</v>
      </c>
      <c r="AC71" s="249"/>
      <c r="AD71" s="249"/>
      <c r="AE71" s="249"/>
      <c r="AF71" s="249"/>
    </row>
    <row r="72" spans="1:32" s="14" customFormat="1" ht="165.95" customHeight="1">
      <c r="A72" s="49" t="s">
        <v>795</v>
      </c>
      <c r="B72" s="54" t="s">
        <v>179</v>
      </c>
      <c r="C72" s="67" t="s">
        <v>697</v>
      </c>
      <c r="D72" s="67" t="s">
        <v>666</v>
      </c>
      <c r="E72" s="68" t="s">
        <v>667</v>
      </c>
      <c r="F72" s="69" t="s">
        <v>698</v>
      </c>
      <c r="G72" s="69" t="s">
        <v>699</v>
      </c>
      <c r="H72" s="55"/>
      <c r="I72" s="55"/>
      <c r="J72" s="56" t="s">
        <v>31</v>
      </c>
      <c r="K72" s="56">
        <v>100</v>
      </c>
      <c r="L72" s="55">
        <v>710000000</v>
      </c>
      <c r="M72" s="55" t="s">
        <v>61</v>
      </c>
      <c r="N72" s="56" t="s">
        <v>664</v>
      </c>
      <c r="O72" s="58" t="s">
        <v>689</v>
      </c>
      <c r="P72" s="56" t="s">
        <v>671</v>
      </c>
      <c r="Q72" s="56" t="s">
        <v>672</v>
      </c>
      <c r="R72" s="49" t="s">
        <v>1541</v>
      </c>
      <c r="S72" s="56">
        <v>112</v>
      </c>
      <c r="T72" s="56" t="s">
        <v>673</v>
      </c>
      <c r="U72" s="71">
        <v>19803</v>
      </c>
      <c r="V72" s="60">
        <v>123</v>
      </c>
      <c r="W72" s="60">
        <v>2435769</v>
      </c>
      <c r="X72" s="575">
        <f t="shared" si="0"/>
        <v>2728061.2800000003</v>
      </c>
      <c r="Y72" s="61" t="s">
        <v>213</v>
      </c>
      <c r="Z72" s="56">
        <v>2015</v>
      </c>
      <c r="AA72" s="42" t="s">
        <v>505</v>
      </c>
      <c r="AB72" s="49" t="s">
        <v>634</v>
      </c>
      <c r="AC72" s="249"/>
      <c r="AD72" s="249"/>
      <c r="AE72" s="249"/>
      <c r="AF72" s="249"/>
    </row>
    <row r="73" spans="1:32" s="14" customFormat="1" ht="165.95" customHeight="1">
      <c r="A73" s="49" t="s">
        <v>796</v>
      </c>
      <c r="B73" s="54" t="s">
        <v>179</v>
      </c>
      <c r="C73" s="67" t="s">
        <v>697</v>
      </c>
      <c r="D73" s="67" t="s">
        <v>666</v>
      </c>
      <c r="E73" s="68" t="s">
        <v>667</v>
      </c>
      <c r="F73" s="69" t="s">
        <v>698</v>
      </c>
      <c r="G73" s="69" t="s">
        <v>699</v>
      </c>
      <c r="H73" s="55"/>
      <c r="I73" s="55"/>
      <c r="J73" s="56" t="s">
        <v>31</v>
      </c>
      <c r="K73" s="56">
        <v>100</v>
      </c>
      <c r="L73" s="55">
        <v>710000000</v>
      </c>
      <c r="M73" s="55" t="s">
        <v>61</v>
      </c>
      <c r="N73" s="56" t="s">
        <v>664</v>
      </c>
      <c r="O73" s="58" t="s">
        <v>705</v>
      </c>
      <c r="P73" s="56" t="s">
        <v>671</v>
      </c>
      <c r="Q73" s="56" t="s">
        <v>672</v>
      </c>
      <c r="R73" s="49" t="s">
        <v>1541</v>
      </c>
      <c r="S73" s="56">
        <v>112</v>
      </c>
      <c r="T73" s="56" t="s">
        <v>673</v>
      </c>
      <c r="U73" s="71">
        <v>6084</v>
      </c>
      <c r="V73" s="60">
        <v>123</v>
      </c>
      <c r="W73" s="60">
        <v>748332</v>
      </c>
      <c r="X73" s="575">
        <f t="shared" si="0"/>
        <v>838131.84000000008</v>
      </c>
      <c r="Y73" s="61" t="s">
        <v>213</v>
      </c>
      <c r="Z73" s="56">
        <v>2015</v>
      </c>
      <c r="AA73" s="42" t="s">
        <v>505</v>
      </c>
      <c r="AB73" s="49" t="s">
        <v>634</v>
      </c>
      <c r="AC73" s="249"/>
      <c r="AD73" s="249"/>
      <c r="AE73" s="249"/>
      <c r="AF73" s="249"/>
    </row>
    <row r="74" spans="1:32" s="14" customFormat="1" ht="165.95" customHeight="1">
      <c r="A74" s="49" t="s">
        <v>797</v>
      </c>
      <c r="B74" s="54" t="s">
        <v>179</v>
      </c>
      <c r="C74" s="67" t="s">
        <v>697</v>
      </c>
      <c r="D74" s="67" t="s">
        <v>666</v>
      </c>
      <c r="E74" s="68" t="s">
        <v>667</v>
      </c>
      <c r="F74" s="69" t="s">
        <v>698</v>
      </c>
      <c r="G74" s="69" t="s">
        <v>699</v>
      </c>
      <c r="H74" s="55"/>
      <c r="I74" s="55"/>
      <c r="J74" s="56" t="s">
        <v>31</v>
      </c>
      <c r="K74" s="56">
        <v>100</v>
      </c>
      <c r="L74" s="55">
        <v>710000000</v>
      </c>
      <c r="M74" s="55" t="s">
        <v>61</v>
      </c>
      <c r="N74" s="56" t="s">
        <v>664</v>
      </c>
      <c r="O74" s="58" t="s">
        <v>690</v>
      </c>
      <c r="P74" s="56" t="s">
        <v>671</v>
      </c>
      <c r="Q74" s="56" t="s">
        <v>672</v>
      </c>
      <c r="R74" s="49" t="s">
        <v>1541</v>
      </c>
      <c r="S74" s="56">
        <v>112</v>
      </c>
      <c r="T74" s="56" t="s">
        <v>673</v>
      </c>
      <c r="U74" s="71">
        <v>23904</v>
      </c>
      <c r="V74" s="60">
        <v>123</v>
      </c>
      <c r="W74" s="60">
        <v>2940192</v>
      </c>
      <c r="X74" s="575">
        <f t="shared" si="0"/>
        <v>3293015.0400000005</v>
      </c>
      <c r="Y74" s="61" t="s">
        <v>213</v>
      </c>
      <c r="Z74" s="56">
        <v>2015</v>
      </c>
      <c r="AA74" s="42" t="s">
        <v>505</v>
      </c>
      <c r="AB74" s="49" t="s">
        <v>634</v>
      </c>
      <c r="AC74" s="249"/>
      <c r="AD74" s="249"/>
      <c r="AE74" s="249"/>
      <c r="AF74" s="249"/>
    </row>
    <row r="75" spans="1:32" s="14" customFormat="1" ht="165.95" customHeight="1">
      <c r="A75" s="49" t="s">
        <v>798</v>
      </c>
      <c r="B75" s="54" t="s">
        <v>179</v>
      </c>
      <c r="C75" s="67" t="s">
        <v>697</v>
      </c>
      <c r="D75" s="67" t="s">
        <v>666</v>
      </c>
      <c r="E75" s="68" t="s">
        <v>667</v>
      </c>
      <c r="F75" s="69" t="s">
        <v>698</v>
      </c>
      <c r="G75" s="69" t="s">
        <v>699</v>
      </c>
      <c r="H75" s="55"/>
      <c r="I75" s="55"/>
      <c r="J75" s="56" t="s">
        <v>31</v>
      </c>
      <c r="K75" s="56">
        <v>100</v>
      </c>
      <c r="L75" s="55">
        <v>710000000</v>
      </c>
      <c r="M75" s="55" t="s">
        <v>61</v>
      </c>
      <c r="N75" s="56" t="s">
        <v>664</v>
      </c>
      <c r="O75" s="58" t="s">
        <v>706</v>
      </c>
      <c r="P75" s="56" t="s">
        <v>671</v>
      </c>
      <c r="Q75" s="56" t="s">
        <v>672</v>
      </c>
      <c r="R75" s="49" t="s">
        <v>1541</v>
      </c>
      <c r="S75" s="56">
        <v>112</v>
      </c>
      <c r="T75" s="56" t="s">
        <v>673</v>
      </c>
      <c r="U75" s="71">
        <v>5594</v>
      </c>
      <c r="V75" s="60">
        <v>123</v>
      </c>
      <c r="W75" s="60">
        <v>688062</v>
      </c>
      <c r="X75" s="575">
        <f t="shared" si="0"/>
        <v>770629.44000000006</v>
      </c>
      <c r="Y75" s="61" t="s">
        <v>213</v>
      </c>
      <c r="Z75" s="56">
        <v>2015</v>
      </c>
      <c r="AA75" s="42" t="s">
        <v>505</v>
      </c>
      <c r="AB75" s="49" t="s">
        <v>634</v>
      </c>
      <c r="AC75" s="249"/>
      <c r="AD75" s="249"/>
      <c r="AE75" s="249"/>
      <c r="AF75" s="249"/>
    </row>
    <row r="76" spans="1:32" s="14" customFormat="1" ht="165.95" customHeight="1">
      <c r="A76" s="49" t="s">
        <v>799</v>
      </c>
      <c r="B76" s="54" t="s">
        <v>179</v>
      </c>
      <c r="C76" s="67" t="s">
        <v>697</v>
      </c>
      <c r="D76" s="67" t="s">
        <v>666</v>
      </c>
      <c r="E76" s="68" t="s">
        <v>667</v>
      </c>
      <c r="F76" s="69" t="s">
        <v>698</v>
      </c>
      <c r="G76" s="69" t="s">
        <v>699</v>
      </c>
      <c r="H76" s="55"/>
      <c r="I76" s="55"/>
      <c r="J76" s="56" t="s">
        <v>31</v>
      </c>
      <c r="K76" s="56">
        <v>100</v>
      </c>
      <c r="L76" s="55">
        <v>710000000</v>
      </c>
      <c r="M76" s="55" t="s">
        <v>61</v>
      </c>
      <c r="N76" s="56" t="s">
        <v>664</v>
      </c>
      <c r="O76" s="58" t="s">
        <v>707</v>
      </c>
      <c r="P76" s="56" t="s">
        <v>671</v>
      </c>
      <c r="Q76" s="56" t="s">
        <v>672</v>
      </c>
      <c r="R76" s="49" t="s">
        <v>1541</v>
      </c>
      <c r="S76" s="56">
        <v>112</v>
      </c>
      <c r="T76" s="56" t="s">
        <v>673</v>
      </c>
      <c r="U76" s="71">
        <v>8324</v>
      </c>
      <c r="V76" s="60">
        <v>123</v>
      </c>
      <c r="W76" s="60">
        <v>1023852</v>
      </c>
      <c r="X76" s="575">
        <f t="shared" si="0"/>
        <v>1146714.2400000002</v>
      </c>
      <c r="Y76" s="61" t="s">
        <v>213</v>
      </c>
      <c r="Z76" s="56">
        <v>2015</v>
      </c>
      <c r="AA76" s="42" t="s">
        <v>505</v>
      </c>
      <c r="AB76" s="49" t="s">
        <v>634</v>
      </c>
      <c r="AC76" s="249"/>
      <c r="AD76" s="249"/>
      <c r="AE76" s="249"/>
      <c r="AF76" s="249"/>
    </row>
    <row r="77" spans="1:32" s="14" customFormat="1" ht="165.95" customHeight="1">
      <c r="A77" s="49" t="s">
        <v>800</v>
      </c>
      <c r="B77" s="54" t="s">
        <v>179</v>
      </c>
      <c r="C77" s="67" t="s">
        <v>697</v>
      </c>
      <c r="D77" s="67" t="s">
        <v>666</v>
      </c>
      <c r="E77" s="68" t="s">
        <v>667</v>
      </c>
      <c r="F77" s="69" t="s">
        <v>698</v>
      </c>
      <c r="G77" s="69" t="s">
        <v>699</v>
      </c>
      <c r="H77" s="55"/>
      <c r="I77" s="55"/>
      <c r="J77" s="56" t="s">
        <v>31</v>
      </c>
      <c r="K77" s="56">
        <v>100</v>
      </c>
      <c r="L77" s="55">
        <v>710000000</v>
      </c>
      <c r="M77" s="55" t="s">
        <v>61</v>
      </c>
      <c r="N77" s="56" t="s">
        <v>664</v>
      </c>
      <c r="O77" s="58" t="s">
        <v>708</v>
      </c>
      <c r="P77" s="56" t="s">
        <v>671</v>
      </c>
      <c r="Q77" s="56" t="s">
        <v>672</v>
      </c>
      <c r="R77" s="49" t="s">
        <v>1541</v>
      </c>
      <c r="S77" s="56">
        <v>112</v>
      </c>
      <c r="T77" s="56" t="s">
        <v>673</v>
      </c>
      <c r="U77" s="71">
        <v>18480</v>
      </c>
      <c r="V77" s="60">
        <v>123</v>
      </c>
      <c r="W77" s="60">
        <v>2273040</v>
      </c>
      <c r="X77" s="575">
        <f t="shared" si="0"/>
        <v>2545804.8000000003</v>
      </c>
      <c r="Y77" s="61" t="s">
        <v>213</v>
      </c>
      <c r="Z77" s="56">
        <v>2015</v>
      </c>
      <c r="AA77" s="42" t="s">
        <v>505</v>
      </c>
      <c r="AB77" s="49" t="s">
        <v>634</v>
      </c>
      <c r="AC77" s="249"/>
      <c r="AD77" s="249"/>
      <c r="AE77" s="249"/>
      <c r="AF77" s="249"/>
    </row>
    <row r="78" spans="1:32" s="14" customFormat="1" ht="165.95" customHeight="1">
      <c r="A78" s="49" t="s">
        <v>801</v>
      </c>
      <c r="B78" s="54" t="s">
        <v>179</v>
      </c>
      <c r="C78" s="67" t="s">
        <v>697</v>
      </c>
      <c r="D78" s="67" t="s">
        <v>666</v>
      </c>
      <c r="E78" s="68" t="s">
        <v>667</v>
      </c>
      <c r="F78" s="69" t="s">
        <v>698</v>
      </c>
      <c r="G78" s="69" t="s">
        <v>699</v>
      </c>
      <c r="H78" s="55"/>
      <c r="I78" s="55"/>
      <c r="J78" s="56" t="s">
        <v>31</v>
      </c>
      <c r="K78" s="56">
        <v>100</v>
      </c>
      <c r="L78" s="55">
        <v>710000000</v>
      </c>
      <c r="M78" s="55" t="s">
        <v>61</v>
      </c>
      <c r="N78" s="56" t="s">
        <v>664</v>
      </c>
      <c r="O78" s="58" t="s">
        <v>709</v>
      </c>
      <c r="P78" s="56" t="s">
        <v>671</v>
      </c>
      <c r="Q78" s="56" t="s">
        <v>672</v>
      </c>
      <c r="R78" s="49" t="s">
        <v>1541</v>
      </c>
      <c r="S78" s="56">
        <v>112</v>
      </c>
      <c r="T78" s="56" t="s">
        <v>673</v>
      </c>
      <c r="U78" s="71">
        <v>13532</v>
      </c>
      <c r="V78" s="60">
        <v>123</v>
      </c>
      <c r="W78" s="60">
        <v>1664436</v>
      </c>
      <c r="X78" s="575">
        <f t="shared" si="0"/>
        <v>1864168.32</v>
      </c>
      <c r="Y78" s="61" t="s">
        <v>213</v>
      </c>
      <c r="Z78" s="56">
        <v>2015</v>
      </c>
      <c r="AA78" s="42" t="s">
        <v>505</v>
      </c>
      <c r="AB78" s="49" t="s">
        <v>634</v>
      </c>
      <c r="AC78" s="249"/>
      <c r="AD78" s="249"/>
      <c r="AE78" s="249"/>
      <c r="AF78" s="249"/>
    </row>
    <row r="79" spans="1:32" s="14" customFormat="1" ht="165.95" customHeight="1">
      <c r="A79" s="49" t="s">
        <v>802</v>
      </c>
      <c r="B79" s="54" t="s">
        <v>179</v>
      </c>
      <c r="C79" s="67" t="s">
        <v>697</v>
      </c>
      <c r="D79" s="67" t="s">
        <v>666</v>
      </c>
      <c r="E79" s="68" t="s">
        <v>667</v>
      </c>
      <c r="F79" s="69" t="s">
        <v>698</v>
      </c>
      <c r="G79" s="69" t="s">
        <v>699</v>
      </c>
      <c r="H79" s="55"/>
      <c r="I79" s="55"/>
      <c r="J79" s="56" t="s">
        <v>31</v>
      </c>
      <c r="K79" s="56">
        <v>100</v>
      </c>
      <c r="L79" s="55">
        <v>710000000</v>
      </c>
      <c r="M79" s="55" t="s">
        <v>61</v>
      </c>
      <c r="N79" s="56" t="s">
        <v>664</v>
      </c>
      <c r="O79" s="58" t="s">
        <v>692</v>
      </c>
      <c r="P79" s="56" t="s">
        <v>671</v>
      </c>
      <c r="Q79" s="56" t="s">
        <v>672</v>
      </c>
      <c r="R79" s="49" t="s">
        <v>1541</v>
      </c>
      <c r="S79" s="56">
        <v>112</v>
      </c>
      <c r="T79" s="56" t="s">
        <v>673</v>
      </c>
      <c r="U79" s="71">
        <v>31063</v>
      </c>
      <c r="V79" s="60">
        <v>123</v>
      </c>
      <c r="W79" s="60">
        <v>3820749</v>
      </c>
      <c r="X79" s="575">
        <f t="shared" si="0"/>
        <v>4279238.8800000008</v>
      </c>
      <c r="Y79" s="61" t="s">
        <v>213</v>
      </c>
      <c r="Z79" s="56">
        <v>2015</v>
      </c>
      <c r="AA79" s="42" t="s">
        <v>505</v>
      </c>
      <c r="AB79" s="49" t="s">
        <v>634</v>
      </c>
      <c r="AC79" s="249"/>
      <c r="AD79" s="249"/>
      <c r="AE79" s="249"/>
      <c r="AF79" s="249"/>
    </row>
    <row r="80" spans="1:32" s="14" customFormat="1" ht="165.95" customHeight="1">
      <c r="A80" s="49" t="s">
        <v>803</v>
      </c>
      <c r="B80" s="54" t="s">
        <v>179</v>
      </c>
      <c r="C80" s="67" t="s">
        <v>697</v>
      </c>
      <c r="D80" s="67" t="s">
        <v>666</v>
      </c>
      <c r="E80" s="68" t="s">
        <v>667</v>
      </c>
      <c r="F80" s="69" t="s">
        <v>698</v>
      </c>
      <c r="G80" s="69" t="s">
        <v>699</v>
      </c>
      <c r="H80" s="55"/>
      <c r="I80" s="55"/>
      <c r="J80" s="56" t="s">
        <v>31</v>
      </c>
      <c r="K80" s="56">
        <v>100</v>
      </c>
      <c r="L80" s="55">
        <v>710000000</v>
      </c>
      <c r="M80" s="55" t="s">
        <v>61</v>
      </c>
      <c r="N80" s="56" t="s">
        <v>664</v>
      </c>
      <c r="O80" s="58" t="s">
        <v>740</v>
      </c>
      <c r="P80" s="56" t="s">
        <v>671</v>
      </c>
      <c r="Q80" s="56" t="s">
        <v>672</v>
      </c>
      <c r="R80" s="49" t="s">
        <v>1541</v>
      </c>
      <c r="S80" s="56">
        <v>112</v>
      </c>
      <c r="T80" s="56" t="s">
        <v>673</v>
      </c>
      <c r="U80" s="71">
        <v>5841</v>
      </c>
      <c r="V80" s="60">
        <v>123</v>
      </c>
      <c r="W80" s="60">
        <v>718443</v>
      </c>
      <c r="X80" s="575">
        <f t="shared" si="0"/>
        <v>804656.16</v>
      </c>
      <c r="Y80" s="61" t="s">
        <v>213</v>
      </c>
      <c r="Z80" s="56">
        <v>2015</v>
      </c>
      <c r="AA80" s="42" t="s">
        <v>505</v>
      </c>
      <c r="AB80" s="49" t="s">
        <v>634</v>
      </c>
      <c r="AC80" s="249"/>
      <c r="AD80" s="249"/>
      <c r="AE80" s="249"/>
      <c r="AF80" s="249"/>
    </row>
    <row r="81" spans="1:32" s="14" customFormat="1" ht="165.95" customHeight="1">
      <c r="A81" s="49" t="s">
        <v>804</v>
      </c>
      <c r="B81" s="54" t="s">
        <v>179</v>
      </c>
      <c r="C81" s="67" t="s">
        <v>697</v>
      </c>
      <c r="D81" s="67" t="s">
        <v>666</v>
      </c>
      <c r="E81" s="68" t="s">
        <v>667</v>
      </c>
      <c r="F81" s="69" t="s">
        <v>698</v>
      </c>
      <c r="G81" s="69" t="s">
        <v>699</v>
      </c>
      <c r="H81" s="55"/>
      <c r="I81" s="55"/>
      <c r="J81" s="56" t="s">
        <v>31</v>
      </c>
      <c r="K81" s="56">
        <v>100</v>
      </c>
      <c r="L81" s="55">
        <v>710000000</v>
      </c>
      <c r="M81" s="55" t="s">
        <v>61</v>
      </c>
      <c r="N81" s="56" t="s">
        <v>664</v>
      </c>
      <c r="O81" s="58" t="s">
        <v>693</v>
      </c>
      <c r="P81" s="56" t="s">
        <v>671</v>
      </c>
      <c r="Q81" s="56" t="s">
        <v>672</v>
      </c>
      <c r="R81" s="49" t="s">
        <v>1541</v>
      </c>
      <c r="S81" s="56">
        <v>112</v>
      </c>
      <c r="T81" s="56" t="s">
        <v>673</v>
      </c>
      <c r="U81" s="71">
        <v>12903</v>
      </c>
      <c r="V81" s="60">
        <v>123</v>
      </c>
      <c r="W81" s="60">
        <v>1587069</v>
      </c>
      <c r="X81" s="575">
        <f t="shared" si="0"/>
        <v>1777517.2800000003</v>
      </c>
      <c r="Y81" s="61" t="s">
        <v>213</v>
      </c>
      <c r="Z81" s="56">
        <v>2015</v>
      </c>
      <c r="AA81" s="42" t="s">
        <v>505</v>
      </c>
      <c r="AB81" s="49" t="s">
        <v>634</v>
      </c>
      <c r="AC81" s="249"/>
      <c r="AD81" s="249"/>
      <c r="AE81" s="249"/>
      <c r="AF81" s="249"/>
    </row>
    <row r="82" spans="1:32" s="14" customFormat="1" ht="165.95" customHeight="1">
      <c r="A82" s="49" t="s">
        <v>805</v>
      </c>
      <c r="B82" s="54" t="s">
        <v>179</v>
      </c>
      <c r="C82" s="67" t="s">
        <v>697</v>
      </c>
      <c r="D82" s="67" t="s">
        <v>666</v>
      </c>
      <c r="E82" s="68" t="s">
        <v>667</v>
      </c>
      <c r="F82" s="69" t="s">
        <v>698</v>
      </c>
      <c r="G82" s="69" t="s">
        <v>699</v>
      </c>
      <c r="H82" s="55"/>
      <c r="I82" s="55"/>
      <c r="J82" s="56" t="s">
        <v>31</v>
      </c>
      <c r="K82" s="56">
        <v>100</v>
      </c>
      <c r="L82" s="55">
        <v>710000000</v>
      </c>
      <c r="M82" s="55" t="s">
        <v>61</v>
      </c>
      <c r="N82" s="56" t="s">
        <v>664</v>
      </c>
      <c r="O82" s="58" t="s">
        <v>694</v>
      </c>
      <c r="P82" s="56" t="s">
        <v>671</v>
      </c>
      <c r="Q82" s="56" t="s">
        <v>672</v>
      </c>
      <c r="R82" s="49" t="s">
        <v>1541</v>
      </c>
      <c r="S82" s="56">
        <v>112</v>
      </c>
      <c r="T82" s="56" t="s">
        <v>673</v>
      </c>
      <c r="U82" s="71">
        <v>7982</v>
      </c>
      <c r="V82" s="60">
        <v>123</v>
      </c>
      <c r="W82" s="60">
        <v>981786</v>
      </c>
      <c r="X82" s="575">
        <f t="shared" ref="X82:X145" si="1">W82*1.12</f>
        <v>1099600.32</v>
      </c>
      <c r="Y82" s="61" t="s">
        <v>213</v>
      </c>
      <c r="Z82" s="56">
        <v>2015</v>
      </c>
      <c r="AA82" s="42" t="s">
        <v>505</v>
      </c>
      <c r="AB82" s="49" t="s">
        <v>634</v>
      </c>
      <c r="AC82" s="249"/>
      <c r="AD82" s="249"/>
      <c r="AE82" s="249"/>
      <c r="AF82" s="249"/>
    </row>
    <row r="83" spans="1:32" s="14" customFormat="1" ht="165.95" customHeight="1">
      <c r="A83" s="49" t="s">
        <v>806</v>
      </c>
      <c r="B83" s="54" t="s">
        <v>179</v>
      </c>
      <c r="C83" s="67" t="s">
        <v>697</v>
      </c>
      <c r="D83" s="67" t="s">
        <v>666</v>
      </c>
      <c r="E83" s="68" t="s">
        <v>667</v>
      </c>
      <c r="F83" s="69" t="s">
        <v>698</v>
      </c>
      <c r="G83" s="69" t="s">
        <v>699</v>
      </c>
      <c r="H83" s="55"/>
      <c r="I83" s="55"/>
      <c r="J83" s="56" t="s">
        <v>31</v>
      </c>
      <c r="K83" s="56">
        <v>100</v>
      </c>
      <c r="L83" s="55">
        <v>710000000</v>
      </c>
      <c r="M83" s="55" t="s">
        <v>61</v>
      </c>
      <c r="N83" s="56" t="s">
        <v>664</v>
      </c>
      <c r="O83" s="58" t="s">
        <v>695</v>
      </c>
      <c r="P83" s="56" t="s">
        <v>671</v>
      </c>
      <c r="Q83" s="56" t="s">
        <v>672</v>
      </c>
      <c r="R83" s="49" t="s">
        <v>1541</v>
      </c>
      <c r="S83" s="56">
        <v>112</v>
      </c>
      <c r="T83" s="56" t="s">
        <v>673</v>
      </c>
      <c r="U83" s="71">
        <v>10426</v>
      </c>
      <c r="V83" s="60">
        <v>123</v>
      </c>
      <c r="W83" s="60">
        <v>1282398</v>
      </c>
      <c r="X83" s="575">
        <f t="shared" si="1"/>
        <v>1436285.7600000002</v>
      </c>
      <c r="Y83" s="61" t="s">
        <v>213</v>
      </c>
      <c r="Z83" s="56">
        <v>2015</v>
      </c>
      <c r="AA83" s="42" t="s">
        <v>505</v>
      </c>
      <c r="AB83" s="49" t="s">
        <v>634</v>
      </c>
      <c r="AC83" s="249"/>
      <c r="AD83" s="249"/>
      <c r="AE83" s="249"/>
      <c r="AF83" s="249"/>
    </row>
    <row r="84" spans="1:32" s="14" customFormat="1" ht="165.95" customHeight="1">
      <c r="A84" s="49" t="s">
        <v>807</v>
      </c>
      <c r="B84" s="54" t="s">
        <v>179</v>
      </c>
      <c r="C84" s="67" t="s">
        <v>697</v>
      </c>
      <c r="D84" s="67" t="s">
        <v>666</v>
      </c>
      <c r="E84" s="68" t="s">
        <v>667</v>
      </c>
      <c r="F84" s="69" t="s">
        <v>698</v>
      </c>
      <c r="G84" s="69" t="s">
        <v>699</v>
      </c>
      <c r="H84" s="55"/>
      <c r="I84" s="55"/>
      <c r="J84" s="56" t="s">
        <v>31</v>
      </c>
      <c r="K84" s="56">
        <v>100</v>
      </c>
      <c r="L84" s="55">
        <v>710000000</v>
      </c>
      <c r="M84" s="55" t="s">
        <v>61</v>
      </c>
      <c r="N84" s="56" t="s">
        <v>664</v>
      </c>
      <c r="O84" s="58" t="s">
        <v>696</v>
      </c>
      <c r="P84" s="56" t="s">
        <v>671</v>
      </c>
      <c r="Q84" s="56" t="s">
        <v>672</v>
      </c>
      <c r="R84" s="49" t="s">
        <v>1541</v>
      </c>
      <c r="S84" s="56">
        <v>112</v>
      </c>
      <c r="T84" s="56" t="s">
        <v>673</v>
      </c>
      <c r="U84" s="71">
        <v>33621</v>
      </c>
      <c r="V84" s="60">
        <v>123</v>
      </c>
      <c r="W84" s="60">
        <v>4135383</v>
      </c>
      <c r="X84" s="575">
        <f t="shared" si="1"/>
        <v>4631628.9600000009</v>
      </c>
      <c r="Y84" s="61" t="s">
        <v>213</v>
      </c>
      <c r="Z84" s="56">
        <v>2015</v>
      </c>
      <c r="AA84" s="42" t="s">
        <v>505</v>
      </c>
      <c r="AB84" s="49" t="s">
        <v>634</v>
      </c>
      <c r="AC84" s="249"/>
      <c r="AD84" s="249"/>
      <c r="AE84" s="249"/>
      <c r="AF84" s="249"/>
    </row>
    <row r="85" spans="1:32" s="14" customFormat="1" ht="165.95" customHeight="1">
      <c r="A85" s="49" t="s">
        <v>808</v>
      </c>
      <c r="B85" s="54" t="s">
        <v>179</v>
      </c>
      <c r="C85" s="67" t="s">
        <v>697</v>
      </c>
      <c r="D85" s="67" t="s">
        <v>666</v>
      </c>
      <c r="E85" s="68" t="s">
        <v>667</v>
      </c>
      <c r="F85" s="69" t="s">
        <v>698</v>
      </c>
      <c r="G85" s="69" t="s">
        <v>699</v>
      </c>
      <c r="H85" s="55"/>
      <c r="I85" s="55"/>
      <c r="J85" s="56" t="s">
        <v>31</v>
      </c>
      <c r="K85" s="56">
        <v>100</v>
      </c>
      <c r="L85" s="55">
        <v>710000000</v>
      </c>
      <c r="M85" s="55" t="s">
        <v>61</v>
      </c>
      <c r="N85" s="56" t="s">
        <v>664</v>
      </c>
      <c r="O85" s="58" t="s">
        <v>710</v>
      </c>
      <c r="P85" s="56" t="s">
        <v>671</v>
      </c>
      <c r="Q85" s="56" t="s">
        <v>672</v>
      </c>
      <c r="R85" s="49" t="s">
        <v>1541</v>
      </c>
      <c r="S85" s="56">
        <v>112</v>
      </c>
      <c r="T85" s="56" t="s">
        <v>673</v>
      </c>
      <c r="U85" s="71">
        <v>24251</v>
      </c>
      <c r="V85" s="60">
        <v>123</v>
      </c>
      <c r="W85" s="60">
        <v>2982873</v>
      </c>
      <c r="X85" s="575">
        <f t="shared" si="1"/>
        <v>3340817.7600000002</v>
      </c>
      <c r="Y85" s="61" t="s">
        <v>213</v>
      </c>
      <c r="Z85" s="56">
        <v>2015</v>
      </c>
      <c r="AA85" s="42" t="s">
        <v>505</v>
      </c>
      <c r="AB85" s="49" t="s">
        <v>634</v>
      </c>
      <c r="AC85" s="249"/>
      <c r="AD85" s="249"/>
      <c r="AE85" s="249"/>
      <c r="AF85" s="249"/>
    </row>
    <row r="86" spans="1:32" s="14" customFormat="1" ht="165.95" customHeight="1">
      <c r="A86" s="49" t="s">
        <v>809</v>
      </c>
      <c r="B86" s="54" t="s">
        <v>179</v>
      </c>
      <c r="C86" s="67" t="s">
        <v>697</v>
      </c>
      <c r="D86" s="67" t="s">
        <v>666</v>
      </c>
      <c r="E86" s="68" t="s">
        <v>667</v>
      </c>
      <c r="F86" s="69" t="s">
        <v>698</v>
      </c>
      <c r="G86" s="69" t="s">
        <v>699</v>
      </c>
      <c r="H86" s="55"/>
      <c r="I86" s="55"/>
      <c r="J86" s="56" t="s">
        <v>31</v>
      </c>
      <c r="K86" s="56">
        <v>100</v>
      </c>
      <c r="L86" s="55">
        <v>710000000</v>
      </c>
      <c r="M86" s="55" t="s">
        <v>61</v>
      </c>
      <c r="N86" s="56" t="s">
        <v>664</v>
      </c>
      <c r="O86" s="58" t="s">
        <v>711</v>
      </c>
      <c r="P86" s="56" t="s">
        <v>671</v>
      </c>
      <c r="Q86" s="56" t="s">
        <v>672</v>
      </c>
      <c r="R86" s="49" t="s">
        <v>1541</v>
      </c>
      <c r="S86" s="56">
        <v>112</v>
      </c>
      <c r="T86" s="56" t="s">
        <v>673</v>
      </c>
      <c r="U86" s="71">
        <v>3063</v>
      </c>
      <c r="V86" s="60">
        <v>123</v>
      </c>
      <c r="W86" s="60">
        <v>376749</v>
      </c>
      <c r="X86" s="575">
        <f t="shared" si="1"/>
        <v>421958.88000000006</v>
      </c>
      <c r="Y86" s="61" t="s">
        <v>213</v>
      </c>
      <c r="Z86" s="56">
        <v>2015</v>
      </c>
      <c r="AA86" s="42" t="s">
        <v>505</v>
      </c>
      <c r="AB86" s="49" t="s">
        <v>634</v>
      </c>
      <c r="AC86" s="249"/>
      <c r="AD86" s="249"/>
      <c r="AE86" s="249"/>
      <c r="AF86" s="249"/>
    </row>
    <row r="87" spans="1:32" s="14" customFormat="1" ht="165.95" customHeight="1">
      <c r="A87" s="49" t="s">
        <v>810</v>
      </c>
      <c r="B87" s="54" t="s">
        <v>179</v>
      </c>
      <c r="C87" s="67" t="s">
        <v>697</v>
      </c>
      <c r="D87" s="67" t="s">
        <v>666</v>
      </c>
      <c r="E87" s="68" t="s">
        <v>667</v>
      </c>
      <c r="F87" s="69" t="s">
        <v>698</v>
      </c>
      <c r="G87" s="69" t="s">
        <v>699</v>
      </c>
      <c r="H87" s="55"/>
      <c r="I87" s="55"/>
      <c r="J87" s="56" t="s">
        <v>31</v>
      </c>
      <c r="K87" s="56">
        <v>100</v>
      </c>
      <c r="L87" s="55">
        <v>710000000</v>
      </c>
      <c r="M87" s="55" t="s">
        <v>61</v>
      </c>
      <c r="N87" s="56" t="s">
        <v>664</v>
      </c>
      <c r="O87" s="58" t="s">
        <v>712</v>
      </c>
      <c r="P87" s="56" t="s">
        <v>671</v>
      </c>
      <c r="Q87" s="56" t="s">
        <v>672</v>
      </c>
      <c r="R87" s="49" t="s">
        <v>1541</v>
      </c>
      <c r="S87" s="56">
        <v>112</v>
      </c>
      <c r="T87" s="56" t="s">
        <v>673</v>
      </c>
      <c r="U87" s="71">
        <v>2829</v>
      </c>
      <c r="V87" s="60">
        <v>123</v>
      </c>
      <c r="W87" s="60">
        <v>347967</v>
      </c>
      <c r="X87" s="575">
        <f t="shared" si="1"/>
        <v>389723.04000000004</v>
      </c>
      <c r="Y87" s="61" t="s">
        <v>213</v>
      </c>
      <c r="Z87" s="56">
        <v>2015</v>
      </c>
      <c r="AA87" s="42" t="s">
        <v>505</v>
      </c>
      <c r="AB87" s="49" t="s">
        <v>634</v>
      </c>
      <c r="AC87" s="249"/>
      <c r="AD87" s="249"/>
      <c r="AE87" s="249"/>
      <c r="AF87" s="249"/>
    </row>
    <row r="88" spans="1:32" ht="165.95" customHeight="1">
      <c r="A88" s="49" t="s">
        <v>811</v>
      </c>
      <c r="B88" s="54" t="s">
        <v>179</v>
      </c>
      <c r="C88" s="67" t="s">
        <v>697</v>
      </c>
      <c r="D88" s="67" t="s">
        <v>666</v>
      </c>
      <c r="E88" s="68" t="s">
        <v>667</v>
      </c>
      <c r="F88" s="69" t="s">
        <v>698</v>
      </c>
      <c r="G88" s="69" t="s">
        <v>699</v>
      </c>
      <c r="H88" s="55"/>
      <c r="I88" s="55"/>
      <c r="J88" s="56" t="s">
        <v>31</v>
      </c>
      <c r="K88" s="56">
        <v>100</v>
      </c>
      <c r="L88" s="55">
        <v>710000000</v>
      </c>
      <c r="M88" s="55" t="s">
        <v>61</v>
      </c>
      <c r="N88" s="56" t="s">
        <v>664</v>
      </c>
      <c r="O88" s="58" t="s">
        <v>713</v>
      </c>
      <c r="P88" s="56" t="s">
        <v>671</v>
      </c>
      <c r="Q88" s="56" t="s">
        <v>672</v>
      </c>
      <c r="R88" s="49" t="s">
        <v>1541</v>
      </c>
      <c r="S88" s="56">
        <v>112</v>
      </c>
      <c r="T88" s="56" t="s">
        <v>673</v>
      </c>
      <c r="U88" s="71">
        <v>1057</v>
      </c>
      <c r="V88" s="60">
        <v>123</v>
      </c>
      <c r="W88" s="60">
        <v>130011</v>
      </c>
      <c r="X88" s="575">
        <f t="shared" si="1"/>
        <v>145612.32</v>
      </c>
      <c r="Y88" s="61" t="s">
        <v>213</v>
      </c>
      <c r="Z88" s="56">
        <v>2015</v>
      </c>
      <c r="AA88" s="42" t="s">
        <v>505</v>
      </c>
      <c r="AB88" s="49" t="s">
        <v>634</v>
      </c>
      <c r="AC88" s="247"/>
      <c r="AD88" s="247"/>
      <c r="AE88" s="247"/>
      <c r="AF88" s="247"/>
    </row>
    <row r="89" spans="1:32" ht="165.95" customHeight="1">
      <c r="A89" s="49" t="s">
        <v>812</v>
      </c>
      <c r="B89" s="54" t="s">
        <v>179</v>
      </c>
      <c r="C89" s="67" t="s">
        <v>697</v>
      </c>
      <c r="D89" s="67" t="s">
        <v>666</v>
      </c>
      <c r="E89" s="68" t="s">
        <v>667</v>
      </c>
      <c r="F89" s="69" t="s">
        <v>698</v>
      </c>
      <c r="G89" s="69" t="s">
        <v>699</v>
      </c>
      <c r="H89" s="55"/>
      <c r="I89" s="55"/>
      <c r="J89" s="56" t="s">
        <v>31</v>
      </c>
      <c r="K89" s="56">
        <v>100</v>
      </c>
      <c r="L89" s="55">
        <v>710000000</v>
      </c>
      <c r="M89" s="55" t="s">
        <v>61</v>
      </c>
      <c r="N89" s="56" t="s">
        <v>664</v>
      </c>
      <c r="O89" s="58" t="s">
        <v>714</v>
      </c>
      <c r="P89" s="56" t="s">
        <v>671</v>
      </c>
      <c r="Q89" s="56" t="s">
        <v>672</v>
      </c>
      <c r="R89" s="49" t="s">
        <v>1541</v>
      </c>
      <c r="S89" s="56">
        <v>112</v>
      </c>
      <c r="T89" s="56" t="s">
        <v>673</v>
      </c>
      <c r="U89" s="71">
        <v>3935</v>
      </c>
      <c r="V89" s="60">
        <v>123</v>
      </c>
      <c r="W89" s="60">
        <v>484005</v>
      </c>
      <c r="X89" s="575">
        <f t="shared" si="1"/>
        <v>542085.60000000009</v>
      </c>
      <c r="Y89" s="61" t="s">
        <v>213</v>
      </c>
      <c r="Z89" s="56">
        <v>2015</v>
      </c>
      <c r="AA89" s="42" t="s">
        <v>505</v>
      </c>
      <c r="AB89" s="49" t="s">
        <v>634</v>
      </c>
      <c r="AC89" s="247"/>
      <c r="AD89" s="247"/>
      <c r="AE89" s="247"/>
      <c r="AF89" s="247"/>
    </row>
    <row r="90" spans="1:32" ht="165.95" customHeight="1">
      <c r="A90" s="49" t="s">
        <v>813</v>
      </c>
      <c r="B90" s="54" t="s">
        <v>179</v>
      </c>
      <c r="C90" s="67" t="s">
        <v>697</v>
      </c>
      <c r="D90" s="67" t="s">
        <v>666</v>
      </c>
      <c r="E90" s="68" t="s">
        <v>667</v>
      </c>
      <c r="F90" s="69" t="s">
        <v>698</v>
      </c>
      <c r="G90" s="69" t="s">
        <v>699</v>
      </c>
      <c r="H90" s="55"/>
      <c r="I90" s="55"/>
      <c r="J90" s="56" t="s">
        <v>31</v>
      </c>
      <c r="K90" s="56">
        <v>100</v>
      </c>
      <c r="L90" s="55">
        <v>710000000</v>
      </c>
      <c r="M90" s="55" t="s">
        <v>61</v>
      </c>
      <c r="N90" s="56" t="s">
        <v>664</v>
      </c>
      <c r="O90" s="58" t="s">
        <v>715</v>
      </c>
      <c r="P90" s="56" t="s">
        <v>671</v>
      </c>
      <c r="Q90" s="56" t="s">
        <v>672</v>
      </c>
      <c r="R90" s="49" t="s">
        <v>1541</v>
      </c>
      <c r="S90" s="56">
        <v>112</v>
      </c>
      <c r="T90" s="56" t="s">
        <v>673</v>
      </c>
      <c r="U90" s="71">
        <v>7622</v>
      </c>
      <c r="V90" s="60">
        <v>123</v>
      </c>
      <c r="W90" s="60">
        <v>937506</v>
      </c>
      <c r="X90" s="575">
        <f t="shared" si="1"/>
        <v>1050006.7200000002</v>
      </c>
      <c r="Y90" s="61" t="s">
        <v>213</v>
      </c>
      <c r="Z90" s="56">
        <v>2015</v>
      </c>
      <c r="AA90" s="42" t="s">
        <v>505</v>
      </c>
      <c r="AB90" s="49" t="s">
        <v>634</v>
      </c>
      <c r="AC90" s="247"/>
      <c r="AD90" s="247"/>
      <c r="AE90" s="247"/>
      <c r="AF90" s="247"/>
    </row>
    <row r="91" spans="1:32" ht="165.95" customHeight="1">
      <c r="A91" s="49" t="s">
        <v>814</v>
      </c>
      <c r="B91" s="54" t="s">
        <v>179</v>
      </c>
      <c r="C91" s="67" t="s">
        <v>697</v>
      </c>
      <c r="D91" s="67" t="s">
        <v>666</v>
      </c>
      <c r="E91" s="68" t="s">
        <v>667</v>
      </c>
      <c r="F91" s="69" t="s">
        <v>698</v>
      </c>
      <c r="G91" s="69" t="s">
        <v>699</v>
      </c>
      <c r="H91" s="55"/>
      <c r="I91" s="55"/>
      <c r="J91" s="56" t="s">
        <v>31</v>
      </c>
      <c r="K91" s="56">
        <v>100</v>
      </c>
      <c r="L91" s="55">
        <v>710000000</v>
      </c>
      <c r="M91" s="55" t="s">
        <v>61</v>
      </c>
      <c r="N91" s="56" t="s">
        <v>664</v>
      </c>
      <c r="O91" s="58" t="s">
        <v>716</v>
      </c>
      <c r="P91" s="56" t="s">
        <v>671</v>
      </c>
      <c r="Q91" s="56" t="s">
        <v>672</v>
      </c>
      <c r="R91" s="49" t="s">
        <v>1541</v>
      </c>
      <c r="S91" s="56">
        <v>112</v>
      </c>
      <c r="T91" s="56" t="s">
        <v>673</v>
      </c>
      <c r="U91" s="71">
        <v>6942</v>
      </c>
      <c r="V91" s="60">
        <v>123</v>
      </c>
      <c r="W91" s="60">
        <v>853866</v>
      </c>
      <c r="X91" s="575">
        <f t="shared" si="1"/>
        <v>956329.92</v>
      </c>
      <c r="Y91" s="61" t="s">
        <v>213</v>
      </c>
      <c r="Z91" s="56">
        <v>2015</v>
      </c>
      <c r="AA91" s="42" t="s">
        <v>505</v>
      </c>
      <c r="AB91" s="49" t="s">
        <v>634</v>
      </c>
      <c r="AC91" s="247"/>
      <c r="AD91" s="247"/>
      <c r="AE91" s="247"/>
      <c r="AF91" s="247"/>
    </row>
    <row r="92" spans="1:32" s="45" customFormat="1" ht="165.95" customHeight="1">
      <c r="A92" s="49" t="s">
        <v>815</v>
      </c>
      <c r="B92" s="54" t="s">
        <v>179</v>
      </c>
      <c r="C92" s="67" t="s">
        <v>697</v>
      </c>
      <c r="D92" s="67" t="s">
        <v>666</v>
      </c>
      <c r="E92" s="68" t="s">
        <v>667</v>
      </c>
      <c r="F92" s="69" t="s">
        <v>698</v>
      </c>
      <c r="G92" s="69" t="s">
        <v>699</v>
      </c>
      <c r="H92" s="55"/>
      <c r="I92" s="55"/>
      <c r="J92" s="56" t="s">
        <v>31</v>
      </c>
      <c r="K92" s="56">
        <v>100</v>
      </c>
      <c r="L92" s="55">
        <v>710000000</v>
      </c>
      <c r="M92" s="55" t="s">
        <v>61</v>
      </c>
      <c r="N92" s="56" t="s">
        <v>664</v>
      </c>
      <c r="O92" s="58" t="s">
        <v>717</v>
      </c>
      <c r="P92" s="56" t="s">
        <v>671</v>
      </c>
      <c r="Q92" s="56" t="s">
        <v>672</v>
      </c>
      <c r="R92" s="49" t="s">
        <v>1541</v>
      </c>
      <c r="S92" s="56">
        <v>112</v>
      </c>
      <c r="T92" s="56" t="s">
        <v>673</v>
      </c>
      <c r="U92" s="71">
        <v>7745</v>
      </c>
      <c r="V92" s="60">
        <v>123</v>
      </c>
      <c r="W92" s="60">
        <v>952635</v>
      </c>
      <c r="X92" s="575">
        <f t="shared" si="1"/>
        <v>1066951.2000000002</v>
      </c>
      <c r="Y92" s="61" t="s">
        <v>213</v>
      </c>
      <c r="Z92" s="56">
        <v>2015</v>
      </c>
      <c r="AA92" s="42" t="s">
        <v>505</v>
      </c>
      <c r="AB92" s="49" t="s">
        <v>634</v>
      </c>
      <c r="AC92" s="246"/>
      <c r="AD92" s="246"/>
      <c r="AE92" s="246"/>
      <c r="AF92" s="246"/>
    </row>
    <row r="93" spans="1:32" s="45" customFormat="1" ht="165.95" customHeight="1">
      <c r="A93" s="49" t="s">
        <v>816</v>
      </c>
      <c r="B93" s="54" t="s">
        <v>179</v>
      </c>
      <c r="C93" s="67" t="s">
        <v>697</v>
      </c>
      <c r="D93" s="67" t="s">
        <v>666</v>
      </c>
      <c r="E93" s="68" t="s">
        <v>667</v>
      </c>
      <c r="F93" s="69" t="s">
        <v>698</v>
      </c>
      <c r="G93" s="69" t="s">
        <v>699</v>
      </c>
      <c r="H93" s="55"/>
      <c r="I93" s="55"/>
      <c r="J93" s="56" t="s">
        <v>31</v>
      </c>
      <c r="K93" s="56">
        <v>100</v>
      </c>
      <c r="L93" s="55">
        <v>710000000</v>
      </c>
      <c r="M93" s="55" t="s">
        <v>61</v>
      </c>
      <c r="N93" s="56" t="s">
        <v>664</v>
      </c>
      <c r="O93" s="58" t="s">
        <v>718</v>
      </c>
      <c r="P93" s="56" t="s">
        <v>671</v>
      </c>
      <c r="Q93" s="56" t="s">
        <v>672</v>
      </c>
      <c r="R93" s="49" t="s">
        <v>1541</v>
      </c>
      <c r="S93" s="56">
        <v>112</v>
      </c>
      <c r="T93" s="56" t="s">
        <v>673</v>
      </c>
      <c r="U93" s="71">
        <v>2478</v>
      </c>
      <c r="V93" s="60">
        <v>123</v>
      </c>
      <c r="W93" s="60">
        <v>304794</v>
      </c>
      <c r="X93" s="575">
        <f t="shared" si="1"/>
        <v>341369.28</v>
      </c>
      <c r="Y93" s="61" t="s">
        <v>213</v>
      </c>
      <c r="Z93" s="56">
        <v>2015</v>
      </c>
      <c r="AA93" s="42" t="s">
        <v>505</v>
      </c>
      <c r="AB93" s="49" t="s">
        <v>634</v>
      </c>
      <c r="AC93" s="246"/>
      <c r="AD93" s="246"/>
      <c r="AE93" s="246"/>
      <c r="AF93" s="246"/>
    </row>
    <row r="94" spans="1:32" s="45" customFormat="1" ht="165.95" customHeight="1">
      <c r="A94" s="49" t="s">
        <v>817</v>
      </c>
      <c r="B94" s="54" t="s">
        <v>179</v>
      </c>
      <c r="C94" s="72" t="s">
        <v>719</v>
      </c>
      <c r="D94" s="72" t="s">
        <v>666</v>
      </c>
      <c r="E94" s="72" t="s">
        <v>667</v>
      </c>
      <c r="F94" s="72" t="s">
        <v>720</v>
      </c>
      <c r="G94" s="72" t="s">
        <v>721</v>
      </c>
      <c r="H94" s="55"/>
      <c r="I94" s="55"/>
      <c r="J94" s="56" t="s">
        <v>31</v>
      </c>
      <c r="K94" s="56">
        <v>100</v>
      </c>
      <c r="L94" s="55">
        <v>710000000</v>
      </c>
      <c r="M94" s="55" t="s">
        <v>61</v>
      </c>
      <c r="N94" s="56" t="s">
        <v>664</v>
      </c>
      <c r="O94" s="58" t="s">
        <v>700</v>
      </c>
      <c r="P94" s="56" t="s">
        <v>671</v>
      </c>
      <c r="Q94" s="56" t="s">
        <v>672</v>
      </c>
      <c r="R94" s="49" t="s">
        <v>1541</v>
      </c>
      <c r="S94" s="56">
        <v>112</v>
      </c>
      <c r="T94" s="56" t="s">
        <v>673</v>
      </c>
      <c r="U94" s="66">
        <v>43384</v>
      </c>
      <c r="V94" s="60">
        <v>150</v>
      </c>
      <c r="W94" s="60">
        <v>6507600</v>
      </c>
      <c r="X94" s="575">
        <f t="shared" si="1"/>
        <v>7288512.0000000009</v>
      </c>
      <c r="Y94" s="61" t="s">
        <v>213</v>
      </c>
      <c r="Z94" s="56">
        <v>2015</v>
      </c>
      <c r="AA94" s="42" t="s">
        <v>505</v>
      </c>
      <c r="AB94" s="49" t="s">
        <v>634</v>
      </c>
      <c r="AC94" s="246"/>
      <c r="AD94" s="246"/>
      <c r="AE94" s="246"/>
      <c r="AF94" s="246"/>
    </row>
    <row r="95" spans="1:32" s="45" customFormat="1" ht="165.95" customHeight="1">
      <c r="A95" s="49" t="s">
        <v>818</v>
      </c>
      <c r="B95" s="54" t="s">
        <v>179</v>
      </c>
      <c r="C95" s="73" t="s">
        <v>719</v>
      </c>
      <c r="D95" s="73" t="s">
        <v>666</v>
      </c>
      <c r="E95" s="73" t="s">
        <v>667</v>
      </c>
      <c r="F95" s="73" t="s">
        <v>720</v>
      </c>
      <c r="G95" s="73" t="s">
        <v>721</v>
      </c>
      <c r="H95" s="55"/>
      <c r="I95" s="55"/>
      <c r="J95" s="56" t="s">
        <v>31</v>
      </c>
      <c r="K95" s="56">
        <v>100</v>
      </c>
      <c r="L95" s="55">
        <v>710000000</v>
      </c>
      <c r="M95" s="55" t="s">
        <v>61</v>
      </c>
      <c r="N95" s="56" t="s">
        <v>664</v>
      </c>
      <c r="O95" s="58" t="s">
        <v>670</v>
      </c>
      <c r="P95" s="56" t="s">
        <v>671</v>
      </c>
      <c r="Q95" s="56" t="s">
        <v>672</v>
      </c>
      <c r="R95" s="49" t="s">
        <v>1541</v>
      </c>
      <c r="S95" s="56">
        <v>112</v>
      </c>
      <c r="T95" s="56" t="s">
        <v>673</v>
      </c>
      <c r="U95" s="70">
        <v>6814</v>
      </c>
      <c r="V95" s="60">
        <v>150</v>
      </c>
      <c r="W95" s="60">
        <v>1022100</v>
      </c>
      <c r="X95" s="575">
        <f t="shared" si="1"/>
        <v>1144752</v>
      </c>
      <c r="Y95" s="61" t="s">
        <v>213</v>
      </c>
      <c r="Z95" s="56">
        <v>2015</v>
      </c>
      <c r="AA95" s="42" t="s">
        <v>505</v>
      </c>
      <c r="AB95" s="49" t="s">
        <v>634</v>
      </c>
      <c r="AC95" s="246"/>
      <c r="AD95" s="246"/>
      <c r="AE95" s="246"/>
      <c r="AF95" s="246"/>
    </row>
    <row r="96" spans="1:32" s="45" customFormat="1" ht="165.95" customHeight="1">
      <c r="A96" s="49" t="s">
        <v>819</v>
      </c>
      <c r="B96" s="54" t="s">
        <v>179</v>
      </c>
      <c r="C96" s="73" t="s">
        <v>719</v>
      </c>
      <c r="D96" s="73" t="s">
        <v>666</v>
      </c>
      <c r="E96" s="73" t="s">
        <v>667</v>
      </c>
      <c r="F96" s="73" t="s">
        <v>720</v>
      </c>
      <c r="G96" s="73" t="s">
        <v>721</v>
      </c>
      <c r="H96" s="55"/>
      <c r="I96" s="55"/>
      <c r="J96" s="56" t="s">
        <v>31</v>
      </c>
      <c r="K96" s="56">
        <v>100</v>
      </c>
      <c r="L96" s="55">
        <v>710000000</v>
      </c>
      <c r="M96" s="55" t="s">
        <v>61</v>
      </c>
      <c r="N96" s="56" t="s">
        <v>664</v>
      </c>
      <c r="O96" s="58" t="s">
        <v>674</v>
      </c>
      <c r="P96" s="56" t="s">
        <v>671</v>
      </c>
      <c r="Q96" s="56" t="s">
        <v>672</v>
      </c>
      <c r="R96" s="49" t="s">
        <v>1541</v>
      </c>
      <c r="S96" s="56">
        <v>112</v>
      </c>
      <c r="T96" s="56" t="s">
        <v>673</v>
      </c>
      <c r="U96" s="70">
        <v>140</v>
      </c>
      <c r="V96" s="60">
        <v>150</v>
      </c>
      <c r="W96" s="60">
        <v>21000</v>
      </c>
      <c r="X96" s="575">
        <f t="shared" si="1"/>
        <v>23520.000000000004</v>
      </c>
      <c r="Y96" s="61" t="s">
        <v>213</v>
      </c>
      <c r="Z96" s="56">
        <v>2015</v>
      </c>
      <c r="AA96" s="42" t="s">
        <v>505</v>
      </c>
      <c r="AB96" s="49" t="s">
        <v>634</v>
      </c>
      <c r="AC96" s="246"/>
      <c r="AD96" s="246"/>
      <c r="AE96" s="246"/>
      <c r="AF96" s="246"/>
    </row>
    <row r="97" spans="1:32" s="45" customFormat="1" ht="165.95" customHeight="1">
      <c r="A97" s="49" t="s">
        <v>820</v>
      </c>
      <c r="B97" s="54" t="s">
        <v>179</v>
      </c>
      <c r="C97" s="73" t="s">
        <v>719</v>
      </c>
      <c r="D97" s="73" t="s">
        <v>666</v>
      </c>
      <c r="E97" s="73" t="s">
        <v>667</v>
      </c>
      <c r="F97" s="73" t="s">
        <v>720</v>
      </c>
      <c r="G97" s="73" t="s">
        <v>721</v>
      </c>
      <c r="H97" s="55"/>
      <c r="I97" s="55"/>
      <c r="J97" s="56" t="s">
        <v>31</v>
      </c>
      <c r="K97" s="56">
        <v>100</v>
      </c>
      <c r="L97" s="55">
        <v>710000000</v>
      </c>
      <c r="M97" s="55" t="s">
        <v>61</v>
      </c>
      <c r="N97" s="56" t="s">
        <v>664</v>
      </c>
      <c r="O97" s="58" t="s">
        <v>701</v>
      </c>
      <c r="P97" s="56" t="s">
        <v>671</v>
      </c>
      <c r="Q97" s="56" t="s">
        <v>672</v>
      </c>
      <c r="R97" s="49" t="s">
        <v>1541</v>
      </c>
      <c r="S97" s="56">
        <v>112</v>
      </c>
      <c r="T97" s="56" t="s">
        <v>673</v>
      </c>
      <c r="U97" s="70">
        <v>30072</v>
      </c>
      <c r="V97" s="60">
        <v>150</v>
      </c>
      <c r="W97" s="60">
        <v>4510800</v>
      </c>
      <c r="X97" s="575">
        <f t="shared" si="1"/>
        <v>5052096.0000000009</v>
      </c>
      <c r="Y97" s="61" t="s">
        <v>213</v>
      </c>
      <c r="Z97" s="56">
        <v>2015</v>
      </c>
      <c r="AA97" s="42" t="s">
        <v>505</v>
      </c>
      <c r="AB97" s="49" t="s">
        <v>634</v>
      </c>
      <c r="AC97" s="246"/>
      <c r="AD97" s="246"/>
      <c r="AE97" s="246"/>
      <c r="AF97" s="246"/>
    </row>
    <row r="98" spans="1:32" s="45" customFormat="1" ht="165.95" customHeight="1">
      <c r="A98" s="49" t="s">
        <v>821</v>
      </c>
      <c r="B98" s="54" t="s">
        <v>179</v>
      </c>
      <c r="C98" s="73" t="s">
        <v>719</v>
      </c>
      <c r="D98" s="73" t="s">
        <v>666</v>
      </c>
      <c r="E98" s="73" t="s">
        <v>667</v>
      </c>
      <c r="F98" s="73" t="s">
        <v>720</v>
      </c>
      <c r="G98" s="73" t="s">
        <v>721</v>
      </c>
      <c r="H98" s="55"/>
      <c r="I98" s="55"/>
      <c r="J98" s="56" t="s">
        <v>31</v>
      </c>
      <c r="K98" s="56">
        <v>100</v>
      </c>
      <c r="L98" s="55">
        <v>710000000</v>
      </c>
      <c r="M98" s="55" t="s">
        <v>61</v>
      </c>
      <c r="N98" s="56" t="s">
        <v>664</v>
      </c>
      <c r="O98" s="58" t="s">
        <v>682</v>
      </c>
      <c r="P98" s="56" t="s">
        <v>671</v>
      </c>
      <c r="Q98" s="56" t="s">
        <v>672</v>
      </c>
      <c r="R98" s="49" t="s">
        <v>1541</v>
      </c>
      <c r="S98" s="56">
        <v>112</v>
      </c>
      <c r="T98" s="56" t="s">
        <v>673</v>
      </c>
      <c r="U98" s="71">
        <v>20596</v>
      </c>
      <c r="V98" s="60">
        <v>150</v>
      </c>
      <c r="W98" s="60">
        <v>3089400</v>
      </c>
      <c r="X98" s="575">
        <f t="shared" si="1"/>
        <v>3460128.0000000005</v>
      </c>
      <c r="Y98" s="61" t="s">
        <v>213</v>
      </c>
      <c r="Z98" s="56">
        <v>2015</v>
      </c>
      <c r="AA98" s="42" t="s">
        <v>505</v>
      </c>
      <c r="AB98" s="49" t="s">
        <v>634</v>
      </c>
      <c r="AC98" s="246"/>
      <c r="AD98" s="246"/>
      <c r="AE98" s="246"/>
      <c r="AF98" s="246"/>
    </row>
    <row r="99" spans="1:32" s="45" customFormat="1" ht="165.95" customHeight="1">
      <c r="A99" s="49" t="s">
        <v>822</v>
      </c>
      <c r="B99" s="54" t="s">
        <v>179</v>
      </c>
      <c r="C99" s="73" t="s">
        <v>719</v>
      </c>
      <c r="D99" s="73" t="s">
        <v>666</v>
      </c>
      <c r="E99" s="73" t="s">
        <v>667</v>
      </c>
      <c r="F99" s="73" t="s">
        <v>720</v>
      </c>
      <c r="G99" s="73" t="s">
        <v>721</v>
      </c>
      <c r="H99" s="55"/>
      <c r="I99" s="55"/>
      <c r="J99" s="56" t="s">
        <v>31</v>
      </c>
      <c r="K99" s="56">
        <v>100</v>
      </c>
      <c r="L99" s="55">
        <v>710000000</v>
      </c>
      <c r="M99" s="55" t="s">
        <v>61</v>
      </c>
      <c r="N99" s="56" t="s">
        <v>664</v>
      </c>
      <c r="O99" s="58" t="s">
        <v>703</v>
      </c>
      <c r="P99" s="56" t="s">
        <v>671</v>
      </c>
      <c r="Q99" s="56" t="s">
        <v>672</v>
      </c>
      <c r="R99" s="49" t="s">
        <v>1541</v>
      </c>
      <c r="S99" s="56">
        <v>112</v>
      </c>
      <c r="T99" s="56" t="s">
        <v>673</v>
      </c>
      <c r="U99" s="71">
        <v>27463</v>
      </c>
      <c r="V99" s="60">
        <v>150</v>
      </c>
      <c r="W99" s="60">
        <v>4119450</v>
      </c>
      <c r="X99" s="575">
        <f t="shared" si="1"/>
        <v>4613784</v>
      </c>
      <c r="Y99" s="61" t="s">
        <v>213</v>
      </c>
      <c r="Z99" s="56">
        <v>2015</v>
      </c>
      <c r="AA99" s="42" t="s">
        <v>505</v>
      </c>
      <c r="AB99" s="49" t="s">
        <v>634</v>
      </c>
      <c r="AC99" s="246"/>
      <c r="AD99" s="246"/>
      <c r="AE99" s="246"/>
      <c r="AF99" s="246"/>
    </row>
    <row r="100" spans="1:32" s="45" customFormat="1" ht="165.95" customHeight="1">
      <c r="A100" s="49" t="s">
        <v>823</v>
      </c>
      <c r="B100" s="54" t="s">
        <v>179</v>
      </c>
      <c r="C100" s="73" t="s">
        <v>719</v>
      </c>
      <c r="D100" s="73" t="s">
        <v>666</v>
      </c>
      <c r="E100" s="73" t="s">
        <v>667</v>
      </c>
      <c r="F100" s="73" t="s">
        <v>720</v>
      </c>
      <c r="G100" s="73" t="s">
        <v>721</v>
      </c>
      <c r="H100" s="55"/>
      <c r="I100" s="55"/>
      <c r="J100" s="56" t="s">
        <v>31</v>
      </c>
      <c r="K100" s="56">
        <v>100</v>
      </c>
      <c r="L100" s="55">
        <v>710000000</v>
      </c>
      <c r="M100" s="55" t="s">
        <v>61</v>
      </c>
      <c r="N100" s="56" t="s">
        <v>664</v>
      </c>
      <c r="O100" s="58" t="s">
        <v>689</v>
      </c>
      <c r="P100" s="56" t="s">
        <v>671</v>
      </c>
      <c r="Q100" s="56" t="s">
        <v>672</v>
      </c>
      <c r="R100" s="49" t="s">
        <v>1541</v>
      </c>
      <c r="S100" s="56">
        <v>112</v>
      </c>
      <c r="T100" s="56" t="s">
        <v>673</v>
      </c>
      <c r="U100" s="71">
        <v>2857</v>
      </c>
      <c r="V100" s="60">
        <v>150</v>
      </c>
      <c r="W100" s="60">
        <v>428550</v>
      </c>
      <c r="X100" s="575">
        <f t="shared" si="1"/>
        <v>479976.00000000006</v>
      </c>
      <c r="Y100" s="61" t="s">
        <v>213</v>
      </c>
      <c r="Z100" s="56">
        <v>2015</v>
      </c>
      <c r="AA100" s="42" t="s">
        <v>505</v>
      </c>
      <c r="AB100" s="49" t="s">
        <v>634</v>
      </c>
      <c r="AC100" s="246"/>
      <c r="AD100" s="246"/>
      <c r="AE100" s="246"/>
      <c r="AF100" s="246"/>
    </row>
    <row r="101" spans="1:32" s="45" customFormat="1" ht="165.95" customHeight="1">
      <c r="A101" s="49" t="s">
        <v>824</v>
      </c>
      <c r="B101" s="54" t="s">
        <v>179</v>
      </c>
      <c r="C101" s="73" t="s">
        <v>719</v>
      </c>
      <c r="D101" s="73" t="s">
        <v>666</v>
      </c>
      <c r="E101" s="73" t="s">
        <v>667</v>
      </c>
      <c r="F101" s="73" t="s">
        <v>720</v>
      </c>
      <c r="G101" s="73" t="s">
        <v>721</v>
      </c>
      <c r="H101" s="55"/>
      <c r="I101" s="55"/>
      <c r="J101" s="56" t="s">
        <v>31</v>
      </c>
      <c r="K101" s="56">
        <v>100</v>
      </c>
      <c r="L101" s="55">
        <v>710000000</v>
      </c>
      <c r="M101" s="55" t="s">
        <v>61</v>
      </c>
      <c r="N101" s="56" t="s">
        <v>664</v>
      </c>
      <c r="O101" s="58" t="s">
        <v>690</v>
      </c>
      <c r="P101" s="56" t="s">
        <v>671</v>
      </c>
      <c r="Q101" s="56" t="s">
        <v>672</v>
      </c>
      <c r="R101" s="49" t="s">
        <v>1541</v>
      </c>
      <c r="S101" s="56">
        <v>112</v>
      </c>
      <c r="T101" s="56" t="s">
        <v>673</v>
      </c>
      <c r="U101" s="71">
        <v>3115</v>
      </c>
      <c r="V101" s="60">
        <v>150</v>
      </c>
      <c r="W101" s="60">
        <v>467250</v>
      </c>
      <c r="X101" s="575">
        <f t="shared" si="1"/>
        <v>523320.00000000006</v>
      </c>
      <c r="Y101" s="61" t="s">
        <v>213</v>
      </c>
      <c r="Z101" s="56">
        <v>2015</v>
      </c>
      <c r="AA101" s="42" t="s">
        <v>505</v>
      </c>
      <c r="AB101" s="49" t="s">
        <v>634</v>
      </c>
      <c r="AC101" s="246"/>
      <c r="AD101" s="246"/>
      <c r="AE101" s="246"/>
      <c r="AF101" s="246"/>
    </row>
    <row r="102" spans="1:32" s="45" customFormat="1" ht="165.95" customHeight="1">
      <c r="A102" s="49" t="s">
        <v>825</v>
      </c>
      <c r="B102" s="54" t="s">
        <v>179</v>
      </c>
      <c r="C102" s="73" t="s">
        <v>719</v>
      </c>
      <c r="D102" s="73" t="s">
        <v>666</v>
      </c>
      <c r="E102" s="73" t="s">
        <v>667</v>
      </c>
      <c r="F102" s="73" t="s">
        <v>720</v>
      </c>
      <c r="G102" s="73" t="s">
        <v>721</v>
      </c>
      <c r="H102" s="55"/>
      <c r="I102" s="55"/>
      <c r="J102" s="56" t="s">
        <v>31</v>
      </c>
      <c r="K102" s="56">
        <v>100</v>
      </c>
      <c r="L102" s="55">
        <v>710000000</v>
      </c>
      <c r="M102" s="55" t="s">
        <v>61</v>
      </c>
      <c r="N102" s="56" t="s">
        <v>664</v>
      </c>
      <c r="O102" s="58" t="s">
        <v>722</v>
      </c>
      <c r="P102" s="56" t="s">
        <v>671</v>
      </c>
      <c r="Q102" s="56" t="s">
        <v>672</v>
      </c>
      <c r="R102" s="49" t="s">
        <v>1541</v>
      </c>
      <c r="S102" s="56">
        <v>112</v>
      </c>
      <c r="T102" s="56" t="s">
        <v>673</v>
      </c>
      <c r="U102" s="71">
        <v>11563</v>
      </c>
      <c r="V102" s="60">
        <v>150</v>
      </c>
      <c r="W102" s="60">
        <v>1734450</v>
      </c>
      <c r="X102" s="575">
        <f t="shared" si="1"/>
        <v>1942584.0000000002</v>
      </c>
      <c r="Y102" s="61" t="s">
        <v>213</v>
      </c>
      <c r="Z102" s="56">
        <v>2015</v>
      </c>
      <c r="AA102" s="42" t="s">
        <v>505</v>
      </c>
      <c r="AB102" s="49" t="s">
        <v>634</v>
      </c>
      <c r="AC102" s="246"/>
      <c r="AD102" s="246"/>
      <c r="AE102" s="246"/>
      <c r="AF102" s="246"/>
    </row>
    <row r="103" spans="1:32" s="45" customFormat="1" ht="165.95" customHeight="1">
      <c r="A103" s="49" t="s">
        <v>826</v>
      </c>
      <c r="B103" s="54" t="s">
        <v>179</v>
      </c>
      <c r="C103" s="73" t="s">
        <v>719</v>
      </c>
      <c r="D103" s="73" t="s">
        <v>666</v>
      </c>
      <c r="E103" s="73" t="s">
        <v>667</v>
      </c>
      <c r="F103" s="73" t="s">
        <v>720</v>
      </c>
      <c r="G103" s="73" t="s">
        <v>721</v>
      </c>
      <c r="H103" s="55"/>
      <c r="I103" s="55"/>
      <c r="J103" s="56" t="s">
        <v>31</v>
      </c>
      <c r="K103" s="56">
        <v>100</v>
      </c>
      <c r="L103" s="55">
        <v>710000000</v>
      </c>
      <c r="M103" s="55" t="s">
        <v>61</v>
      </c>
      <c r="N103" s="56" t="s">
        <v>664</v>
      </c>
      <c r="O103" s="58" t="s">
        <v>709</v>
      </c>
      <c r="P103" s="56" t="s">
        <v>671</v>
      </c>
      <c r="Q103" s="56" t="s">
        <v>672</v>
      </c>
      <c r="R103" s="49" t="s">
        <v>1541</v>
      </c>
      <c r="S103" s="56">
        <v>112</v>
      </c>
      <c r="T103" s="56" t="s">
        <v>673</v>
      </c>
      <c r="U103" s="71">
        <v>9656</v>
      </c>
      <c r="V103" s="60">
        <v>150</v>
      </c>
      <c r="W103" s="60">
        <v>1448400</v>
      </c>
      <c r="X103" s="575">
        <f t="shared" si="1"/>
        <v>1622208.0000000002</v>
      </c>
      <c r="Y103" s="61" t="s">
        <v>213</v>
      </c>
      <c r="Z103" s="56">
        <v>2015</v>
      </c>
      <c r="AA103" s="42" t="s">
        <v>505</v>
      </c>
      <c r="AB103" s="49" t="s">
        <v>634</v>
      </c>
      <c r="AC103" s="246"/>
      <c r="AD103" s="246"/>
      <c r="AE103" s="246"/>
      <c r="AF103" s="246"/>
    </row>
    <row r="104" spans="1:32" s="45" customFormat="1" ht="165.95" customHeight="1">
      <c r="A104" s="49" t="s">
        <v>827</v>
      </c>
      <c r="B104" s="54" t="s">
        <v>179</v>
      </c>
      <c r="C104" s="73" t="s">
        <v>719</v>
      </c>
      <c r="D104" s="73" t="s">
        <v>666</v>
      </c>
      <c r="E104" s="73" t="s">
        <v>667</v>
      </c>
      <c r="F104" s="73" t="s">
        <v>720</v>
      </c>
      <c r="G104" s="73" t="s">
        <v>721</v>
      </c>
      <c r="H104" s="55"/>
      <c r="I104" s="55"/>
      <c r="J104" s="56" t="s">
        <v>31</v>
      </c>
      <c r="K104" s="56">
        <v>100</v>
      </c>
      <c r="L104" s="55">
        <v>710000000</v>
      </c>
      <c r="M104" s="55" t="s">
        <v>61</v>
      </c>
      <c r="N104" s="56" t="s">
        <v>664</v>
      </c>
      <c r="O104" s="58" t="s">
        <v>740</v>
      </c>
      <c r="P104" s="56" t="s">
        <v>671</v>
      </c>
      <c r="Q104" s="56" t="s">
        <v>672</v>
      </c>
      <c r="R104" s="49" t="s">
        <v>1541</v>
      </c>
      <c r="S104" s="56">
        <v>112</v>
      </c>
      <c r="T104" s="56" t="s">
        <v>673</v>
      </c>
      <c r="U104" s="71">
        <v>12493</v>
      </c>
      <c r="V104" s="60">
        <v>150</v>
      </c>
      <c r="W104" s="60">
        <v>1873950</v>
      </c>
      <c r="X104" s="575">
        <f t="shared" si="1"/>
        <v>2098824</v>
      </c>
      <c r="Y104" s="61" t="s">
        <v>213</v>
      </c>
      <c r="Z104" s="56">
        <v>2015</v>
      </c>
      <c r="AA104" s="42" t="s">
        <v>505</v>
      </c>
      <c r="AB104" s="49" t="s">
        <v>634</v>
      </c>
      <c r="AC104" s="246"/>
      <c r="AD104" s="246"/>
      <c r="AE104" s="246"/>
      <c r="AF104" s="246"/>
    </row>
    <row r="105" spans="1:32" s="45" customFormat="1" ht="165.95" customHeight="1">
      <c r="A105" s="49" t="s">
        <v>828</v>
      </c>
      <c r="B105" s="54" t="s">
        <v>179</v>
      </c>
      <c r="C105" s="73" t="s">
        <v>719</v>
      </c>
      <c r="D105" s="73" t="s">
        <v>666</v>
      </c>
      <c r="E105" s="73" t="s">
        <v>667</v>
      </c>
      <c r="F105" s="73" t="s">
        <v>720</v>
      </c>
      <c r="G105" s="73" t="s">
        <v>721</v>
      </c>
      <c r="H105" s="55"/>
      <c r="I105" s="55"/>
      <c r="J105" s="56" t="s">
        <v>31</v>
      </c>
      <c r="K105" s="56">
        <v>100</v>
      </c>
      <c r="L105" s="55">
        <v>710000000</v>
      </c>
      <c r="M105" s="55" t="s">
        <v>61</v>
      </c>
      <c r="N105" s="56" t="s">
        <v>664</v>
      </c>
      <c r="O105" s="58" t="s">
        <v>711</v>
      </c>
      <c r="P105" s="56" t="s">
        <v>671</v>
      </c>
      <c r="Q105" s="56" t="s">
        <v>672</v>
      </c>
      <c r="R105" s="49" t="s">
        <v>1541</v>
      </c>
      <c r="S105" s="56">
        <v>112</v>
      </c>
      <c r="T105" s="56" t="s">
        <v>673</v>
      </c>
      <c r="U105" s="71">
        <v>12175</v>
      </c>
      <c r="V105" s="60">
        <v>150</v>
      </c>
      <c r="W105" s="60">
        <v>1826250</v>
      </c>
      <c r="X105" s="575">
        <f t="shared" si="1"/>
        <v>2045400.0000000002</v>
      </c>
      <c r="Y105" s="61" t="s">
        <v>213</v>
      </c>
      <c r="Z105" s="56">
        <v>2015</v>
      </c>
      <c r="AA105" s="42" t="s">
        <v>505</v>
      </c>
      <c r="AB105" s="49" t="s">
        <v>634</v>
      </c>
      <c r="AC105" s="246"/>
      <c r="AD105" s="246"/>
      <c r="AE105" s="246"/>
      <c r="AF105" s="246"/>
    </row>
    <row r="106" spans="1:32" s="45" customFormat="1" ht="165.95" customHeight="1">
      <c r="A106" s="49" t="s">
        <v>829</v>
      </c>
      <c r="B106" s="54" t="s">
        <v>179</v>
      </c>
      <c r="C106" s="73" t="s">
        <v>719</v>
      </c>
      <c r="D106" s="73" t="s">
        <v>666</v>
      </c>
      <c r="E106" s="73" t="s">
        <v>667</v>
      </c>
      <c r="F106" s="73" t="s">
        <v>720</v>
      </c>
      <c r="G106" s="73" t="s">
        <v>721</v>
      </c>
      <c r="H106" s="55"/>
      <c r="I106" s="55"/>
      <c r="J106" s="56" t="s">
        <v>31</v>
      </c>
      <c r="K106" s="56">
        <v>100</v>
      </c>
      <c r="L106" s="55">
        <v>710000000</v>
      </c>
      <c r="M106" s="55" t="s">
        <v>61</v>
      </c>
      <c r="N106" s="56" t="s">
        <v>664</v>
      </c>
      <c r="O106" s="58" t="s">
        <v>712</v>
      </c>
      <c r="P106" s="56" t="s">
        <v>671</v>
      </c>
      <c r="Q106" s="56" t="s">
        <v>672</v>
      </c>
      <c r="R106" s="49" t="s">
        <v>1541</v>
      </c>
      <c r="S106" s="56">
        <v>112</v>
      </c>
      <c r="T106" s="56" t="s">
        <v>673</v>
      </c>
      <c r="U106" s="71">
        <v>10706</v>
      </c>
      <c r="V106" s="60">
        <v>150</v>
      </c>
      <c r="W106" s="60">
        <v>1605900</v>
      </c>
      <c r="X106" s="575">
        <f t="shared" si="1"/>
        <v>1798608.0000000002</v>
      </c>
      <c r="Y106" s="61" t="s">
        <v>213</v>
      </c>
      <c r="Z106" s="56">
        <v>2015</v>
      </c>
      <c r="AA106" s="42" t="s">
        <v>505</v>
      </c>
      <c r="AB106" s="49" t="s">
        <v>634</v>
      </c>
      <c r="AC106" s="246"/>
      <c r="AD106" s="246"/>
      <c r="AE106" s="246"/>
      <c r="AF106" s="246"/>
    </row>
    <row r="107" spans="1:32" s="45" customFormat="1" ht="165.95" customHeight="1">
      <c r="A107" s="49" t="s">
        <v>830</v>
      </c>
      <c r="B107" s="54" t="s">
        <v>179</v>
      </c>
      <c r="C107" s="73" t="s">
        <v>719</v>
      </c>
      <c r="D107" s="73" t="s">
        <v>666</v>
      </c>
      <c r="E107" s="73" t="s">
        <v>667</v>
      </c>
      <c r="F107" s="73" t="s">
        <v>720</v>
      </c>
      <c r="G107" s="73" t="s">
        <v>721</v>
      </c>
      <c r="H107" s="55"/>
      <c r="I107" s="55"/>
      <c r="J107" s="56" t="s">
        <v>31</v>
      </c>
      <c r="K107" s="56">
        <v>100</v>
      </c>
      <c r="L107" s="55">
        <v>710000000</v>
      </c>
      <c r="M107" s="55" t="s">
        <v>61</v>
      </c>
      <c r="N107" s="56" t="s">
        <v>664</v>
      </c>
      <c r="O107" s="58" t="s">
        <v>713</v>
      </c>
      <c r="P107" s="56" t="s">
        <v>671</v>
      </c>
      <c r="Q107" s="56" t="s">
        <v>672</v>
      </c>
      <c r="R107" s="49" t="s">
        <v>1541</v>
      </c>
      <c r="S107" s="56">
        <v>112</v>
      </c>
      <c r="T107" s="56" t="s">
        <v>673</v>
      </c>
      <c r="U107" s="71">
        <v>9313</v>
      </c>
      <c r="V107" s="60">
        <v>150</v>
      </c>
      <c r="W107" s="60">
        <v>1396950</v>
      </c>
      <c r="X107" s="575">
        <f t="shared" si="1"/>
        <v>1564584.0000000002</v>
      </c>
      <c r="Y107" s="61" t="s">
        <v>213</v>
      </c>
      <c r="Z107" s="56">
        <v>2015</v>
      </c>
      <c r="AA107" s="42" t="s">
        <v>505</v>
      </c>
      <c r="AB107" s="49" t="s">
        <v>634</v>
      </c>
      <c r="AC107" s="246"/>
      <c r="AD107" s="246"/>
      <c r="AE107" s="246"/>
      <c r="AF107" s="246"/>
    </row>
    <row r="108" spans="1:32" s="45" customFormat="1" ht="165.95" customHeight="1">
      <c r="A108" s="49" t="s">
        <v>831</v>
      </c>
      <c r="B108" s="54" t="s">
        <v>179</v>
      </c>
      <c r="C108" s="73" t="s">
        <v>719</v>
      </c>
      <c r="D108" s="73" t="s">
        <v>666</v>
      </c>
      <c r="E108" s="73" t="s">
        <v>667</v>
      </c>
      <c r="F108" s="73" t="s">
        <v>720</v>
      </c>
      <c r="G108" s="73" t="s">
        <v>721</v>
      </c>
      <c r="H108" s="55"/>
      <c r="I108" s="55"/>
      <c r="J108" s="56" t="s">
        <v>31</v>
      </c>
      <c r="K108" s="56">
        <v>100</v>
      </c>
      <c r="L108" s="55">
        <v>710000000</v>
      </c>
      <c r="M108" s="55" t="s">
        <v>61</v>
      </c>
      <c r="N108" s="56" t="s">
        <v>664</v>
      </c>
      <c r="O108" s="58" t="s">
        <v>714</v>
      </c>
      <c r="P108" s="56" t="s">
        <v>671</v>
      </c>
      <c r="Q108" s="56" t="s">
        <v>672</v>
      </c>
      <c r="R108" s="49" t="s">
        <v>1541</v>
      </c>
      <c r="S108" s="56">
        <v>112</v>
      </c>
      <c r="T108" s="56" t="s">
        <v>673</v>
      </c>
      <c r="U108" s="71">
        <v>5165</v>
      </c>
      <c r="V108" s="60">
        <v>150</v>
      </c>
      <c r="W108" s="60">
        <v>774750</v>
      </c>
      <c r="X108" s="575">
        <f t="shared" si="1"/>
        <v>867720.00000000012</v>
      </c>
      <c r="Y108" s="61" t="s">
        <v>213</v>
      </c>
      <c r="Z108" s="56">
        <v>2015</v>
      </c>
      <c r="AA108" s="42" t="s">
        <v>505</v>
      </c>
      <c r="AB108" s="49" t="s">
        <v>634</v>
      </c>
      <c r="AC108" s="246"/>
      <c r="AD108" s="246"/>
      <c r="AE108" s="246"/>
      <c r="AF108" s="246"/>
    </row>
    <row r="109" spans="1:32" s="45" customFormat="1" ht="165.95" customHeight="1">
      <c r="A109" s="49" t="s">
        <v>832</v>
      </c>
      <c r="B109" s="54" t="s">
        <v>179</v>
      </c>
      <c r="C109" s="73" t="s">
        <v>719</v>
      </c>
      <c r="D109" s="73" t="s">
        <v>666</v>
      </c>
      <c r="E109" s="73" t="s">
        <v>667</v>
      </c>
      <c r="F109" s="73" t="s">
        <v>720</v>
      </c>
      <c r="G109" s="73" t="s">
        <v>721</v>
      </c>
      <c r="H109" s="55"/>
      <c r="I109" s="55"/>
      <c r="J109" s="56" t="s">
        <v>31</v>
      </c>
      <c r="K109" s="56">
        <v>100</v>
      </c>
      <c r="L109" s="55">
        <v>710000000</v>
      </c>
      <c r="M109" s="55" t="s">
        <v>61</v>
      </c>
      <c r="N109" s="56" t="s">
        <v>664</v>
      </c>
      <c r="O109" s="58" t="s">
        <v>718</v>
      </c>
      <c r="P109" s="56" t="s">
        <v>671</v>
      </c>
      <c r="Q109" s="56" t="s">
        <v>672</v>
      </c>
      <c r="R109" s="49" t="s">
        <v>1541</v>
      </c>
      <c r="S109" s="56">
        <v>112</v>
      </c>
      <c r="T109" s="56" t="s">
        <v>673</v>
      </c>
      <c r="U109" s="71">
        <v>2765</v>
      </c>
      <c r="V109" s="60">
        <v>150</v>
      </c>
      <c r="W109" s="60">
        <v>414750</v>
      </c>
      <c r="X109" s="575">
        <f t="shared" si="1"/>
        <v>464520.00000000006</v>
      </c>
      <c r="Y109" s="61" t="s">
        <v>213</v>
      </c>
      <c r="Z109" s="56">
        <v>2015</v>
      </c>
      <c r="AA109" s="42" t="s">
        <v>505</v>
      </c>
      <c r="AB109" s="49" t="s">
        <v>634</v>
      </c>
      <c r="AC109" s="246"/>
      <c r="AD109" s="246"/>
      <c r="AE109" s="246"/>
      <c r="AF109" s="246"/>
    </row>
    <row r="110" spans="1:32" s="45" customFormat="1" ht="165.95" customHeight="1">
      <c r="A110" s="49" t="s">
        <v>833</v>
      </c>
      <c r="B110" s="54" t="s">
        <v>179</v>
      </c>
      <c r="C110" s="72" t="s">
        <v>723</v>
      </c>
      <c r="D110" s="72" t="s">
        <v>724</v>
      </c>
      <c r="E110" s="72" t="s">
        <v>725</v>
      </c>
      <c r="F110" s="72" t="s">
        <v>726</v>
      </c>
      <c r="G110" s="72" t="s">
        <v>727</v>
      </c>
      <c r="H110" s="55"/>
      <c r="I110" s="55"/>
      <c r="J110" s="56" t="s">
        <v>31</v>
      </c>
      <c r="K110" s="56">
        <v>100</v>
      </c>
      <c r="L110" s="55">
        <v>710000000</v>
      </c>
      <c r="M110" s="55" t="s">
        <v>61</v>
      </c>
      <c r="N110" s="56" t="s">
        <v>664</v>
      </c>
      <c r="O110" s="58" t="s">
        <v>700</v>
      </c>
      <c r="P110" s="56" t="s">
        <v>671</v>
      </c>
      <c r="Q110" s="56" t="s">
        <v>672</v>
      </c>
      <c r="R110" s="49" t="s">
        <v>1541</v>
      </c>
      <c r="S110" s="56">
        <v>112</v>
      </c>
      <c r="T110" s="56" t="s">
        <v>673</v>
      </c>
      <c r="U110" s="74">
        <v>1309</v>
      </c>
      <c r="V110" s="60">
        <v>115</v>
      </c>
      <c r="W110" s="60">
        <v>150535</v>
      </c>
      <c r="X110" s="575">
        <f t="shared" si="1"/>
        <v>168599.2</v>
      </c>
      <c r="Y110" s="61" t="s">
        <v>213</v>
      </c>
      <c r="Z110" s="56">
        <v>2015</v>
      </c>
      <c r="AA110" s="42" t="s">
        <v>505</v>
      </c>
      <c r="AB110" s="49" t="s">
        <v>634</v>
      </c>
      <c r="AC110" s="246"/>
      <c r="AD110" s="246"/>
      <c r="AE110" s="246"/>
      <c r="AF110" s="246"/>
    </row>
    <row r="111" spans="1:32" s="45" customFormat="1" ht="165.95" customHeight="1">
      <c r="A111" s="49" t="s">
        <v>834</v>
      </c>
      <c r="B111" s="54" t="s">
        <v>179</v>
      </c>
      <c r="C111" s="73" t="s">
        <v>723</v>
      </c>
      <c r="D111" s="73" t="s">
        <v>724</v>
      </c>
      <c r="E111" s="73" t="s">
        <v>725</v>
      </c>
      <c r="F111" s="73" t="s">
        <v>726</v>
      </c>
      <c r="G111" s="73" t="s">
        <v>727</v>
      </c>
      <c r="H111" s="55"/>
      <c r="I111" s="55"/>
      <c r="J111" s="56" t="s">
        <v>31</v>
      </c>
      <c r="K111" s="56">
        <v>100</v>
      </c>
      <c r="L111" s="55">
        <v>710000000</v>
      </c>
      <c r="M111" s="55" t="s">
        <v>61</v>
      </c>
      <c r="N111" s="56" t="s">
        <v>664</v>
      </c>
      <c r="O111" s="58" t="s">
        <v>670</v>
      </c>
      <c r="P111" s="56" t="s">
        <v>671</v>
      </c>
      <c r="Q111" s="56" t="s">
        <v>672</v>
      </c>
      <c r="R111" s="49" t="s">
        <v>1541</v>
      </c>
      <c r="S111" s="56">
        <v>112</v>
      </c>
      <c r="T111" s="56" t="s">
        <v>673</v>
      </c>
      <c r="U111" s="59">
        <v>138414</v>
      </c>
      <c r="V111" s="60">
        <v>115</v>
      </c>
      <c r="W111" s="60">
        <v>15917610</v>
      </c>
      <c r="X111" s="575">
        <f t="shared" si="1"/>
        <v>17827723.200000003</v>
      </c>
      <c r="Y111" s="61" t="s">
        <v>213</v>
      </c>
      <c r="Z111" s="56">
        <v>2015</v>
      </c>
      <c r="AA111" s="42" t="s">
        <v>505</v>
      </c>
      <c r="AB111" s="49" t="s">
        <v>634</v>
      </c>
      <c r="AC111" s="246"/>
      <c r="AD111" s="246"/>
      <c r="AE111" s="246"/>
      <c r="AF111" s="246"/>
    </row>
    <row r="112" spans="1:32" s="45" customFormat="1" ht="165.95" customHeight="1">
      <c r="A112" s="49" t="s">
        <v>835</v>
      </c>
      <c r="B112" s="54" t="s">
        <v>179</v>
      </c>
      <c r="C112" s="73" t="s">
        <v>723</v>
      </c>
      <c r="D112" s="73" t="s">
        <v>724</v>
      </c>
      <c r="E112" s="73" t="s">
        <v>725</v>
      </c>
      <c r="F112" s="73" t="s">
        <v>726</v>
      </c>
      <c r="G112" s="73" t="s">
        <v>727</v>
      </c>
      <c r="H112" s="55"/>
      <c r="I112" s="55"/>
      <c r="J112" s="56" t="s">
        <v>31</v>
      </c>
      <c r="K112" s="56">
        <v>100</v>
      </c>
      <c r="L112" s="55">
        <v>710000000</v>
      </c>
      <c r="M112" s="55" t="s">
        <v>61</v>
      </c>
      <c r="N112" s="56" t="s">
        <v>664</v>
      </c>
      <c r="O112" s="58" t="s">
        <v>674</v>
      </c>
      <c r="P112" s="56" t="s">
        <v>671</v>
      </c>
      <c r="Q112" s="56" t="s">
        <v>672</v>
      </c>
      <c r="R112" s="49" t="s">
        <v>1541</v>
      </c>
      <c r="S112" s="56">
        <v>112</v>
      </c>
      <c r="T112" s="56" t="s">
        <v>673</v>
      </c>
      <c r="U112" s="59">
        <v>76687</v>
      </c>
      <c r="V112" s="60">
        <v>115</v>
      </c>
      <c r="W112" s="60">
        <v>8819005</v>
      </c>
      <c r="X112" s="575">
        <f t="shared" si="1"/>
        <v>9877285.6000000015</v>
      </c>
      <c r="Y112" s="61" t="s">
        <v>213</v>
      </c>
      <c r="Z112" s="56">
        <v>2015</v>
      </c>
      <c r="AA112" s="42" t="s">
        <v>505</v>
      </c>
      <c r="AB112" s="49" t="s">
        <v>634</v>
      </c>
      <c r="AC112" s="246"/>
      <c r="AD112" s="246"/>
      <c r="AE112" s="246"/>
      <c r="AF112" s="246"/>
    </row>
    <row r="113" spans="1:32" s="45" customFormat="1" ht="165.95" customHeight="1">
      <c r="A113" s="49" t="s">
        <v>836</v>
      </c>
      <c r="B113" s="54" t="s">
        <v>179</v>
      </c>
      <c r="C113" s="73" t="s">
        <v>723</v>
      </c>
      <c r="D113" s="73" t="s">
        <v>724</v>
      </c>
      <c r="E113" s="73" t="s">
        <v>725</v>
      </c>
      <c r="F113" s="73" t="s">
        <v>726</v>
      </c>
      <c r="G113" s="73" t="s">
        <v>727</v>
      </c>
      <c r="H113" s="55"/>
      <c r="I113" s="55"/>
      <c r="J113" s="56" t="s">
        <v>31</v>
      </c>
      <c r="K113" s="56">
        <v>100</v>
      </c>
      <c r="L113" s="55">
        <v>710000000</v>
      </c>
      <c r="M113" s="55" t="s">
        <v>61</v>
      </c>
      <c r="N113" s="56" t="s">
        <v>664</v>
      </c>
      <c r="O113" s="58" t="s">
        <v>675</v>
      </c>
      <c r="P113" s="56" t="s">
        <v>671</v>
      </c>
      <c r="Q113" s="56" t="s">
        <v>672</v>
      </c>
      <c r="R113" s="49" t="s">
        <v>1541</v>
      </c>
      <c r="S113" s="56">
        <v>112</v>
      </c>
      <c r="T113" s="56" t="s">
        <v>673</v>
      </c>
      <c r="U113" s="59">
        <v>62251</v>
      </c>
      <c r="V113" s="60">
        <v>115</v>
      </c>
      <c r="W113" s="60">
        <v>7158865</v>
      </c>
      <c r="X113" s="575">
        <f t="shared" si="1"/>
        <v>8017928.8000000007</v>
      </c>
      <c r="Y113" s="61" t="s">
        <v>213</v>
      </c>
      <c r="Z113" s="56">
        <v>2015</v>
      </c>
      <c r="AA113" s="42" t="s">
        <v>505</v>
      </c>
      <c r="AB113" s="49" t="s">
        <v>634</v>
      </c>
      <c r="AC113" s="246"/>
      <c r="AD113" s="246"/>
      <c r="AE113" s="246"/>
      <c r="AF113" s="246"/>
    </row>
    <row r="114" spans="1:32" s="45" customFormat="1" ht="165.95" customHeight="1">
      <c r="A114" s="49" t="s">
        <v>837</v>
      </c>
      <c r="B114" s="54" t="s">
        <v>179</v>
      </c>
      <c r="C114" s="73" t="s">
        <v>723</v>
      </c>
      <c r="D114" s="73" t="s">
        <v>724</v>
      </c>
      <c r="E114" s="73" t="s">
        <v>725</v>
      </c>
      <c r="F114" s="73" t="s">
        <v>726</v>
      </c>
      <c r="G114" s="73" t="s">
        <v>727</v>
      </c>
      <c r="H114" s="55"/>
      <c r="I114" s="55"/>
      <c r="J114" s="56" t="s">
        <v>31</v>
      </c>
      <c r="K114" s="56">
        <v>100</v>
      </c>
      <c r="L114" s="55">
        <v>710000000</v>
      </c>
      <c r="M114" s="55" t="s">
        <v>61</v>
      </c>
      <c r="N114" s="56" t="s">
        <v>664</v>
      </c>
      <c r="O114" s="58" t="s">
        <v>701</v>
      </c>
      <c r="P114" s="56" t="s">
        <v>671</v>
      </c>
      <c r="Q114" s="56" t="s">
        <v>672</v>
      </c>
      <c r="R114" s="49" t="s">
        <v>1541</v>
      </c>
      <c r="S114" s="56">
        <v>112</v>
      </c>
      <c r="T114" s="56" t="s">
        <v>673</v>
      </c>
      <c r="U114" s="59">
        <v>2342</v>
      </c>
      <c r="V114" s="60">
        <v>115</v>
      </c>
      <c r="W114" s="60">
        <v>269330</v>
      </c>
      <c r="X114" s="575">
        <f t="shared" si="1"/>
        <v>301649.60000000003</v>
      </c>
      <c r="Y114" s="61" t="s">
        <v>213</v>
      </c>
      <c r="Z114" s="56">
        <v>2015</v>
      </c>
      <c r="AA114" s="42" t="s">
        <v>505</v>
      </c>
      <c r="AB114" s="49" t="s">
        <v>634</v>
      </c>
      <c r="AC114" s="246"/>
      <c r="AD114" s="246"/>
      <c r="AE114" s="246"/>
      <c r="AF114" s="246"/>
    </row>
    <row r="115" spans="1:32" s="45" customFormat="1" ht="165.95" customHeight="1">
      <c r="A115" s="49" t="s">
        <v>838</v>
      </c>
      <c r="B115" s="54" t="s">
        <v>179</v>
      </c>
      <c r="C115" s="73" t="s">
        <v>723</v>
      </c>
      <c r="D115" s="73" t="s">
        <v>724</v>
      </c>
      <c r="E115" s="73" t="s">
        <v>725</v>
      </c>
      <c r="F115" s="73" t="s">
        <v>726</v>
      </c>
      <c r="G115" s="73" t="s">
        <v>727</v>
      </c>
      <c r="H115" s="55"/>
      <c r="I115" s="55"/>
      <c r="J115" s="56" t="s">
        <v>31</v>
      </c>
      <c r="K115" s="56">
        <v>100</v>
      </c>
      <c r="L115" s="55">
        <v>710000000</v>
      </c>
      <c r="M115" s="55" t="s">
        <v>61</v>
      </c>
      <c r="N115" s="56" t="s">
        <v>664</v>
      </c>
      <c r="O115" s="58" t="s">
        <v>676</v>
      </c>
      <c r="P115" s="56" t="s">
        <v>671</v>
      </c>
      <c r="Q115" s="56" t="s">
        <v>672</v>
      </c>
      <c r="R115" s="49" t="s">
        <v>1541</v>
      </c>
      <c r="S115" s="56">
        <v>112</v>
      </c>
      <c r="T115" s="56" t="s">
        <v>673</v>
      </c>
      <c r="U115" s="59">
        <v>44217</v>
      </c>
      <c r="V115" s="60">
        <v>115</v>
      </c>
      <c r="W115" s="60">
        <v>5084955</v>
      </c>
      <c r="X115" s="575">
        <f t="shared" si="1"/>
        <v>5695149.6000000006</v>
      </c>
      <c r="Y115" s="61" t="s">
        <v>213</v>
      </c>
      <c r="Z115" s="56">
        <v>2015</v>
      </c>
      <c r="AA115" s="42" t="s">
        <v>505</v>
      </c>
      <c r="AB115" s="49" t="s">
        <v>634</v>
      </c>
      <c r="AC115" s="246"/>
      <c r="AD115" s="246"/>
      <c r="AE115" s="246"/>
      <c r="AF115" s="246"/>
    </row>
    <row r="116" spans="1:32" s="45" customFormat="1" ht="165.95" customHeight="1">
      <c r="A116" s="49" t="s">
        <v>839</v>
      </c>
      <c r="B116" s="54" t="s">
        <v>179</v>
      </c>
      <c r="C116" s="73" t="s">
        <v>723</v>
      </c>
      <c r="D116" s="73" t="s">
        <v>724</v>
      </c>
      <c r="E116" s="73" t="s">
        <v>725</v>
      </c>
      <c r="F116" s="73" t="s">
        <v>726</v>
      </c>
      <c r="G116" s="73" t="s">
        <v>727</v>
      </c>
      <c r="H116" s="55"/>
      <c r="I116" s="55"/>
      <c r="J116" s="56" t="s">
        <v>31</v>
      </c>
      <c r="K116" s="56">
        <v>100</v>
      </c>
      <c r="L116" s="55">
        <v>710000000</v>
      </c>
      <c r="M116" s="55" t="s">
        <v>61</v>
      </c>
      <c r="N116" s="56" t="s">
        <v>664</v>
      </c>
      <c r="O116" s="58" t="s">
        <v>677</v>
      </c>
      <c r="P116" s="56" t="s">
        <v>671</v>
      </c>
      <c r="Q116" s="56" t="s">
        <v>672</v>
      </c>
      <c r="R116" s="49" t="s">
        <v>1541</v>
      </c>
      <c r="S116" s="56">
        <v>112</v>
      </c>
      <c r="T116" s="56" t="s">
        <v>673</v>
      </c>
      <c r="U116" s="59">
        <v>65536</v>
      </c>
      <c r="V116" s="60">
        <v>115</v>
      </c>
      <c r="W116" s="60">
        <v>7536640</v>
      </c>
      <c r="X116" s="575">
        <f t="shared" si="1"/>
        <v>8441036.8000000007</v>
      </c>
      <c r="Y116" s="61" t="s">
        <v>213</v>
      </c>
      <c r="Z116" s="56">
        <v>2015</v>
      </c>
      <c r="AA116" s="42" t="s">
        <v>505</v>
      </c>
      <c r="AB116" s="49" t="s">
        <v>634</v>
      </c>
      <c r="AC116" s="246"/>
      <c r="AD116" s="246"/>
      <c r="AE116" s="246"/>
      <c r="AF116" s="246"/>
    </row>
    <row r="117" spans="1:32" s="45" customFormat="1" ht="165.95" customHeight="1">
      <c r="A117" s="49" t="s">
        <v>840</v>
      </c>
      <c r="B117" s="54" t="s">
        <v>179</v>
      </c>
      <c r="C117" s="73" t="s">
        <v>723</v>
      </c>
      <c r="D117" s="73" t="s">
        <v>724</v>
      </c>
      <c r="E117" s="73" t="s">
        <v>725</v>
      </c>
      <c r="F117" s="73" t="s">
        <v>726</v>
      </c>
      <c r="G117" s="73" t="s">
        <v>727</v>
      </c>
      <c r="H117" s="55"/>
      <c r="I117" s="55"/>
      <c r="J117" s="56" t="s">
        <v>31</v>
      </c>
      <c r="K117" s="56">
        <v>100</v>
      </c>
      <c r="L117" s="55">
        <v>710000000</v>
      </c>
      <c r="M117" s="55" t="s">
        <v>61</v>
      </c>
      <c r="N117" s="56" t="s">
        <v>664</v>
      </c>
      <c r="O117" s="58" t="s">
        <v>678</v>
      </c>
      <c r="P117" s="56" t="s">
        <v>671</v>
      </c>
      <c r="Q117" s="56" t="s">
        <v>672</v>
      </c>
      <c r="R117" s="49" t="s">
        <v>1541</v>
      </c>
      <c r="S117" s="56">
        <v>112</v>
      </c>
      <c r="T117" s="56" t="s">
        <v>673</v>
      </c>
      <c r="U117" s="62">
        <v>84066</v>
      </c>
      <c r="V117" s="60">
        <v>115</v>
      </c>
      <c r="W117" s="60">
        <v>9667590</v>
      </c>
      <c r="X117" s="575">
        <f t="shared" si="1"/>
        <v>10827700.800000001</v>
      </c>
      <c r="Y117" s="61" t="s">
        <v>213</v>
      </c>
      <c r="Z117" s="56">
        <v>2015</v>
      </c>
      <c r="AA117" s="42" t="s">
        <v>505</v>
      </c>
      <c r="AB117" s="49" t="s">
        <v>634</v>
      </c>
      <c r="AC117" s="246"/>
      <c r="AD117" s="246"/>
      <c r="AE117" s="246"/>
      <c r="AF117" s="246"/>
    </row>
    <row r="118" spans="1:32" s="45" customFormat="1" ht="165.95" customHeight="1">
      <c r="A118" s="49" t="s">
        <v>841</v>
      </c>
      <c r="B118" s="54" t="s">
        <v>179</v>
      </c>
      <c r="C118" s="73" t="s">
        <v>723</v>
      </c>
      <c r="D118" s="73" t="s">
        <v>724</v>
      </c>
      <c r="E118" s="73" t="s">
        <v>725</v>
      </c>
      <c r="F118" s="73" t="s">
        <v>726</v>
      </c>
      <c r="G118" s="73" t="s">
        <v>727</v>
      </c>
      <c r="H118" s="55"/>
      <c r="I118" s="55"/>
      <c r="J118" s="56" t="s">
        <v>31</v>
      </c>
      <c r="K118" s="56">
        <v>100</v>
      </c>
      <c r="L118" s="55">
        <v>710000000</v>
      </c>
      <c r="M118" s="55" t="s">
        <v>61</v>
      </c>
      <c r="N118" s="56" t="s">
        <v>664</v>
      </c>
      <c r="O118" s="58" t="s">
        <v>679</v>
      </c>
      <c r="P118" s="56" t="s">
        <v>671</v>
      </c>
      <c r="Q118" s="56" t="s">
        <v>672</v>
      </c>
      <c r="R118" s="49" t="s">
        <v>1541</v>
      </c>
      <c r="S118" s="56">
        <v>112</v>
      </c>
      <c r="T118" s="56" t="s">
        <v>673</v>
      </c>
      <c r="U118" s="62">
        <v>30528</v>
      </c>
      <c r="V118" s="60">
        <v>115</v>
      </c>
      <c r="W118" s="60">
        <v>3510720</v>
      </c>
      <c r="X118" s="575">
        <f t="shared" si="1"/>
        <v>3932006.4000000004</v>
      </c>
      <c r="Y118" s="61" t="s">
        <v>213</v>
      </c>
      <c r="Z118" s="56">
        <v>2015</v>
      </c>
      <c r="AA118" s="42" t="s">
        <v>505</v>
      </c>
      <c r="AB118" s="49" t="s">
        <v>634</v>
      </c>
      <c r="AC118" s="246"/>
      <c r="AD118" s="246"/>
      <c r="AE118" s="246"/>
      <c r="AF118" s="246"/>
    </row>
    <row r="119" spans="1:32" s="45" customFormat="1" ht="165.95" customHeight="1">
      <c r="A119" s="49" t="s">
        <v>842</v>
      </c>
      <c r="B119" s="54" t="s">
        <v>179</v>
      </c>
      <c r="C119" s="73" t="s">
        <v>723</v>
      </c>
      <c r="D119" s="73" t="s">
        <v>724</v>
      </c>
      <c r="E119" s="73" t="s">
        <v>725</v>
      </c>
      <c r="F119" s="73" t="s">
        <v>726</v>
      </c>
      <c r="G119" s="73" t="s">
        <v>727</v>
      </c>
      <c r="H119" s="55"/>
      <c r="I119" s="55"/>
      <c r="J119" s="56" t="s">
        <v>31</v>
      </c>
      <c r="K119" s="56">
        <v>100</v>
      </c>
      <c r="L119" s="55">
        <v>710000000</v>
      </c>
      <c r="M119" s="55" t="s">
        <v>61</v>
      </c>
      <c r="N119" s="56" t="s">
        <v>664</v>
      </c>
      <c r="O119" s="58" t="s">
        <v>680</v>
      </c>
      <c r="P119" s="56" t="s">
        <v>671</v>
      </c>
      <c r="Q119" s="56" t="s">
        <v>672</v>
      </c>
      <c r="R119" s="49" t="s">
        <v>1541</v>
      </c>
      <c r="S119" s="56">
        <v>112</v>
      </c>
      <c r="T119" s="56" t="s">
        <v>673</v>
      </c>
      <c r="U119" s="62">
        <v>41526</v>
      </c>
      <c r="V119" s="60">
        <v>115</v>
      </c>
      <c r="W119" s="60">
        <v>4775490</v>
      </c>
      <c r="X119" s="575">
        <f t="shared" si="1"/>
        <v>5348548.8000000007</v>
      </c>
      <c r="Y119" s="61" t="s">
        <v>213</v>
      </c>
      <c r="Z119" s="56">
        <v>2015</v>
      </c>
      <c r="AA119" s="42" t="s">
        <v>505</v>
      </c>
      <c r="AB119" s="49" t="s">
        <v>634</v>
      </c>
      <c r="AC119" s="246"/>
      <c r="AD119" s="246"/>
      <c r="AE119" s="246"/>
      <c r="AF119" s="246"/>
    </row>
    <row r="120" spans="1:32" s="45" customFormat="1" ht="165.95" customHeight="1">
      <c r="A120" s="49" t="s">
        <v>843</v>
      </c>
      <c r="B120" s="54" t="s">
        <v>179</v>
      </c>
      <c r="C120" s="73" t="s">
        <v>723</v>
      </c>
      <c r="D120" s="73" t="s">
        <v>724</v>
      </c>
      <c r="E120" s="73" t="s">
        <v>725</v>
      </c>
      <c r="F120" s="73" t="s">
        <v>726</v>
      </c>
      <c r="G120" s="73" t="s">
        <v>727</v>
      </c>
      <c r="H120" s="55"/>
      <c r="I120" s="55"/>
      <c r="J120" s="56" t="s">
        <v>31</v>
      </c>
      <c r="K120" s="56">
        <v>100</v>
      </c>
      <c r="L120" s="55">
        <v>710000000</v>
      </c>
      <c r="M120" s="55" t="s">
        <v>61</v>
      </c>
      <c r="N120" s="56" t="s">
        <v>664</v>
      </c>
      <c r="O120" s="58" t="s">
        <v>681</v>
      </c>
      <c r="P120" s="56" t="s">
        <v>671</v>
      </c>
      <c r="Q120" s="56" t="s">
        <v>672</v>
      </c>
      <c r="R120" s="49" t="s">
        <v>1541</v>
      </c>
      <c r="S120" s="56">
        <v>112</v>
      </c>
      <c r="T120" s="56" t="s">
        <v>673</v>
      </c>
      <c r="U120" s="62">
        <v>5759</v>
      </c>
      <c r="V120" s="60">
        <v>115</v>
      </c>
      <c r="W120" s="60">
        <v>662285</v>
      </c>
      <c r="X120" s="575">
        <f t="shared" si="1"/>
        <v>741759.20000000007</v>
      </c>
      <c r="Y120" s="61" t="s">
        <v>213</v>
      </c>
      <c r="Z120" s="56">
        <v>2015</v>
      </c>
      <c r="AA120" s="42" t="s">
        <v>505</v>
      </c>
      <c r="AB120" s="49" t="s">
        <v>634</v>
      </c>
      <c r="AC120" s="246"/>
      <c r="AD120" s="246"/>
      <c r="AE120" s="246"/>
      <c r="AF120" s="246"/>
    </row>
    <row r="121" spans="1:32" s="45" customFormat="1" ht="165.95" customHeight="1">
      <c r="A121" s="49" t="s">
        <v>844</v>
      </c>
      <c r="B121" s="54" t="s">
        <v>179</v>
      </c>
      <c r="C121" s="73" t="s">
        <v>723</v>
      </c>
      <c r="D121" s="73" t="s">
        <v>724</v>
      </c>
      <c r="E121" s="73" t="s">
        <v>725</v>
      </c>
      <c r="F121" s="73" t="s">
        <v>726</v>
      </c>
      <c r="G121" s="73" t="s">
        <v>727</v>
      </c>
      <c r="H121" s="55"/>
      <c r="I121" s="55"/>
      <c r="J121" s="56" t="s">
        <v>31</v>
      </c>
      <c r="K121" s="56">
        <v>100</v>
      </c>
      <c r="L121" s="55">
        <v>710000000</v>
      </c>
      <c r="M121" s="55" t="s">
        <v>61</v>
      </c>
      <c r="N121" s="56" t="s">
        <v>664</v>
      </c>
      <c r="O121" s="58" t="s">
        <v>682</v>
      </c>
      <c r="P121" s="56" t="s">
        <v>671</v>
      </c>
      <c r="Q121" s="56" t="s">
        <v>672</v>
      </c>
      <c r="R121" s="49" t="s">
        <v>1541</v>
      </c>
      <c r="S121" s="56">
        <v>112</v>
      </c>
      <c r="T121" s="56" t="s">
        <v>673</v>
      </c>
      <c r="U121" s="62">
        <v>6567</v>
      </c>
      <c r="V121" s="60">
        <v>115</v>
      </c>
      <c r="W121" s="60">
        <v>755205</v>
      </c>
      <c r="X121" s="575">
        <f t="shared" si="1"/>
        <v>845829.60000000009</v>
      </c>
      <c r="Y121" s="61" t="s">
        <v>213</v>
      </c>
      <c r="Z121" s="56">
        <v>2015</v>
      </c>
      <c r="AA121" s="42" t="s">
        <v>505</v>
      </c>
      <c r="AB121" s="49" t="s">
        <v>634</v>
      </c>
      <c r="AC121" s="246"/>
      <c r="AD121" s="246"/>
      <c r="AE121" s="246"/>
      <c r="AF121" s="246"/>
    </row>
    <row r="122" spans="1:32" s="45" customFormat="1" ht="165.95" customHeight="1">
      <c r="A122" s="49" t="s">
        <v>845</v>
      </c>
      <c r="B122" s="54" t="s">
        <v>179</v>
      </c>
      <c r="C122" s="73" t="s">
        <v>723</v>
      </c>
      <c r="D122" s="73" t="s">
        <v>724</v>
      </c>
      <c r="E122" s="73" t="s">
        <v>725</v>
      </c>
      <c r="F122" s="73" t="s">
        <v>726</v>
      </c>
      <c r="G122" s="73" t="s">
        <v>727</v>
      </c>
      <c r="H122" s="55"/>
      <c r="I122" s="55"/>
      <c r="J122" s="56" t="s">
        <v>31</v>
      </c>
      <c r="K122" s="56">
        <v>100</v>
      </c>
      <c r="L122" s="55">
        <v>710000000</v>
      </c>
      <c r="M122" s="55" t="s">
        <v>61</v>
      </c>
      <c r="N122" s="56" t="s">
        <v>664</v>
      </c>
      <c r="O122" s="58" t="s">
        <v>683</v>
      </c>
      <c r="P122" s="56" t="s">
        <v>671</v>
      </c>
      <c r="Q122" s="56" t="s">
        <v>672</v>
      </c>
      <c r="R122" s="49" t="s">
        <v>1541</v>
      </c>
      <c r="S122" s="56">
        <v>112</v>
      </c>
      <c r="T122" s="56" t="s">
        <v>673</v>
      </c>
      <c r="U122" s="62">
        <v>97170</v>
      </c>
      <c r="V122" s="60">
        <v>115</v>
      </c>
      <c r="W122" s="60">
        <v>11174550</v>
      </c>
      <c r="X122" s="575">
        <f t="shared" si="1"/>
        <v>12515496.000000002</v>
      </c>
      <c r="Y122" s="61" t="s">
        <v>213</v>
      </c>
      <c r="Z122" s="56">
        <v>2015</v>
      </c>
      <c r="AA122" s="42" t="s">
        <v>505</v>
      </c>
      <c r="AB122" s="49" t="s">
        <v>634</v>
      </c>
      <c r="AC122" s="246"/>
      <c r="AD122" s="246"/>
      <c r="AE122" s="246"/>
      <c r="AF122" s="246"/>
    </row>
    <row r="123" spans="1:32" s="45" customFormat="1" ht="165.95" customHeight="1">
      <c r="A123" s="49" t="s">
        <v>846</v>
      </c>
      <c r="B123" s="54" t="s">
        <v>179</v>
      </c>
      <c r="C123" s="73" t="s">
        <v>723</v>
      </c>
      <c r="D123" s="73" t="s">
        <v>724</v>
      </c>
      <c r="E123" s="73" t="s">
        <v>725</v>
      </c>
      <c r="F123" s="73" t="s">
        <v>726</v>
      </c>
      <c r="G123" s="73" t="s">
        <v>727</v>
      </c>
      <c r="H123" s="55"/>
      <c r="I123" s="55"/>
      <c r="J123" s="56" t="s">
        <v>31</v>
      </c>
      <c r="K123" s="56">
        <v>100</v>
      </c>
      <c r="L123" s="55">
        <v>710000000</v>
      </c>
      <c r="M123" s="55" t="s">
        <v>61</v>
      </c>
      <c r="N123" s="56" t="s">
        <v>664</v>
      </c>
      <c r="O123" s="58" t="s">
        <v>702</v>
      </c>
      <c r="P123" s="56" t="s">
        <v>671</v>
      </c>
      <c r="Q123" s="56" t="s">
        <v>672</v>
      </c>
      <c r="R123" s="49" t="s">
        <v>1541</v>
      </c>
      <c r="S123" s="56">
        <v>112</v>
      </c>
      <c r="T123" s="56" t="s">
        <v>673</v>
      </c>
      <c r="U123" s="62">
        <v>6406</v>
      </c>
      <c r="V123" s="60">
        <v>115</v>
      </c>
      <c r="W123" s="60">
        <v>736690</v>
      </c>
      <c r="X123" s="575">
        <f t="shared" si="1"/>
        <v>825092.8</v>
      </c>
      <c r="Y123" s="61" t="s">
        <v>213</v>
      </c>
      <c r="Z123" s="56">
        <v>2015</v>
      </c>
      <c r="AA123" s="42" t="s">
        <v>505</v>
      </c>
      <c r="AB123" s="49" t="s">
        <v>634</v>
      </c>
      <c r="AC123" s="246"/>
      <c r="AD123" s="246"/>
      <c r="AE123" s="246"/>
      <c r="AF123" s="246"/>
    </row>
    <row r="124" spans="1:32" s="45" customFormat="1" ht="165.95" customHeight="1">
      <c r="A124" s="49" t="s">
        <v>847</v>
      </c>
      <c r="B124" s="54" t="s">
        <v>179</v>
      </c>
      <c r="C124" s="73" t="s">
        <v>723</v>
      </c>
      <c r="D124" s="73" t="s">
        <v>724</v>
      </c>
      <c r="E124" s="73" t="s">
        <v>725</v>
      </c>
      <c r="F124" s="73" t="s">
        <v>726</v>
      </c>
      <c r="G124" s="73" t="s">
        <v>727</v>
      </c>
      <c r="H124" s="55"/>
      <c r="I124" s="55"/>
      <c r="J124" s="56" t="s">
        <v>31</v>
      </c>
      <c r="K124" s="56">
        <v>100</v>
      </c>
      <c r="L124" s="55">
        <v>710000000</v>
      </c>
      <c r="M124" s="55" t="s">
        <v>61</v>
      </c>
      <c r="N124" s="56" t="s">
        <v>664</v>
      </c>
      <c r="O124" s="58" t="s">
        <v>684</v>
      </c>
      <c r="P124" s="56" t="s">
        <v>671</v>
      </c>
      <c r="Q124" s="56" t="s">
        <v>672</v>
      </c>
      <c r="R124" s="49" t="s">
        <v>1541</v>
      </c>
      <c r="S124" s="56">
        <v>112</v>
      </c>
      <c r="T124" s="56" t="s">
        <v>673</v>
      </c>
      <c r="U124" s="62">
        <v>76634</v>
      </c>
      <c r="V124" s="60">
        <v>115</v>
      </c>
      <c r="W124" s="60">
        <v>8812910</v>
      </c>
      <c r="X124" s="575">
        <f t="shared" si="1"/>
        <v>9870459.2000000011</v>
      </c>
      <c r="Y124" s="61" t="s">
        <v>213</v>
      </c>
      <c r="Z124" s="56">
        <v>2015</v>
      </c>
      <c r="AA124" s="42" t="s">
        <v>505</v>
      </c>
      <c r="AB124" s="49" t="s">
        <v>634</v>
      </c>
      <c r="AC124" s="246"/>
      <c r="AD124" s="246"/>
      <c r="AE124" s="246"/>
      <c r="AF124" s="246"/>
    </row>
    <row r="125" spans="1:32" s="45" customFormat="1" ht="165.95" customHeight="1">
      <c r="A125" s="49" t="s">
        <v>848</v>
      </c>
      <c r="B125" s="54" t="s">
        <v>179</v>
      </c>
      <c r="C125" s="73" t="s">
        <v>723</v>
      </c>
      <c r="D125" s="73" t="s">
        <v>724</v>
      </c>
      <c r="E125" s="73" t="s">
        <v>725</v>
      </c>
      <c r="F125" s="73" t="s">
        <v>726</v>
      </c>
      <c r="G125" s="73" t="s">
        <v>727</v>
      </c>
      <c r="H125" s="55"/>
      <c r="I125" s="55"/>
      <c r="J125" s="56" t="s">
        <v>31</v>
      </c>
      <c r="K125" s="56">
        <v>100</v>
      </c>
      <c r="L125" s="55">
        <v>710000000</v>
      </c>
      <c r="M125" s="55" t="s">
        <v>61</v>
      </c>
      <c r="N125" s="56" t="s">
        <v>664</v>
      </c>
      <c r="O125" s="58" t="s">
        <v>685</v>
      </c>
      <c r="P125" s="56" t="s">
        <v>671</v>
      </c>
      <c r="Q125" s="56" t="s">
        <v>672</v>
      </c>
      <c r="R125" s="49" t="s">
        <v>1541</v>
      </c>
      <c r="S125" s="56">
        <v>112</v>
      </c>
      <c r="T125" s="56" t="s">
        <v>673</v>
      </c>
      <c r="U125" s="62">
        <v>79118</v>
      </c>
      <c r="V125" s="60">
        <v>115</v>
      </c>
      <c r="W125" s="60">
        <v>9098570</v>
      </c>
      <c r="X125" s="575">
        <f t="shared" si="1"/>
        <v>10190398.4</v>
      </c>
      <c r="Y125" s="61" t="s">
        <v>213</v>
      </c>
      <c r="Z125" s="56">
        <v>2015</v>
      </c>
      <c r="AA125" s="42" t="s">
        <v>505</v>
      </c>
      <c r="AB125" s="49" t="s">
        <v>634</v>
      </c>
      <c r="AC125" s="246"/>
      <c r="AD125" s="246"/>
      <c r="AE125" s="246"/>
      <c r="AF125" s="246"/>
    </row>
    <row r="126" spans="1:32" s="45" customFormat="1" ht="165.95" customHeight="1">
      <c r="A126" s="49" t="s">
        <v>849</v>
      </c>
      <c r="B126" s="54" t="s">
        <v>179</v>
      </c>
      <c r="C126" s="73" t="s">
        <v>723</v>
      </c>
      <c r="D126" s="73" t="s">
        <v>724</v>
      </c>
      <c r="E126" s="73" t="s">
        <v>725</v>
      </c>
      <c r="F126" s="73" t="s">
        <v>726</v>
      </c>
      <c r="G126" s="73" t="s">
        <v>727</v>
      </c>
      <c r="H126" s="55"/>
      <c r="I126" s="55"/>
      <c r="J126" s="56" t="s">
        <v>31</v>
      </c>
      <c r="K126" s="56">
        <v>100</v>
      </c>
      <c r="L126" s="55">
        <v>710000000</v>
      </c>
      <c r="M126" s="55" t="s">
        <v>61</v>
      </c>
      <c r="N126" s="56" t="s">
        <v>664</v>
      </c>
      <c r="O126" s="58" t="s">
        <v>686</v>
      </c>
      <c r="P126" s="56" t="s">
        <v>671</v>
      </c>
      <c r="Q126" s="56" t="s">
        <v>672</v>
      </c>
      <c r="R126" s="49" t="s">
        <v>1541</v>
      </c>
      <c r="S126" s="56">
        <v>112</v>
      </c>
      <c r="T126" s="56" t="s">
        <v>673</v>
      </c>
      <c r="U126" s="62">
        <v>28150</v>
      </c>
      <c r="V126" s="60">
        <v>115</v>
      </c>
      <c r="W126" s="60">
        <v>3237250</v>
      </c>
      <c r="X126" s="575">
        <f t="shared" si="1"/>
        <v>3625720.0000000005</v>
      </c>
      <c r="Y126" s="61" t="s">
        <v>213</v>
      </c>
      <c r="Z126" s="56">
        <v>2015</v>
      </c>
      <c r="AA126" s="42" t="s">
        <v>505</v>
      </c>
      <c r="AB126" s="49" t="s">
        <v>634</v>
      </c>
      <c r="AC126" s="246"/>
      <c r="AD126" s="246"/>
      <c r="AE126" s="246"/>
      <c r="AF126" s="246"/>
    </row>
    <row r="127" spans="1:32" s="45" customFormat="1" ht="165.95" customHeight="1">
      <c r="A127" s="49" t="s">
        <v>850</v>
      </c>
      <c r="B127" s="54" t="s">
        <v>179</v>
      </c>
      <c r="C127" s="73" t="s">
        <v>723</v>
      </c>
      <c r="D127" s="73" t="s">
        <v>724</v>
      </c>
      <c r="E127" s="73" t="s">
        <v>725</v>
      </c>
      <c r="F127" s="73" t="s">
        <v>726</v>
      </c>
      <c r="G127" s="73" t="s">
        <v>727</v>
      </c>
      <c r="H127" s="55"/>
      <c r="I127" s="55"/>
      <c r="J127" s="56" t="s">
        <v>31</v>
      </c>
      <c r="K127" s="56">
        <v>100</v>
      </c>
      <c r="L127" s="55">
        <v>710000000</v>
      </c>
      <c r="M127" s="55" t="s">
        <v>61</v>
      </c>
      <c r="N127" s="56" t="s">
        <v>664</v>
      </c>
      <c r="O127" s="58" t="s">
        <v>687</v>
      </c>
      <c r="P127" s="56" t="s">
        <v>671</v>
      </c>
      <c r="Q127" s="56" t="s">
        <v>672</v>
      </c>
      <c r="R127" s="49" t="s">
        <v>1541</v>
      </c>
      <c r="S127" s="56">
        <v>112</v>
      </c>
      <c r="T127" s="56" t="s">
        <v>673</v>
      </c>
      <c r="U127" s="62">
        <v>37422</v>
      </c>
      <c r="V127" s="60">
        <v>115</v>
      </c>
      <c r="W127" s="60">
        <v>4303530</v>
      </c>
      <c r="X127" s="575">
        <f t="shared" si="1"/>
        <v>4819953.6000000006</v>
      </c>
      <c r="Y127" s="61" t="s">
        <v>213</v>
      </c>
      <c r="Z127" s="56">
        <v>2015</v>
      </c>
      <c r="AA127" s="42" t="s">
        <v>505</v>
      </c>
      <c r="AB127" s="49" t="s">
        <v>634</v>
      </c>
      <c r="AC127" s="246"/>
      <c r="AD127" s="246"/>
      <c r="AE127" s="246"/>
      <c r="AF127" s="246"/>
    </row>
    <row r="128" spans="1:32" s="45" customFormat="1" ht="165.95" customHeight="1">
      <c r="A128" s="49" t="s">
        <v>851</v>
      </c>
      <c r="B128" s="54" t="s">
        <v>179</v>
      </c>
      <c r="C128" s="73" t="s">
        <v>723</v>
      </c>
      <c r="D128" s="73" t="s">
        <v>724</v>
      </c>
      <c r="E128" s="73" t="s">
        <v>725</v>
      </c>
      <c r="F128" s="73" t="s">
        <v>726</v>
      </c>
      <c r="G128" s="73" t="s">
        <v>727</v>
      </c>
      <c r="H128" s="55"/>
      <c r="I128" s="55"/>
      <c r="J128" s="56" t="s">
        <v>31</v>
      </c>
      <c r="K128" s="56">
        <v>100</v>
      </c>
      <c r="L128" s="55">
        <v>710000000</v>
      </c>
      <c r="M128" s="55" t="s">
        <v>61</v>
      </c>
      <c r="N128" s="56" t="s">
        <v>664</v>
      </c>
      <c r="O128" s="58" t="s">
        <v>703</v>
      </c>
      <c r="P128" s="56" t="s">
        <v>671</v>
      </c>
      <c r="Q128" s="56" t="s">
        <v>672</v>
      </c>
      <c r="R128" s="49" t="s">
        <v>1541</v>
      </c>
      <c r="S128" s="56">
        <v>112</v>
      </c>
      <c r="T128" s="56" t="s">
        <v>673</v>
      </c>
      <c r="U128" s="62">
        <v>1958</v>
      </c>
      <c r="V128" s="60">
        <v>115</v>
      </c>
      <c r="W128" s="60">
        <v>225170</v>
      </c>
      <c r="X128" s="575">
        <f t="shared" si="1"/>
        <v>252190.40000000002</v>
      </c>
      <c r="Y128" s="61" t="s">
        <v>213</v>
      </c>
      <c r="Z128" s="56">
        <v>2015</v>
      </c>
      <c r="AA128" s="42" t="s">
        <v>505</v>
      </c>
      <c r="AB128" s="49" t="s">
        <v>634</v>
      </c>
      <c r="AC128" s="246"/>
      <c r="AD128" s="246"/>
      <c r="AE128" s="246"/>
      <c r="AF128" s="246"/>
    </row>
    <row r="129" spans="1:32" s="45" customFormat="1" ht="165.95" customHeight="1">
      <c r="A129" s="49" t="s">
        <v>852</v>
      </c>
      <c r="B129" s="54" t="s">
        <v>179</v>
      </c>
      <c r="C129" s="73" t="s">
        <v>723</v>
      </c>
      <c r="D129" s="73" t="s">
        <v>724</v>
      </c>
      <c r="E129" s="73" t="s">
        <v>725</v>
      </c>
      <c r="F129" s="73" t="s">
        <v>726</v>
      </c>
      <c r="G129" s="73" t="s">
        <v>727</v>
      </c>
      <c r="H129" s="55"/>
      <c r="I129" s="55"/>
      <c r="J129" s="56" t="s">
        <v>31</v>
      </c>
      <c r="K129" s="56">
        <v>100</v>
      </c>
      <c r="L129" s="55">
        <v>710000000</v>
      </c>
      <c r="M129" s="55" t="s">
        <v>61</v>
      </c>
      <c r="N129" s="56" t="s">
        <v>664</v>
      </c>
      <c r="O129" s="58" t="s">
        <v>688</v>
      </c>
      <c r="P129" s="56" t="s">
        <v>671</v>
      </c>
      <c r="Q129" s="56" t="s">
        <v>672</v>
      </c>
      <c r="R129" s="49" t="s">
        <v>1541</v>
      </c>
      <c r="S129" s="56">
        <v>112</v>
      </c>
      <c r="T129" s="56" t="s">
        <v>673</v>
      </c>
      <c r="U129" s="62">
        <v>32154</v>
      </c>
      <c r="V129" s="60">
        <v>115</v>
      </c>
      <c r="W129" s="60">
        <v>3697710</v>
      </c>
      <c r="X129" s="575">
        <f t="shared" si="1"/>
        <v>4141435.2</v>
      </c>
      <c r="Y129" s="61" t="s">
        <v>213</v>
      </c>
      <c r="Z129" s="56">
        <v>2015</v>
      </c>
      <c r="AA129" s="42" t="s">
        <v>505</v>
      </c>
      <c r="AB129" s="49" t="s">
        <v>634</v>
      </c>
      <c r="AC129" s="246"/>
      <c r="AD129" s="246"/>
      <c r="AE129" s="246"/>
      <c r="AF129" s="246"/>
    </row>
    <row r="130" spans="1:32" s="45" customFormat="1" ht="165.95" customHeight="1">
      <c r="A130" s="49" t="s">
        <v>853</v>
      </c>
      <c r="B130" s="54" t="s">
        <v>179</v>
      </c>
      <c r="C130" s="73" t="s">
        <v>723</v>
      </c>
      <c r="D130" s="73" t="s">
        <v>724</v>
      </c>
      <c r="E130" s="73" t="s">
        <v>725</v>
      </c>
      <c r="F130" s="73" t="s">
        <v>726</v>
      </c>
      <c r="G130" s="73" t="s">
        <v>727</v>
      </c>
      <c r="H130" s="55"/>
      <c r="I130" s="55"/>
      <c r="J130" s="56" t="s">
        <v>31</v>
      </c>
      <c r="K130" s="56">
        <v>100</v>
      </c>
      <c r="L130" s="55">
        <v>710000000</v>
      </c>
      <c r="M130" s="55" t="s">
        <v>61</v>
      </c>
      <c r="N130" s="56" t="s">
        <v>664</v>
      </c>
      <c r="O130" s="58" t="s">
        <v>704</v>
      </c>
      <c r="P130" s="56" t="s">
        <v>671</v>
      </c>
      <c r="Q130" s="56" t="s">
        <v>672</v>
      </c>
      <c r="R130" s="49" t="s">
        <v>1541</v>
      </c>
      <c r="S130" s="56">
        <v>112</v>
      </c>
      <c r="T130" s="56" t="s">
        <v>673</v>
      </c>
      <c r="U130" s="62">
        <v>32116</v>
      </c>
      <c r="V130" s="60">
        <v>115</v>
      </c>
      <c r="W130" s="60">
        <v>3693340</v>
      </c>
      <c r="X130" s="575">
        <f t="shared" si="1"/>
        <v>4136540.8000000003</v>
      </c>
      <c r="Y130" s="61" t="s">
        <v>213</v>
      </c>
      <c r="Z130" s="56">
        <v>2015</v>
      </c>
      <c r="AA130" s="42" t="s">
        <v>505</v>
      </c>
      <c r="AB130" s="49" t="s">
        <v>634</v>
      </c>
      <c r="AC130" s="246"/>
      <c r="AD130" s="246"/>
      <c r="AE130" s="246"/>
      <c r="AF130" s="246"/>
    </row>
    <row r="131" spans="1:32" s="382" customFormat="1" ht="165.95" customHeight="1">
      <c r="A131" s="49" t="s">
        <v>854</v>
      </c>
      <c r="B131" s="54" t="s">
        <v>179</v>
      </c>
      <c r="C131" s="73" t="s">
        <v>723</v>
      </c>
      <c r="D131" s="73" t="s">
        <v>724</v>
      </c>
      <c r="E131" s="73" t="s">
        <v>725</v>
      </c>
      <c r="F131" s="73" t="s">
        <v>726</v>
      </c>
      <c r="G131" s="73" t="s">
        <v>727</v>
      </c>
      <c r="H131" s="55"/>
      <c r="I131" s="55"/>
      <c r="J131" s="56" t="s">
        <v>31</v>
      </c>
      <c r="K131" s="56">
        <v>100</v>
      </c>
      <c r="L131" s="55">
        <v>710000000</v>
      </c>
      <c r="M131" s="55" t="s">
        <v>61</v>
      </c>
      <c r="N131" s="56" t="s">
        <v>664</v>
      </c>
      <c r="O131" s="58" t="s">
        <v>689</v>
      </c>
      <c r="P131" s="56" t="s">
        <v>671</v>
      </c>
      <c r="Q131" s="56" t="s">
        <v>672</v>
      </c>
      <c r="R131" s="49" t="s">
        <v>1541</v>
      </c>
      <c r="S131" s="56">
        <v>112</v>
      </c>
      <c r="T131" s="56" t="s">
        <v>673</v>
      </c>
      <c r="U131" s="62">
        <v>112150</v>
      </c>
      <c r="V131" s="60">
        <v>115</v>
      </c>
      <c r="W131" s="60">
        <v>12897250</v>
      </c>
      <c r="X131" s="575">
        <f t="shared" si="1"/>
        <v>14444920.000000002</v>
      </c>
      <c r="Y131" s="61" t="s">
        <v>213</v>
      </c>
      <c r="Z131" s="56">
        <v>2015</v>
      </c>
      <c r="AA131" s="42" t="s">
        <v>505</v>
      </c>
      <c r="AB131" s="49" t="s">
        <v>634</v>
      </c>
      <c r="AC131" s="248"/>
      <c r="AD131" s="248"/>
      <c r="AE131" s="248"/>
      <c r="AF131" s="248"/>
    </row>
    <row r="132" spans="1:32" s="45" customFormat="1" ht="165.95" customHeight="1">
      <c r="A132" s="49" t="s">
        <v>855</v>
      </c>
      <c r="B132" s="54" t="s">
        <v>179</v>
      </c>
      <c r="C132" s="73" t="s">
        <v>723</v>
      </c>
      <c r="D132" s="73" t="s">
        <v>724</v>
      </c>
      <c r="E132" s="73" t="s">
        <v>725</v>
      </c>
      <c r="F132" s="73" t="s">
        <v>726</v>
      </c>
      <c r="G132" s="73" t="s">
        <v>727</v>
      </c>
      <c r="H132" s="55"/>
      <c r="I132" s="55"/>
      <c r="J132" s="56" t="s">
        <v>31</v>
      </c>
      <c r="K132" s="56">
        <v>100</v>
      </c>
      <c r="L132" s="55">
        <v>710000000</v>
      </c>
      <c r="M132" s="55" t="s">
        <v>61</v>
      </c>
      <c r="N132" s="56" t="s">
        <v>664</v>
      </c>
      <c r="O132" s="58" t="s">
        <v>705</v>
      </c>
      <c r="P132" s="56" t="s">
        <v>671</v>
      </c>
      <c r="Q132" s="56" t="s">
        <v>672</v>
      </c>
      <c r="R132" s="49" t="s">
        <v>1541</v>
      </c>
      <c r="S132" s="56">
        <v>112</v>
      </c>
      <c r="T132" s="56" t="s">
        <v>673</v>
      </c>
      <c r="U132" s="62">
        <v>31530</v>
      </c>
      <c r="V132" s="60">
        <v>115</v>
      </c>
      <c r="W132" s="60">
        <v>3625950</v>
      </c>
      <c r="X132" s="575">
        <f t="shared" si="1"/>
        <v>4061064.0000000005</v>
      </c>
      <c r="Y132" s="61" t="s">
        <v>213</v>
      </c>
      <c r="Z132" s="56">
        <v>2015</v>
      </c>
      <c r="AA132" s="42" t="s">
        <v>505</v>
      </c>
      <c r="AB132" s="49" t="s">
        <v>634</v>
      </c>
      <c r="AC132" s="246"/>
      <c r="AD132" s="246"/>
      <c r="AE132" s="246"/>
      <c r="AF132" s="246"/>
    </row>
    <row r="133" spans="1:32" s="45" customFormat="1" ht="165.95" customHeight="1">
      <c r="A133" s="49" t="s">
        <v>856</v>
      </c>
      <c r="B133" s="54" t="s">
        <v>179</v>
      </c>
      <c r="C133" s="73" t="s">
        <v>723</v>
      </c>
      <c r="D133" s="73" t="s">
        <v>724</v>
      </c>
      <c r="E133" s="73" t="s">
        <v>725</v>
      </c>
      <c r="F133" s="73" t="s">
        <v>726</v>
      </c>
      <c r="G133" s="73" t="s">
        <v>727</v>
      </c>
      <c r="H133" s="55"/>
      <c r="I133" s="55"/>
      <c r="J133" s="56" t="s">
        <v>31</v>
      </c>
      <c r="K133" s="56">
        <v>100</v>
      </c>
      <c r="L133" s="55">
        <v>710000000</v>
      </c>
      <c r="M133" s="55" t="s">
        <v>61</v>
      </c>
      <c r="N133" s="56" t="s">
        <v>664</v>
      </c>
      <c r="O133" s="58" t="s">
        <v>690</v>
      </c>
      <c r="P133" s="56" t="s">
        <v>671</v>
      </c>
      <c r="Q133" s="56" t="s">
        <v>672</v>
      </c>
      <c r="R133" s="49" t="s">
        <v>1541</v>
      </c>
      <c r="S133" s="56">
        <v>112</v>
      </c>
      <c r="T133" s="56" t="s">
        <v>673</v>
      </c>
      <c r="U133" s="62">
        <v>72733</v>
      </c>
      <c r="V133" s="60">
        <v>115</v>
      </c>
      <c r="W133" s="60">
        <v>8364295</v>
      </c>
      <c r="X133" s="575">
        <f t="shared" si="1"/>
        <v>9368010.4000000004</v>
      </c>
      <c r="Y133" s="61" t="s">
        <v>213</v>
      </c>
      <c r="Z133" s="56">
        <v>2015</v>
      </c>
      <c r="AA133" s="42" t="s">
        <v>505</v>
      </c>
      <c r="AB133" s="49" t="s">
        <v>634</v>
      </c>
      <c r="AC133" s="246"/>
      <c r="AD133" s="246"/>
      <c r="AE133" s="246"/>
      <c r="AF133" s="246"/>
    </row>
    <row r="134" spans="1:32" s="45" customFormat="1" ht="165.95" customHeight="1">
      <c r="A134" s="49" t="s">
        <v>857</v>
      </c>
      <c r="B134" s="54" t="s">
        <v>179</v>
      </c>
      <c r="C134" s="73" t="s">
        <v>723</v>
      </c>
      <c r="D134" s="73" t="s">
        <v>724</v>
      </c>
      <c r="E134" s="73" t="s">
        <v>725</v>
      </c>
      <c r="F134" s="73" t="s">
        <v>726</v>
      </c>
      <c r="G134" s="73" t="s">
        <v>727</v>
      </c>
      <c r="H134" s="55"/>
      <c r="I134" s="55"/>
      <c r="J134" s="56" t="s">
        <v>31</v>
      </c>
      <c r="K134" s="56">
        <v>100</v>
      </c>
      <c r="L134" s="55">
        <v>710000000</v>
      </c>
      <c r="M134" s="55" t="s">
        <v>61</v>
      </c>
      <c r="N134" s="56" t="s">
        <v>664</v>
      </c>
      <c r="O134" s="58" t="s">
        <v>706</v>
      </c>
      <c r="P134" s="56" t="s">
        <v>671</v>
      </c>
      <c r="Q134" s="56" t="s">
        <v>672</v>
      </c>
      <c r="R134" s="49" t="s">
        <v>1541</v>
      </c>
      <c r="S134" s="56">
        <v>112</v>
      </c>
      <c r="T134" s="56" t="s">
        <v>673</v>
      </c>
      <c r="U134" s="62">
        <v>33016</v>
      </c>
      <c r="V134" s="60">
        <v>115</v>
      </c>
      <c r="W134" s="60">
        <v>3796840</v>
      </c>
      <c r="X134" s="575">
        <f t="shared" si="1"/>
        <v>4252460.8000000007</v>
      </c>
      <c r="Y134" s="61" t="s">
        <v>213</v>
      </c>
      <c r="Z134" s="56">
        <v>2015</v>
      </c>
      <c r="AA134" s="42" t="s">
        <v>505</v>
      </c>
      <c r="AB134" s="49" t="s">
        <v>634</v>
      </c>
      <c r="AC134" s="246"/>
      <c r="AD134" s="246"/>
      <c r="AE134" s="246"/>
      <c r="AF134" s="246"/>
    </row>
    <row r="135" spans="1:32" s="45" customFormat="1" ht="165.95" customHeight="1">
      <c r="A135" s="49" t="s">
        <v>858</v>
      </c>
      <c r="B135" s="54" t="s">
        <v>179</v>
      </c>
      <c r="C135" s="73" t="s">
        <v>723</v>
      </c>
      <c r="D135" s="73" t="s">
        <v>724</v>
      </c>
      <c r="E135" s="73" t="s">
        <v>725</v>
      </c>
      <c r="F135" s="73" t="s">
        <v>726</v>
      </c>
      <c r="G135" s="73" t="s">
        <v>727</v>
      </c>
      <c r="H135" s="55"/>
      <c r="I135" s="55"/>
      <c r="J135" s="56" t="s">
        <v>31</v>
      </c>
      <c r="K135" s="56">
        <v>100</v>
      </c>
      <c r="L135" s="55">
        <v>710000000</v>
      </c>
      <c r="M135" s="55" t="s">
        <v>61</v>
      </c>
      <c r="N135" s="56" t="s">
        <v>664</v>
      </c>
      <c r="O135" s="58" t="s">
        <v>707</v>
      </c>
      <c r="P135" s="56" t="s">
        <v>671</v>
      </c>
      <c r="Q135" s="56" t="s">
        <v>672</v>
      </c>
      <c r="R135" s="49" t="s">
        <v>1541</v>
      </c>
      <c r="S135" s="56">
        <v>112</v>
      </c>
      <c r="T135" s="56" t="s">
        <v>673</v>
      </c>
      <c r="U135" s="62">
        <v>25668</v>
      </c>
      <c r="V135" s="60">
        <v>115</v>
      </c>
      <c r="W135" s="60">
        <v>2951820</v>
      </c>
      <c r="X135" s="575">
        <f t="shared" si="1"/>
        <v>3306038.4000000004</v>
      </c>
      <c r="Y135" s="61" t="s">
        <v>213</v>
      </c>
      <c r="Z135" s="56">
        <v>2015</v>
      </c>
      <c r="AA135" s="42" t="s">
        <v>505</v>
      </c>
      <c r="AB135" s="49" t="s">
        <v>634</v>
      </c>
      <c r="AC135" s="246"/>
      <c r="AD135" s="246"/>
      <c r="AE135" s="246"/>
      <c r="AF135" s="246"/>
    </row>
    <row r="136" spans="1:32" s="45" customFormat="1" ht="165.95" customHeight="1">
      <c r="A136" s="49" t="s">
        <v>859</v>
      </c>
      <c r="B136" s="54" t="s">
        <v>179</v>
      </c>
      <c r="C136" s="73" t="s">
        <v>723</v>
      </c>
      <c r="D136" s="73" t="s">
        <v>724</v>
      </c>
      <c r="E136" s="73" t="s">
        <v>725</v>
      </c>
      <c r="F136" s="73" t="s">
        <v>726</v>
      </c>
      <c r="G136" s="73" t="s">
        <v>727</v>
      </c>
      <c r="H136" s="55"/>
      <c r="I136" s="55"/>
      <c r="J136" s="56" t="s">
        <v>31</v>
      </c>
      <c r="K136" s="56">
        <v>100</v>
      </c>
      <c r="L136" s="55">
        <v>710000000</v>
      </c>
      <c r="M136" s="55" t="s">
        <v>61</v>
      </c>
      <c r="N136" s="56" t="s">
        <v>664</v>
      </c>
      <c r="O136" s="58" t="s">
        <v>708</v>
      </c>
      <c r="P136" s="56" t="s">
        <v>671</v>
      </c>
      <c r="Q136" s="56" t="s">
        <v>672</v>
      </c>
      <c r="R136" s="49" t="s">
        <v>1541</v>
      </c>
      <c r="S136" s="56">
        <v>112</v>
      </c>
      <c r="T136" s="56" t="s">
        <v>673</v>
      </c>
      <c r="U136" s="62">
        <v>34728</v>
      </c>
      <c r="V136" s="60">
        <v>115</v>
      </c>
      <c r="W136" s="60">
        <v>3993720</v>
      </c>
      <c r="X136" s="575">
        <f t="shared" si="1"/>
        <v>4472966.4000000004</v>
      </c>
      <c r="Y136" s="61" t="s">
        <v>213</v>
      </c>
      <c r="Z136" s="56">
        <v>2015</v>
      </c>
      <c r="AA136" s="42" t="s">
        <v>505</v>
      </c>
      <c r="AB136" s="49" t="s">
        <v>634</v>
      </c>
      <c r="AC136" s="246"/>
      <c r="AD136" s="246"/>
      <c r="AE136" s="246"/>
      <c r="AF136" s="246"/>
    </row>
    <row r="137" spans="1:32" s="45" customFormat="1" ht="165.95" customHeight="1">
      <c r="A137" s="49" t="s">
        <v>860</v>
      </c>
      <c r="B137" s="54" t="s">
        <v>179</v>
      </c>
      <c r="C137" s="73" t="s">
        <v>723</v>
      </c>
      <c r="D137" s="73" t="s">
        <v>724</v>
      </c>
      <c r="E137" s="73" t="s">
        <v>725</v>
      </c>
      <c r="F137" s="73" t="s">
        <v>726</v>
      </c>
      <c r="G137" s="73" t="s">
        <v>727</v>
      </c>
      <c r="H137" s="55"/>
      <c r="I137" s="55"/>
      <c r="J137" s="56" t="s">
        <v>31</v>
      </c>
      <c r="K137" s="56">
        <v>100</v>
      </c>
      <c r="L137" s="55">
        <v>710000000</v>
      </c>
      <c r="M137" s="55" t="s">
        <v>61</v>
      </c>
      <c r="N137" s="56" t="s">
        <v>664</v>
      </c>
      <c r="O137" s="58" t="s">
        <v>709</v>
      </c>
      <c r="P137" s="56" t="s">
        <v>671</v>
      </c>
      <c r="Q137" s="56" t="s">
        <v>672</v>
      </c>
      <c r="R137" s="49" t="s">
        <v>1541</v>
      </c>
      <c r="S137" s="56">
        <v>112</v>
      </c>
      <c r="T137" s="56" t="s">
        <v>673</v>
      </c>
      <c r="U137" s="62">
        <v>18128</v>
      </c>
      <c r="V137" s="60">
        <v>115</v>
      </c>
      <c r="W137" s="60">
        <v>2084720</v>
      </c>
      <c r="X137" s="575">
        <f t="shared" si="1"/>
        <v>2334886.4000000004</v>
      </c>
      <c r="Y137" s="61" t="s">
        <v>213</v>
      </c>
      <c r="Z137" s="56">
        <v>2015</v>
      </c>
      <c r="AA137" s="42" t="s">
        <v>505</v>
      </c>
      <c r="AB137" s="49" t="s">
        <v>634</v>
      </c>
      <c r="AC137" s="246"/>
      <c r="AD137" s="246"/>
      <c r="AE137" s="246"/>
      <c r="AF137" s="246"/>
    </row>
    <row r="138" spans="1:32" s="45" customFormat="1" ht="165.95" customHeight="1">
      <c r="A138" s="49" t="s">
        <v>861</v>
      </c>
      <c r="B138" s="54" t="s">
        <v>179</v>
      </c>
      <c r="C138" s="73" t="s">
        <v>723</v>
      </c>
      <c r="D138" s="73" t="s">
        <v>724</v>
      </c>
      <c r="E138" s="73" t="s">
        <v>725</v>
      </c>
      <c r="F138" s="73" t="s">
        <v>726</v>
      </c>
      <c r="G138" s="73" t="s">
        <v>727</v>
      </c>
      <c r="H138" s="55"/>
      <c r="I138" s="55"/>
      <c r="J138" s="56" t="s">
        <v>31</v>
      </c>
      <c r="K138" s="56">
        <v>100</v>
      </c>
      <c r="L138" s="55">
        <v>710000000</v>
      </c>
      <c r="M138" s="55" t="s">
        <v>61</v>
      </c>
      <c r="N138" s="56" t="s">
        <v>664</v>
      </c>
      <c r="O138" s="58" t="s">
        <v>692</v>
      </c>
      <c r="P138" s="56" t="s">
        <v>671</v>
      </c>
      <c r="Q138" s="56" t="s">
        <v>672</v>
      </c>
      <c r="R138" s="49" t="s">
        <v>1541</v>
      </c>
      <c r="S138" s="56">
        <v>112</v>
      </c>
      <c r="T138" s="56" t="s">
        <v>673</v>
      </c>
      <c r="U138" s="62">
        <v>80426</v>
      </c>
      <c r="V138" s="60">
        <v>115</v>
      </c>
      <c r="W138" s="60">
        <v>9248990</v>
      </c>
      <c r="X138" s="575">
        <f t="shared" si="1"/>
        <v>10358868.800000001</v>
      </c>
      <c r="Y138" s="61" t="s">
        <v>213</v>
      </c>
      <c r="Z138" s="56">
        <v>2015</v>
      </c>
      <c r="AA138" s="42" t="s">
        <v>505</v>
      </c>
      <c r="AB138" s="49" t="s">
        <v>634</v>
      </c>
      <c r="AC138" s="246"/>
      <c r="AD138" s="246"/>
      <c r="AE138" s="246"/>
      <c r="AF138" s="246"/>
    </row>
    <row r="139" spans="1:32" s="75" customFormat="1" ht="165.95" customHeight="1">
      <c r="A139" s="49" t="s">
        <v>862</v>
      </c>
      <c r="B139" s="54" t="s">
        <v>179</v>
      </c>
      <c r="C139" s="73" t="s">
        <v>723</v>
      </c>
      <c r="D139" s="73" t="s">
        <v>724</v>
      </c>
      <c r="E139" s="73" t="s">
        <v>725</v>
      </c>
      <c r="F139" s="73" t="s">
        <v>726</v>
      </c>
      <c r="G139" s="73" t="s">
        <v>727</v>
      </c>
      <c r="H139" s="55"/>
      <c r="I139" s="55"/>
      <c r="J139" s="56" t="s">
        <v>31</v>
      </c>
      <c r="K139" s="56">
        <v>100</v>
      </c>
      <c r="L139" s="55">
        <v>710000000</v>
      </c>
      <c r="M139" s="55" t="s">
        <v>61</v>
      </c>
      <c r="N139" s="56" t="s">
        <v>664</v>
      </c>
      <c r="O139" s="58" t="s">
        <v>740</v>
      </c>
      <c r="P139" s="56" t="s">
        <v>671</v>
      </c>
      <c r="Q139" s="56" t="s">
        <v>672</v>
      </c>
      <c r="R139" s="49" t="s">
        <v>1541</v>
      </c>
      <c r="S139" s="56">
        <v>112</v>
      </c>
      <c r="T139" s="56" t="s">
        <v>673</v>
      </c>
      <c r="U139" s="62">
        <v>1224</v>
      </c>
      <c r="V139" s="60">
        <v>115</v>
      </c>
      <c r="W139" s="60">
        <v>140760</v>
      </c>
      <c r="X139" s="575">
        <f t="shared" si="1"/>
        <v>157651.20000000001</v>
      </c>
      <c r="Y139" s="61" t="s">
        <v>213</v>
      </c>
      <c r="Z139" s="56">
        <v>2015</v>
      </c>
      <c r="AA139" s="42" t="s">
        <v>505</v>
      </c>
      <c r="AB139" s="49" t="s">
        <v>634</v>
      </c>
      <c r="AC139" s="250"/>
      <c r="AD139" s="250"/>
      <c r="AE139" s="250"/>
      <c r="AF139" s="250"/>
    </row>
    <row r="140" spans="1:32" s="45" customFormat="1" ht="165.95" customHeight="1">
      <c r="A140" s="49" t="s">
        <v>863</v>
      </c>
      <c r="B140" s="54" t="s">
        <v>179</v>
      </c>
      <c r="C140" s="73" t="s">
        <v>723</v>
      </c>
      <c r="D140" s="73" t="s">
        <v>724</v>
      </c>
      <c r="E140" s="73" t="s">
        <v>725</v>
      </c>
      <c r="F140" s="73" t="s">
        <v>726</v>
      </c>
      <c r="G140" s="73" t="s">
        <v>727</v>
      </c>
      <c r="H140" s="55"/>
      <c r="I140" s="55"/>
      <c r="J140" s="56" t="s">
        <v>31</v>
      </c>
      <c r="K140" s="56">
        <v>100</v>
      </c>
      <c r="L140" s="55">
        <v>710000000</v>
      </c>
      <c r="M140" s="55" t="s">
        <v>61</v>
      </c>
      <c r="N140" s="56" t="s">
        <v>664</v>
      </c>
      <c r="O140" s="58" t="s">
        <v>693</v>
      </c>
      <c r="P140" s="56" t="s">
        <v>671</v>
      </c>
      <c r="Q140" s="56" t="s">
        <v>672</v>
      </c>
      <c r="R140" s="49" t="s">
        <v>1541</v>
      </c>
      <c r="S140" s="56">
        <v>112</v>
      </c>
      <c r="T140" s="56" t="s">
        <v>673</v>
      </c>
      <c r="U140" s="62">
        <v>45288</v>
      </c>
      <c r="V140" s="60">
        <v>115</v>
      </c>
      <c r="W140" s="60">
        <v>5208120</v>
      </c>
      <c r="X140" s="575">
        <f t="shared" si="1"/>
        <v>5833094.4000000004</v>
      </c>
      <c r="Y140" s="61" t="s">
        <v>213</v>
      </c>
      <c r="Z140" s="56">
        <v>2015</v>
      </c>
      <c r="AA140" s="42" t="s">
        <v>505</v>
      </c>
      <c r="AB140" s="49" t="s">
        <v>634</v>
      </c>
      <c r="AC140" s="246"/>
      <c r="AD140" s="246"/>
      <c r="AE140" s="246"/>
      <c r="AF140" s="246"/>
    </row>
    <row r="141" spans="1:32" s="45" customFormat="1" ht="165.95" customHeight="1">
      <c r="A141" s="49" t="s">
        <v>864</v>
      </c>
      <c r="B141" s="54" t="s">
        <v>179</v>
      </c>
      <c r="C141" s="73" t="s">
        <v>723</v>
      </c>
      <c r="D141" s="73" t="s">
        <v>724</v>
      </c>
      <c r="E141" s="73" t="s">
        <v>725</v>
      </c>
      <c r="F141" s="73" t="s">
        <v>726</v>
      </c>
      <c r="G141" s="73" t="s">
        <v>727</v>
      </c>
      <c r="H141" s="55"/>
      <c r="I141" s="55"/>
      <c r="J141" s="56" t="s">
        <v>31</v>
      </c>
      <c r="K141" s="56">
        <v>100</v>
      </c>
      <c r="L141" s="55">
        <v>710000000</v>
      </c>
      <c r="M141" s="55" t="s">
        <v>61</v>
      </c>
      <c r="N141" s="56" t="s">
        <v>664</v>
      </c>
      <c r="O141" s="58" t="s">
        <v>694</v>
      </c>
      <c r="P141" s="56" t="s">
        <v>671</v>
      </c>
      <c r="Q141" s="56" t="s">
        <v>672</v>
      </c>
      <c r="R141" s="49" t="s">
        <v>1541</v>
      </c>
      <c r="S141" s="56">
        <v>112</v>
      </c>
      <c r="T141" s="56" t="s">
        <v>673</v>
      </c>
      <c r="U141" s="62">
        <v>80073</v>
      </c>
      <c r="V141" s="60">
        <v>115</v>
      </c>
      <c r="W141" s="60">
        <v>9208395</v>
      </c>
      <c r="X141" s="575">
        <f t="shared" si="1"/>
        <v>10313402.4</v>
      </c>
      <c r="Y141" s="61" t="s">
        <v>213</v>
      </c>
      <c r="Z141" s="56">
        <v>2015</v>
      </c>
      <c r="AA141" s="42" t="s">
        <v>505</v>
      </c>
      <c r="AB141" s="49" t="s">
        <v>634</v>
      </c>
      <c r="AC141" s="246"/>
      <c r="AD141" s="246"/>
      <c r="AE141" s="246"/>
      <c r="AF141" s="246"/>
    </row>
    <row r="142" spans="1:32" s="45" customFormat="1" ht="165.95" customHeight="1">
      <c r="A142" s="49" t="s">
        <v>865</v>
      </c>
      <c r="B142" s="54" t="s">
        <v>179</v>
      </c>
      <c r="C142" s="73" t="s">
        <v>723</v>
      </c>
      <c r="D142" s="73" t="s">
        <v>724</v>
      </c>
      <c r="E142" s="73" t="s">
        <v>725</v>
      </c>
      <c r="F142" s="73" t="s">
        <v>726</v>
      </c>
      <c r="G142" s="73" t="s">
        <v>727</v>
      </c>
      <c r="H142" s="55"/>
      <c r="I142" s="55"/>
      <c r="J142" s="56" t="s">
        <v>31</v>
      </c>
      <c r="K142" s="56">
        <v>100</v>
      </c>
      <c r="L142" s="55">
        <v>710000000</v>
      </c>
      <c r="M142" s="55" t="s">
        <v>61</v>
      </c>
      <c r="N142" s="56" t="s">
        <v>664</v>
      </c>
      <c r="O142" s="58" t="s">
        <v>695</v>
      </c>
      <c r="P142" s="56" t="s">
        <v>671</v>
      </c>
      <c r="Q142" s="56" t="s">
        <v>672</v>
      </c>
      <c r="R142" s="49" t="s">
        <v>1541</v>
      </c>
      <c r="S142" s="56">
        <v>112</v>
      </c>
      <c r="T142" s="56" t="s">
        <v>673</v>
      </c>
      <c r="U142" s="62">
        <v>71494</v>
      </c>
      <c r="V142" s="60">
        <v>115</v>
      </c>
      <c r="W142" s="60">
        <v>8221810</v>
      </c>
      <c r="X142" s="575">
        <f t="shared" si="1"/>
        <v>9208427.2000000011</v>
      </c>
      <c r="Y142" s="61" t="s">
        <v>213</v>
      </c>
      <c r="Z142" s="56">
        <v>2015</v>
      </c>
      <c r="AA142" s="42" t="s">
        <v>505</v>
      </c>
      <c r="AB142" s="49" t="s">
        <v>634</v>
      </c>
      <c r="AC142" s="246"/>
      <c r="AD142" s="246"/>
      <c r="AE142" s="246"/>
      <c r="AF142" s="246"/>
    </row>
    <row r="143" spans="1:32" s="45" customFormat="1" ht="165.95" customHeight="1">
      <c r="A143" s="49" t="s">
        <v>866</v>
      </c>
      <c r="B143" s="54" t="s">
        <v>179</v>
      </c>
      <c r="C143" s="73" t="s">
        <v>723</v>
      </c>
      <c r="D143" s="73" t="s">
        <v>724</v>
      </c>
      <c r="E143" s="73" t="s">
        <v>725</v>
      </c>
      <c r="F143" s="73" t="s">
        <v>726</v>
      </c>
      <c r="G143" s="73" t="s">
        <v>727</v>
      </c>
      <c r="H143" s="55"/>
      <c r="I143" s="55"/>
      <c r="J143" s="56" t="s">
        <v>31</v>
      </c>
      <c r="K143" s="56">
        <v>100</v>
      </c>
      <c r="L143" s="55">
        <v>710000000</v>
      </c>
      <c r="M143" s="55" t="s">
        <v>61</v>
      </c>
      <c r="N143" s="56" t="s">
        <v>664</v>
      </c>
      <c r="O143" s="58" t="s">
        <v>696</v>
      </c>
      <c r="P143" s="56" t="s">
        <v>671</v>
      </c>
      <c r="Q143" s="56" t="s">
        <v>672</v>
      </c>
      <c r="R143" s="49" t="s">
        <v>1541</v>
      </c>
      <c r="S143" s="56">
        <v>112</v>
      </c>
      <c r="T143" s="56" t="s">
        <v>673</v>
      </c>
      <c r="U143" s="62">
        <v>126069</v>
      </c>
      <c r="V143" s="60">
        <v>115</v>
      </c>
      <c r="W143" s="60">
        <v>14497935</v>
      </c>
      <c r="X143" s="575">
        <f t="shared" si="1"/>
        <v>16237687.200000001</v>
      </c>
      <c r="Y143" s="61" t="s">
        <v>213</v>
      </c>
      <c r="Z143" s="56">
        <v>2015</v>
      </c>
      <c r="AA143" s="42" t="s">
        <v>505</v>
      </c>
      <c r="AB143" s="49" t="s">
        <v>634</v>
      </c>
      <c r="AC143" s="246"/>
      <c r="AD143" s="246"/>
      <c r="AE143" s="246"/>
      <c r="AF143" s="246"/>
    </row>
    <row r="144" spans="1:32" s="45" customFormat="1" ht="165.95" customHeight="1">
      <c r="A144" s="49" t="s">
        <v>867</v>
      </c>
      <c r="B144" s="54" t="s">
        <v>179</v>
      </c>
      <c r="C144" s="73" t="s">
        <v>723</v>
      </c>
      <c r="D144" s="73" t="s">
        <v>724</v>
      </c>
      <c r="E144" s="73" t="s">
        <v>725</v>
      </c>
      <c r="F144" s="73" t="s">
        <v>726</v>
      </c>
      <c r="G144" s="73" t="s">
        <v>727</v>
      </c>
      <c r="H144" s="55"/>
      <c r="I144" s="55"/>
      <c r="J144" s="56" t="s">
        <v>31</v>
      </c>
      <c r="K144" s="56">
        <v>100</v>
      </c>
      <c r="L144" s="55">
        <v>710000000</v>
      </c>
      <c r="M144" s="55" t="s">
        <v>61</v>
      </c>
      <c r="N144" s="56" t="s">
        <v>664</v>
      </c>
      <c r="O144" s="58" t="s">
        <v>710</v>
      </c>
      <c r="P144" s="56" t="s">
        <v>671</v>
      </c>
      <c r="Q144" s="56" t="s">
        <v>672</v>
      </c>
      <c r="R144" s="49" t="s">
        <v>1541</v>
      </c>
      <c r="S144" s="56">
        <v>112</v>
      </c>
      <c r="T144" s="56" t="s">
        <v>673</v>
      </c>
      <c r="U144" s="62">
        <v>33586</v>
      </c>
      <c r="V144" s="60">
        <v>115</v>
      </c>
      <c r="W144" s="60">
        <v>3862390</v>
      </c>
      <c r="X144" s="575">
        <f t="shared" si="1"/>
        <v>4325876.8000000007</v>
      </c>
      <c r="Y144" s="61" t="s">
        <v>213</v>
      </c>
      <c r="Z144" s="56">
        <v>2015</v>
      </c>
      <c r="AA144" s="42" t="s">
        <v>505</v>
      </c>
      <c r="AB144" s="49" t="s">
        <v>634</v>
      </c>
      <c r="AC144" s="246"/>
      <c r="AD144" s="246"/>
      <c r="AE144" s="246"/>
      <c r="AF144" s="246"/>
    </row>
    <row r="145" spans="1:32" s="45" customFormat="1" ht="165.95" customHeight="1">
      <c r="A145" s="49" t="s">
        <v>868</v>
      </c>
      <c r="B145" s="54" t="s">
        <v>179</v>
      </c>
      <c r="C145" s="73" t="s">
        <v>723</v>
      </c>
      <c r="D145" s="73" t="s">
        <v>724</v>
      </c>
      <c r="E145" s="73" t="s">
        <v>725</v>
      </c>
      <c r="F145" s="73" t="s">
        <v>726</v>
      </c>
      <c r="G145" s="73" t="s">
        <v>727</v>
      </c>
      <c r="H145" s="55"/>
      <c r="I145" s="55"/>
      <c r="J145" s="56" t="s">
        <v>31</v>
      </c>
      <c r="K145" s="56">
        <v>100</v>
      </c>
      <c r="L145" s="55">
        <v>710000000</v>
      </c>
      <c r="M145" s="55" t="s">
        <v>61</v>
      </c>
      <c r="N145" s="56" t="s">
        <v>664</v>
      </c>
      <c r="O145" s="58" t="s">
        <v>711</v>
      </c>
      <c r="P145" s="56" t="s">
        <v>671</v>
      </c>
      <c r="Q145" s="56" t="s">
        <v>672</v>
      </c>
      <c r="R145" s="49" t="s">
        <v>1541</v>
      </c>
      <c r="S145" s="56">
        <v>112</v>
      </c>
      <c r="T145" s="56" t="s">
        <v>673</v>
      </c>
      <c r="U145" s="62">
        <v>2512</v>
      </c>
      <c r="V145" s="60">
        <v>115</v>
      </c>
      <c r="W145" s="60">
        <v>288880</v>
      </c>
      <c r="X145" s="575">
        <f t="shared" si="1"/>
        <v>323545.60000000003</v>
      </c>
      <c r="Y145" s="61" t="s">
        <v>213</v>
      </c>
      <c r="Z145" s="56">
        <v>2015</v>
      </c>
      <c r="AA145" s="42" t="s">
        <v>505</v>
      </c>
      <c r="AB145" s="49" t="s">
        <v>634</v>
      </c>
      <c r="AC145" s="246"/>
      <c r="AD145" s="246"/>
      <c r="AE145" s="246"/>
      <c r="AF145" s="246"/>
    </row>
    <row r="146" spans="1:32" s="45" customFormat="1" ht="165.95" customHeight="1">
      <c r="A146" s="49" t="s">
        <v>869</v>
      </c>
      <c r="B146" s="54" t="s">
        <v>179</v>
      </c>
      <c r="C146" s="73" t="s">
        <v>723</v>
      </c>
      <c r="D146" s="73" t="s">
        <v>724</v>
      </c>
      <c r="E146" s="73" t="s">
        <v>725</v>
      </c>
      <c r="F146" s="73" t="s">
        <v>726</v>
      </c>
      <c r="G146" s="73" t="s">
        <v>727</v>
      </c>
      <c r="H146" s="55"/>
      <c r="I146" s="55"/>
      <c r="J146" s="56" t="s">
        <v>31</v>
      </c>
      <c r="K146" s="56">
        <v>100</v>
      </c>
      <c r="L146" s="55">
        <v>710000000</v>
      </c>
      <c r="M146" s="55" t="s">
        <v>61</v>
      </c>
      <c r="N146" s="56" t="s">
        <v>664</v>
      </c>
      <c r="O146" s="58" t="s">
        <v>712</v>
      </c>
      <c r="P146" s="56" t="s">
        <v>671</v>
      </c>
      <c r="Q146" s="56" t="s">
        <v>672</v>
      </c>
      <c r="R146" s="49" t="s">
        <v>1541</v>
      </c>
      <c r="S146" s="56">
        <v>112</v>
      </c>
      <c r="T146" s="56" t="s">
        <v>673</v>
      </c>
      <c r="U146" s="62">
        <v>5939</v>
      </c>
      <c r="V146" s="60">
        <v>115</v>
      </c>
      <c r="W146" s="60">
        <v>682985</v>
      </c>
      <c r="X146" s="575">
        <f t="shared" ref="X146:X209" si="2">W146*1.12</f>
        <v>764943.20000000007</v>
      </c>
      <c r="Y146" s="61" t="s">
        <v>213</v>
      </c>
      <c r="Z146" s="56">
        <v>2015</v>
      </c>
      <c r="AA146" s="42" t="s">
        <v>505</v>
      </c>
      <c r="AB146" s="49" t="s">
        <v>634</v>
      </c>
      <c r="AC146" s="246"/>
      <c r="AD146" s="246"/>
      <c r="AE146" s="246"/>
      <c r="AF146" s="246"/>
    </row>
    <row r="147" spans="1:32" s="45" customFormat="1" ht="165.95" customHeight="1">
      <c r="A147" s="49" t="s">
        <v>870</v>
      </c>
      <c r="B147" s="54" t="s">
        <v>179</v>
      </c>
      <c r="C147" s="73" t="s">
        <v>723</v>
      </c>
      <c r="D147" s="73" t="s">
        <v>724</v>
      </c>
      <c r="E147" s="73" t="s">
        <v>725</v>
      </c>
      <c r="F147" s="73" t="s">
        <v>726</v>
      </c>
      <c r="G147" s="73" t="s">
        <v>727</v>
      </c>
      <c r="H147" s="55"/>
      <c r="I147" s="55"/>
      <c r="J147" s="56" t="s">
        <v>31</v>
      </c>
      <c r="K147" s="56">
        <v>100</v>
      </c>
      <c r="L147" s="55">
        <v>710000000</v>
      </c>
      <c r="M147" s="55" t="s">
        <v>61</v>
      </c>
      <c r="N147" s="56" t="s">
        <v>664</v>
      </c>
      <c r="O147" s="58" t="s">
        <v>714</v>
      </c>
      <c r="P147" s="56" t="s">
        <v>671</v>
      </c>
      <c r="Q147" s="56" t="s">
        <v>672</v>
      </c>
      <c r="R147" s="49" t="s">
        <v>1541</v>
      </c>
      <c r="S147" s="56">
        <v>112</v>
      </c>
      <c r="T147" s="56" t="s">
        <v>673</v>
      </c>
      <c r="U147" s="62">
        <v>2135</v>
      </c>
      <c r="V147" s="60">
        <v>115</v>
      </c>
      <c r="W147" s="60">
        <v>245525</v>
      </c>
      <c r="X147" s="575">
        <f t="shared" si="2"/>
        <v>274988</v>
      </c>
      <c r="Y147" s="61" t="s">
        <v>213</v>
      </c>
      <c r="Z147" s="56">
        <v>2015</v>
      </c>
      <c r="AA147" s="42" t="s">
        <v>505</v>
      </c>
      <c r="AB147" s="49" t="s">
        <v>634</v>
      </c>
      <c r="AC147" s="246"/>
      <c r="AD147" s="246"/>
      <c r="AE147" s="246"/>
      <c r="AF147" s="246"/>
    </row>
    <row r="148" spans="1:32" s="45" customFormat="1" ht="165.95" customHeight="1">
      <c r="A148" s="49" t="s">
        <v>871</v>
      </c>
      <c r="B148" s="54" t="s">
        <v>179</v>
      </c>
      <c r="C148" s="73" t="s">
        <v>723</v>
      </c>
      <c r="D148" s="73" t="s">
        <v>724</v>
      </c>
      <c r="E148" s="73" t="s">
        <v>725</v>
      </c>
      <c r="F148" s="73" t="s">
        <v>726</v>
      </c>
      <c r="G148" s="73" t="s">
        <v>727</v>
      </c>
      <c r="H148" s="55"/>
      <c r="I148" s="55"/>
      <c r="J148" s="56" t="s">
        <v>31</v>
      </c>
      <c r="K148" s="56">
        <v>100</v>
      </c>
      <c r="L148" s="55">
        <v>710000000</v>
      </c>
      <c r="M148" s="55" t="s">
        <v>61</v>
      </c>
      <c r="N148" s="56" t="s">
        <v>664</v>
      </c>
      <c r="O148" s="58" t="s">
        <v>716</v>
      </c>
      <c r="P148" s="56" t="s">
        <v>671</v>
      </c>
      <c r="Q148" s="56" t="s">
        <v>672</v>
      </c>
      <c r="R148" s="49" t="s">
        <v>1541</v>
      </c>
      <c r="S148" s="56">
        <v>112</v>
      </c>
      <c r="T148" s="56" t="s">
        <v>673</v>
      </c>
      <c r="U148" s="62">
        <v>1464</v>
      </c>
      <c r="V148" s="60">
        <v>115</v>
      </c>
      <c r="W148" s="60">
        <v>168360</v>
      </c>
      <c r="X148" s="575">
        <f t="shared" si="2"/>
        <v>188563.20000000001</v>
      </c>
      <c r="Y148" s="61" t="s">
        <v>213</v>
      </c>
      <c r="Z148" s="56">
        <v>2015</v>
      </c>
      <c r="AA148" s="42" t="s">
        <v>505</v>
      </c>
      <c r="AB148" s="49" t="s">
        <v>634</v>
      </c>
      <c r="AC148" s="246"/>
      <c r="AD148" s="246"/>
      <c r="AE148" s="246"/>
      <c r="AF148" s="246"/>
    </row>
    <row r="149" spans="1:32" s="45" customFormat="1" ht="165.95" customHeight="1">
      <c r="A149" s="49" t="s">
        <v>872</v>
      </c>
      <c r="B149" s="54" t="s">
        <v>179</v>
      </c>
      <c r="C149" s="73" t="s">
        <v>723</v>
      </c>
      <c r="D149" s="73" t="s">
        <v>724</v>
      </c>
      <c r="E149" s="73" t="s">
        <v>725</v>
      </c>
      <c r="F149" s="73" t="s">
        <v>726</v>
      </c>
      <c r="G149" s="73" t="s">
        <v>727</v>
      </c>
      <c r="H149" s="55"/>
      <c r="I149" s="55"/>
      <c r="J149" s="56" t="s">
        <v>31</v>
      </c>
      <c r="K149" s="56">
        <v>100</v>
      </c>
      <c r="L149" s="55">
        <v>710000000</v>
      </c>
      <c r="M149" s="55" t="s">
        <v>61</v>
      </c>
      <c r="N149" s="56" t="s">
        <v>664</v>
      </c>
      <c r="O149" s="58" t="s">
        <v>717</v>
      </c>
      <c r="P149" s="56" t="s">
        <v>671</v>
      </c>
      <c r="Q149" s="56" t="s">
        <v>672</v>
      </c>
      <c r="R149" s="49" t="s">
        <v>1541</v>
      </c>
      <c r="S149" s="56">
        <v>112</v>
      </c>
      <c r="T149" s="56" t="s">
        <v>673</v>
      </c>
      <c r="U149" s="62">
        <v>794</v>
      </c>
      <c r="V149" s="60">
        <v>115</v>
      </c>
      <c r="W149" s="60">
        <v>91310</v>
      </c>
      <c r="X149" s="575">
        <f t="shared" si="2"/>
        <v>102267.20000000001</v>
      </c>
      <c r="Y149" s="61" t="s">
        <v>213</v>
      </c>
      <c r="Z149" s="56">
        <v>2015</v>
      </c>
      <c r="AA149" s="42" t="s">
        <v>505</v>
      </c>
      <c r="AB149" s="49" t="s">
        <v>634</v>
      </c>
      <c r="AC149" s="246"/>
      <c r="AD149" s="246"/>
      <c r="AE149" s="246"/>
      <c r="AF149" s="246"/>
    </row>
    <row r="150" spans="1:32" s="45" customFormat="1" ht="165.95" customHeight="1">
      <c r="A150" s="49" t="s">
        <v>873</v>
      </c>
      <c r="B150" s="54" t="s">
        <v>179</v>
      </c>
      <c r="C150" s="72" t="s">
        <v>728</v>
      </c>
      <c r="D150" s="72" t="s">
        <v>724</v>
      </c>
      <c r="E150" s="72" t="s">
        <v>729</v>
      </c>
      <c r="F150" s="72" t="s">
        <v>730</v>
      </c>
      <c r="G150" s="72" t="s">
        <v>731</v>
      </c>
      <c r="H150" s="55"/>
      <c r="I150" s="55"/>
      <c r="J150" s="56" t="s">
        <v>31</v>
      </c>
      <c r="K150" s="56">
        <v>100</v>
      </c>
      <c r="L150" s="55">
        <v>710000000</v>
      </c>
      <c r="M150" s="55" t="s">
        <v>61</v>
      </c>
      <c r="N150" s="56" t="s">
        <v>664</v>
      </c>
      <c r="O150" s="58" t="s">
        <v>700</v>
      </c>
      <c r="P150" s="56" t="s">
        <v>671</v>
      </c>
      <c r="Q150" s="56" t="s">
        <v>672</v>
      </c>
      <c r="R150" s="49" t="s">
        <v>1541</v>
      </c>
      <c r="S150" s="56">
        <v>112</v>
      </c>
      <c r="T150" s="56" t="s">
        <v>673</v>
      </c>
      <c r="U150" s="66">
        <v>1082</v>
      </c>
      <c r="V150" s="60">
        <v>150</v>
      </c>
      <c r="W150" s="60">
        <v>162300</v>
      </c>
      <c r="X150" s="575">
        <f t="shared" si="2"/>
        <v>181776.00000000003</v>
      </c>
      <c r="Y150" s="61" t="s">
        <v>213</v>
      </c>
      <c r="Z150" s="56">
        <v>2015</v>
      </c>
      <c r="AA150" s="42" t="s">
        <v>505</v>
      </c>
      <c r="AB150" s="49" t="s">
        <v>634</v>
      </c>
      <c r="AC150" s="246"/>
      <c r="AD150" s="246"/>
      <c r="AE150" s="246"/>
      <c r="AF150" s="246"/>
    </row>
    <row r="151" spans="1:32" s="45" customFormat="1" ht="165.95" customHeight="1">
      <c r="A151" s="49" t="s">
        <v>874</v>
      </c>
      <c r="B151" s="54" t="s">
        <v>179</v>
      </c>
      <c r="C151" s="72" t="s">
        <v>728</v>
      </c>
      <c r="D151" s="72" t="s">
        <v>724</v>
      </c>
      <c r="E151" s="72" t="s">
        <v>729</v>
      </c>
      <c r="F151" s="72" t="s">
        <v>730</v>
      </c>
      <c r="G151" s="72" t="s">
        <v>731</v>
      </c>
      <c r="H151" s="55"/>
      <c r="I151" s="55"/>
      <c r="J151" s="56" t="s">
        <v>31</v>
      </c>
      <c r="K151" s="56">
        <v>100</v>
      </c>
      <c r="L151" s="55">
        <v>710000000</v>
      </c>
      <c r="M151" s="55" t="s">
        <v>61</v>
      </c>
      <c r="N151" s="56" t="s">
        <v>664</v>
      </c>
      <c r="O151" s="58" t="s">
        <v>670</v>
      </c>
      <c r="P151" s="56" t="s">
        <v>671</v>
      </c>
      <c r="Q151" s="56" t="s">
        <v>672</v>
      </c>
      <c r="R151" s="49" t="s">
        <v>1541</v>
      </c>
      <c r="S151" s="56">
        <v>112</v>
      </c>
      <c r="T151" s="56" t="s">
        <v>673</v>
      </c>
      <c r="U151" s="70">
        <v>31216</v>
      </c>
      <c r="V151" s="60">
        <v>150</v>
      </c>
      <c r="W151" s="60">
        <v>4682400</v>
      </c>
      <c r="X151" s="575">
        <f t="shared" si="2"/>
        <v>5244288.0000000009</v>
      </c>
      <c r="Y151" s="61" t="s">
        <v>213</v>
      </c>
      <c r="Z151" s="56">
        <v>2015</v>
      </c>
      <c r="AA151" s="42" t="s">
        <v>505</v>
      </c>
      <c r="AB151" s="49" t="s">
        <v>634</v>
      </c>
      <c r="AC151" s="246"/>
      <c r="AD151" s="246"/>
      <c r="AE151" s="246"/>
      <c r="AF151" s="246"/>
    </row>
    <row r="152" spans="1:32" s="45" customFormat="1" ht="165.95" customHeight="1">
      <c r="A152" s="49" t="s">
        <v>875</v>
      </c>
      <c r="B152" s="54" t="s">
        <v>179</v>
      </c>
      <c r="C152" s="72" t="s">
        <v>728</v>
      </c>
      <c r="D152" s="72" t="s">
        <v>724</v>
      </c>
      <c r="E152" s="72" t="s">
        <v>729</v>
      </c>
      <c r="F152" s="72" t="s">
        <v>730</v>
      </c>
      <c r="G152" s="72" t="s">
        <v>731</v>
      </c>
      <c r="H152" s="55"/>
      <c r="I152" s="55"/>
      <c r="J152" s="56" t="s">
        <v>31</v>
      </c>
      <c r="K152" s="56">
        <v>100</v>
      </c>
      <c r="L152" s="55">
        <v>710000000</v>
      </c>
      <c r="M152" s="55" t="s">
        <v>61</v>
      </c>
      <c r="N152" s="56" t="s">
        <v>664</v>
      </c>
      <c r="O152" s="58" t="s">
        <v>674</v>
      </c>
      <c r="P152" s="56" t="s">
        <v>671</v>
      </c>
      <c r="Q152" s="56" t="s">
        <v>672</v>
      </c>
      <c r="R152" s="49" t="s">
        <v>1541</v>
      </c>
      <c r="S152" s="56">
        <v>112</v>
      </c>
      <c r="T152" s="56" t="s">
        <v>673</v>
      </c>
      <c r="U152" s="70">
        <v>16492</v>
      </c>
      <c r="V152" s="60">
        <v>150</v>
      </c>
      <c r="W152" s="60">
        <v>2473800</v>
      </c>
      <c r="X152" s="575">
        <f t="shared" si="2"/>
        <v>2770656.0000000005</v>
      </c>
      <c r="Y152" s="61" t="s">
        <v>213</v>
      </c>
      <c r="Z152" s="56">
        <v>2015</v>
      </c>
      <c r="AA152" s="42" t="s">
        <v>505</v>
      </c>
      <c r="AB152" s="49" t="s">
        <v>634</v>
      </c>
      <c r="AC152" s="246"/>
      <c r="AD152" s="246"/>
      <c r="AE152" s="246"/>
      <c r="AF152" s="246"/>
    </row>
    <row r="153" spans="1:32" s="45" customFormat="1" ht="165.95" customHeight="1">
      <c r="A153" s="49" t="s">
        <v>876</v>
      </c>
      <c r="B153" s="54" t="s">
        <v>179</v>
      </c>
      <c r="C153" s="72" t="s">
        <v>728</v>
      </c>
      <c r="D153" s="72" t="s">
        <v>724</v>
      </c>
      <c r="E153" s="72" t="s">
        <v>729</v>
      </c>
      <c r="F153" s="72" t="s">
        <v>730</v>
      </c>
      <c r="G153" s="72" t="s">
        <v>731</v>
      </c>
      <c r="H153" s="55"/>
      <c r="I153" s="55"/>
      <c r="J153" s="56" t="s">
        <v>31</v>
      </c>
      <c r="K153" s="56">
        <v>100</v>
      </c>
      <c r="L153" s="55">
        <v>710000000</v>
      </c>
      <c r="M153" s="55" t="s">
        <v>61</v>
      </c>
      <c r="N153" s="56" t="s">
        <v>664</v>
      </c>
      <c r="O153" s="58" t="s">
        <v>675</v>
      </c>
      <c r="P153" s="56" t="s">
        <v>671</v>
      </c>
      <c r="Q153" s="56" t="s">
        <v>672</v>
      </c>
      <c r="R153" s="49" t="s">
        <v>1541</v>
      </c>
      <c r="S153" s="56">
        <v>112</v>
      </c>
      <c r="T153" s="56" t="s">
        <v>673</v>
      </c>
      <c r="U153" s="70">
        <v>22546</v>
      </c>
      <c r="V153" s="60">
        <v>150</v>
      </c>
      <c r="W153" s="60">
        <v>3381900</v>
      </c>
      <c r="X153" s="575">
        <f t="shared" si="2"/>
        <v>3787728.0000000005</v>
      </c>
      <c r="Y153" s="61" t="s">
        <v>213</v>
      </c>
      <c r="Z153" s="56">
        <v>2015</v>
      </c>
      <c r="AA153" s="42" t="s">
        <v>505</v>
      </c>
      <c r="AB153" s="49" t="s">
        <v>634</v>
      </c>
      <c r="AC153" s="246"/>
      <c r="AD153" s="246"/>
      <c r="AE153" s="246"/>
      <c r="AF153" s="246"/>
    </row>
    <row r="154" spans="1:32" s="45" customFormat="1" ht="165.95" customHeight="1">
      <c r="A154" s="49" t="s">
        <v>877</v>
      </c>
      <c r="B154" s="54" t="s">
        <v>179</v>
      </c>
      <c r="C154" s="72" t="s">
        <v>728</v>
      </c>
      <c r="D154" s="72" t="s">
        <v>724</v>
      </c>
      <c r="E154" s="72" t="s">
        <v>729</v>
      </c>
      <c r="F154" s="72" t="s">
        <v>730</v>
      </c>
      <c r="G154" s="72" t="s">
        <v>731</v>
      </c>
      <c r="H154" s="55"/>
      <c r="I154" s="55"/>
      <c r="J154" s="56" t="s">
        <v>31</v>
      </c>
      <c r="K154" s="56">
        <v>100</v>
      </c>
      <c r="L154" s="55">
        <v>710000000</v>
      </c>
      <c r="M154" s="55" t="s">
        <v>61</v>
      </c>
      <c r="N154" s="56" t="s">
        <v>664</v>
      </c>
      <c r="O154" s="58" t="s">
        <v>701</v>
      </c>
      <c r="P154" s="56" t="s">
        <v>671</v>
      </c>
      <c r="Q154" s="56" t="s">
        <v>672</v>
      </c>
      <c r="R154" s="49" t="s">
        <v>1541</v>
      </c>
      <c r="S154" s="56">
        <v>112</v>
      </c>
      <c r="T154" s="56" t="s">
        <v>673</v>
      </c>
      <c r="U154" s="70">
        <v>1647</v>
      </c>
      <c r="V154" s="60">
        <v>150</v>
      </c>
      <c r="W154" s="60">
        <v>247050</v>
      </c>
      <c r="X154" s="575">
        <f t="shared" si="2"/>
        <v>276696</v>
      </c>
      <c r="Y154" s="61" t="s">
        <v>213</v>
      </c>
      <c r="Z154" s="56">
        <v>2015</v>
      </c>
      <c r="AA154" s="42" t="s">
        <v>505</v>
      </c>
      <c r="AB154" s="49" t="s">
        <v>634</v>
      </c>
      <c r="AC154" s="246"/>
      <c r="AD154" s="246"/>
      <c r="AE154" s="246"/>
      <c r="AF154" s="246"/>
    </row>
    <row r="155" spans="1:32" s="45" customFormat="1" ht="165.95" customHeight="1">
      <c r="A155" s="49" t="s">
        <v>878</v>
      </c>
      <c r="B155" s="54" t="s">
        <v>179</v>
      </c>
      <c r="C155" s="72" t="s">
        <v>728</v>
      </c>
      <c r="D155" s="72" t="s">
        <v>724</v>
      </c>
      <c r="E155" s="72" t="s">
        <v>729</v>
      </c>
      <c r="F155" s="72" t="s">
        <v>730</v>
      </c>
      <c r="G155" s="72" t="s">
        <v>731</v>
      </c>
      <c r="H155" s="55"/>
      <c r="I155" s="55"/>
      <c r="J155" s="56" t="s">
        <v>31</v>
      </c>
      <c r="K155" s="56">
        <v>100</v>
      </c>
      <c r="L155" s="55">
        <v>710000000</v>
      </c>
      <c r="M155" s="55" t="s">
        <v>61</v>
      </c>
      <c r="N155" s="56" t="s">
        <v>664</v>
      </c>
      <c r="O155" s="58" t="s">
        <v>676</v>
      </c>
      <c r="P155" s="56" t="s">
        <v>671</v>
      </c>
      <c r="Q155" s="56" t="s">
        <v>672</v>
      </c>
      <c r="R155" s="49" t="s">
        <v>1541</v>
      </c>
      <c r="S155" s="56">
        <v>112</v>
      </c>
      <c r="T155" s="56" t="s">
        <v>673</v>
      </c>
      <c r="U155" s="70">
        <v>18742</v>
      </c>
      <c r="V155" s="60">
        <v>150</v>
      </c>
      <c r="W155" s="60">
        <v>2811300</v>
      </c>
      <c r="X155" s="575">
        <f t="shared" si="2"/>
        <v>3148656.0000000005</v>
      </c>
      <c r="Y155" s="61" t="s">
        <v>213</v>
      </c>
      <c r="Z155" s="56">
        <v>2015</v>
      </c>
      <c r="AA155" s="42" t="s">
        <v>505</v>
      </c>
      <c r="AB155" s="49" t="s">
        <v>634</v>
      </c>
      <c r="AC155" s="246"/>
      <c r="AD155" s="246"/>
      <c r="AE155" s="246"/>
      <c r="AF155" s="246"/>
    </row>
    <row r="156" spans="1:32" s="45" customFormat="1" ht="165.95" customHeight="1">
      <c r="A156" s="49" t="s">
        <v>879</v>
      </c>
      <c r="B156" s="54" t="s">
        <v>179</v>
      </c>
      <c r="C156" s="72" t="s">
        <v>728</v>
      </c>
      <c r="D156" s="72" t="s">
        <v>724</v>
      </c>
      <c r="E156" s="72" t="s">
        <v>729</v>
      </c>
      <c r="F156" s="72" t="s">
        <v>730</v>
      </c>
      <c r="G156" s="72" t="s">
        <v>731</v>
      </c>
      <c r="H156" s="55"/>
      <c r="I156" s="55"/>
      <c r="J156" s="56" t="s">
        <v>31</v>
      </c>
      <c r="K156" s="56">
        <v>100</v>
      </c>
      <c r="L156" s="55">
        <v>710000000</v>
      </c>
      <c r="M156" s="55" t="s">
        <v>61</v>
      </c>
      <c r="N156" s="56" t="s">
        <v>664</v>
      </c>
      <c r="O156" s="58" t="s">
        <v>677</v>
      </c>
      <c r="P156" s="56" t="s">
        <v>671</v>
      </c>
      <c r="Q156" s="56" t="s">
        <v>672</v>
      </c>
      <c r="R156" s="49" t="s">
        <v>1541</v>
      </c>
      <c r="S156" s="56">
        <v>112</v>
      </c>
      <c r="T156" s="56" t="s">
        <v>673</v>
      </c>
      <c r="U156" s="71">
        <v>23197</v>
      </c>
      <c r="V156" s="60">
        <v>150</v>
      </c>
      <c r="W156" s="60">
        <v>3479550</v>
      </c>
      <c r="X156" s="575">
        <f t="shared" si="2"/>
        <v>3897096.0000000005</v>
      </c>
      <c r="Y156" s="61" t="s">
        <v>213</v>
      </c>
      <c r="Z156" s="56">
        <v>2015</v>
      </c>
      <c r="AA156" s="42" t="s">
        <v>505</v>
      </c>
      <c r="AB156" s="49" t="s">
        <v>634</v>
      </c>
      <c r="AC156" s="246"/>
      <c r="AD156" s="246"/>
      <c r="AE156" s="246"/>
      <c r="AF156" s="246"/>
    </row>
    <row r="157" spans="1:32" s="45" customFormat="1" ht="165.95" customHeight="1">
      <c r="A157" s="49" t="s">
        <v>880</v>
      </c>
      <c r="B157" s="54" t="s">
        <v>179</v>
      </c>
      <c r="C157" s="72" t="s">
        <v>728</v>
      </c>
      <c r="D157" s="72" t="s">
        <v>724</v>
      </c>
      <c r="E157" s="72" t="s">
        <v>729</v>
      </c>
      <c r="F157" s="72" t="s">
        <v>730</v>
      </c>
      <c r="G157" s="72" t="s">
        <v>731</v>
      </c>
      <c r="H157" s="55"/>
      <c r="I157" s="55"/>
      <c r="J157" s="56" t="s">
        <v>31</v>
      </c>
      <c r="K157" s="56">
        <v>100</v>
      </c>
      <c r="L157" s="55">
        <v>710000000</v>
      </c>
      <c r="M157" s="55" t="s">
        <v>61</v>
      </c>
      <c r="N157" s="56" t="s">
        <v>664</v>
      </c>
      <c r="O157" s="58" t="s">
        <v>678</v>
      </c>
      <c r="P157" s="56" t="s">
        <v>671</v>
      </c>
      <c r="Q157" s="56" t="s">
        <v>672</v>
      </c>
      <c r="R157" s="49" t="s">
        <v>1541</v>
      </c>
      <c r="S157" s="56">
        <v>112</v>
      </c>
      <c r="T157" s="56" t="s">
        <v>673</v>
      </c>
      <c r="U157" s="71">
        <v>21397</v>
      </c>
      <c r="V157" s="60">
        <v>150</v>
      </c>
      <c r="W157" s="60">
        <v>3209550</v>
      </c>
      <c r="X157" s="575">
        <f t="shared" si="2"/>
        <v>3594696.0000000005</v>
      </c>
      <c r="Y157" s="61" t="s">
        <v>213</v>
      </c>
      <c r="Z157" s="56">
        <v>2015</v>
      </c>
      <c r="AA157" s="42" t="s">
        <v>505</v>
      </c>
      <c r="AB157" s="49" t="s">
        <v>634</v>
      </c>
      <c r="AC157" s="246"/>
      <c r="AD157" s="246"/>
      <c r="AE157" s="246"/>
      <c r="AF157" s="246"/>
    </row>
    <row r="158" spans="1:32" s="45" customFormat="1" ht="165.95" customHeight="1">
      <c r="A158" s="49" t="s">
        <v>881</v>
      </c>
      <c r="B158" s="54" t="s">
        <v>179</v>
      </c>
      <c r="C158" s="72" t="s">
        <v>728</v>
      </c>
      <c r="D158" s="72" t="s">
        <v>724</v>
      </c>
      <c r="E158" s="72" t="s">
        <v>729</v>
      </c>
      <c r="F158" s="72" t="s">
        <v>730</v>
      </c>
      <c r="G158" s="72" t="s">
        <v>731</v>
      </c>
      <c r="H158" s="55"/>
      <c r="I158" s="55"/>
      <c r="J158" s="56" t="s">
        <v>31</v>
      </c>
      <c r="K158" s="56">
        <v>100</v>
      </c>
      <c r="L158" s="55">
        <v>710000000</v>
      </c>
      <c r="M158" s="55" t="s">
        <v>61</v>
      </c>
      <c r="N158" s="56" t="s">
        <v>664</v>
      </c>
      <c r="O158" s="58" t="s">
        <v>679</v>
      </c>
      <c r="P158" s="56" t="s">
        <v>671</v>
      </c>
      <c r="Q158" s="56" t="s">
        <v>672</v>
      </c>
      <c r="R158" s="49" t="s">
        <v>1541</v>
      </c>
      <c r="S158" s="56">
        <v>112</v>
      </c>
      <c r="T158" s="56" t="s">
        <v>673</v>
      </c>
      <c r="U158" s="71">
        <v>12320</v>
      </c>
      <c r="V158" s="60">
        <v>150</v>
      </c>
      <c r="W158" s="60">
        <v>1848000</v>
      </c>
      <c r="X158" s="575">
        <f t="shared" si="2"/>
        <v>2069760.0000000002</v>
      </c>
      <c r="Y158" s="61" t="s">
        <v>213</v>
      </c>
      <c r="Z158" s="56">
        <v>2015</v>
      </c>
      <c r="AA158" s="42" t="s">
        <v>505</v>
      </c>
      <c r="AB158" s="49" t="s">
        <v>634</v>
      </c>
      <c r="AC158" s="246"/>
      <c r="AD158" s="246"/>
      <c r="AE158" s="246"/>
      <c r="AF158" s="246"/>
    </row>
    <row r="159" spans="1:32" s="45" customFormat="1" ht="165.95" customHeight="1">
      <c r="A159" s="49" t="s">
        <v>882</v>
      </c>
      <c r="B159" s="54" t="s">
        <v>179</v>
      </c>
      <c r="C159" s="72" t="s">
        <v>728</v>
      </c>
      <c r="D159" s="72" t="s">
        <v>724</v>
      </c>
      <c r="E159" s="72" t="s">
        <v>729</v>
      </c>
      <c r="F159" s="72" t="s">
        <v>730</v>
      </c>
      <c r="G159" s="72" t="s">
        <v>731</v>
      </c>
      <c r="H159" s="55"/>
      <c r="I159" s="55"/>
      <c r="J159" s="56" t="s">
        <v>31</v>
      </c>
      <c r="K159" s="56">
        <v>100</v>
      </c>
      <c r="L159" s="55">
        <v>710000000</v>
      </c>
      <c r="M159" s="55" t="s">
        <v>61</v>
      </c>
      <c r="N159" s="56" t="s">
        <v>664</v>
      </c>
      <c r="O159" s="58" t="s">
        <v>680</v>
      </c>
      <c r="P159" s="56" t="s">
        <v>671</v>
      </c>
      <c r="Q159" s="56" t="s">
        <v>672</v>
      </c>
      <c r="R159" s="49" t="s">
        <v>1541</v>
      </c>
      <c r="S159" s="56">
        <v>112</v>
      </c>
      <c r="T159" s="56" t="s">
        <v>673</v>
      </c>
      <c r="U159" s="71">
        <v>16318</v>
      </c>
      <c r="V159" s="60">
        <v>150</v>
      </c>
      <c r="W159" s="60">
        <v>2447700</v>
      </c>
      <c r="X159" s="575">
        <f t="shared" si="2"/>
        <v>2741424.0000000005</v>
      </c>
      <c r="Y159" s="61" t="s">
        <v>213</v>
      </c>
      <c r="Z159" s="56">
        <v>2015</v>
      </c>
      <c r="AA159" s="42" t="s">
        <v>505</v>
      </c>
      <c r="AB159" s="49" t="s">
        <v>634</v>
      </c>
      <c r="AC159" s="246"/>
      <c r="AD159" s="246"/>
      <c r="AE159" s="246"/>
      <c r="AF159" s="246"/>
    </row>
    <row r="160" spans="1:32" s="45" customFormat="1" ht="165.95" customHeight="1">
      <c r="A160" s="49" t="s">
        <v>883</v>
      </c>
      <c r="B160" s="54" t="s">
        <v>179</v>
      </c>
      <c r="C160" s="72" t="s">
        <v>728</v>
      </c>
      <c r="D160" s="72" t="s">
        <v>724</v>
      </c>
      <c r="E160" s="72" t="s">
        <v>729</v>
      </c>
      <c r="F160" s="72" t="s">
        <v>730</v>
      </c>
      <c r="G160" s="72" t="s">
        <v>731</v>
      </c>
      <c r="H160" s="55"/>
      <c r="I160" s="55"/>
      <c r="J160" s="56" t="s">
        <v>31</v>
      </c>
      <c r="K160" s="56">
        <v>100</v>
      </c>
      <c r="L160" s="55">
        <v>710000000</v>
      </c>
      <c r="M160" s="55" t="s">
        <v>61</v>
      </c>
      <c r="N160" s="56" t="s">
        <v>664</v>
      </c>
      <c r="O160" s="58" t="s">
        <v>681</v>
      </c>
      <c r="P160" s="56" t="s">
        <v>671</v>
      </c>
      <c r="Q160" s="56" t="s">
        <v>672</v>
      </c>
      <c r="R160" s="49" t="s">
        <v>1541</v>
      </c>
      <c r="S160" s="56">
        <v>112</v>
      </c>
      <c r="T160" s="56" t="s">
        <v>673</v>
      </c>
      <c r="U160" s="71">
        <v>1911</v>
      </c>
      <c r="V160" s="60">
        <v>150</v>
      </c>
      <c r="W160" s="60">
        <v>286650</v>
      </c>
      <c r="X160" s="575">
        <f t="shared" si="2"/>
        <v>321048.00000000006</v>
      </c>
      <c r="Y160" s="61" t="s">
        <v>213</v>
      </c>
      <c r="Z160" s="56">
        <v>2015</v>
      </c>
      <c r="AA160" s="42" t="s">
        <v>505</v>
      </c>
      <c r="AB160" s="49" t="s">
        <v>634</v>
      </c>
      <c r="AC160" s="246"/>
      <c r="AD160" s="246"/>
      <c r="AE160" s="246"/>
      <c r="AF160" s="246"/>
    </row>
    <row r="161" spans="1:32" s="45" customFormat="1" ht="165.95" customHeight="1">
      <c r="A161" s="49" t="s">
        <v>884</v>
      </c>
      <c r="B161" s="54" t="s">
        <v>179</v>
      </c>
      <c r="C161" s="72" t="s">
        <v>728</v>
      </c>
      <c r="D161" s="72" t="s">
        <v>724</v>
      </c>
      <c r="E161" s="72" t="s">
        <v>729</v>
      </c>
      <c r="F161" s="72" t="s">
        <v>730</v>
      </c>
      <c r="G161" s="72" t="s">
        <v>731</v>
      </c>
      <c r="H161" s="55"/>
      <c r="I161" s="55"/>
      <c r="J161" s="56" t="s">
        <v>31</v>
      </c>
      <c r="K161" s="56">
        <v>100</v>
      </c>
      <c r="L161" s="55">
        <v>710000000</v>
      </c>
      <c r="M161" s="55" t="s">
        <v>61</v>
      </c>
      <c r="N161" s="56" t="s">
        <v>664</v>
      </c>
      <c r="O161" s="58" t="s">
        <v>682</v>
      </c>
      <c r="P161" s="56" t="s">
        <v>671</v>
      </c>
      <c r="Q161" s="56" t="s">
        <v>672</v>
      </c>
      <c r="R161" s="49" t="s">
        <v>1541</v>
      </c>
      <c r="S161" s="56">
        <v>112</v>
      </c>
      <c r="T161" s="56" t="s">
        <v>673</v>
      </c>
      <c r="U161" s="71">
        <v>4051</v>
      </c>
      <c r="V161" s="60">
        <v>150</v>
      </c>
      <c r="W161" s="60">
        <v>607650</v>
      </c>
      <c r="X161" s="575">
        <f t="shared" si="2"/>
        <v>680568.00000000012</v>
      </c>
      <c r="Y161" s="61" t="s">
        <v>213</v>
      </c>
      <c r="Z161" s="56">
        <v>2015</v>
      </c>
      <c r="AA161" s="42" t="s">
        <v>505</v>
      </c>
      <c r="AB161" s="49" t="s">
        <v>634</v>
      </c>
      <c r="AC161" s="246"/>
      <c r="AD161" s="246"/>
      <c r="AE161" s="246"/>
      <c r="AF161" s="246"/>
    </row>
    <row r="162" spans="1:32" s="45" customFormat="1" ht="165.95" customHeight="1">
      <c r="A162" s="49" t="s">
        <v>885</v>
      </c>
      <c r="B162" s="54" t="s">
        <v>179</v>
      </c>
      <c r="C162" s="72" t="s">
        <v>728</v>
      </c>
      <c r="D162" s="72" t="s">
        <v>724</v>
      </c>
      <c r="E162" s="72" t="s">
        <v>729</v>
      </c>
      <c r="F162" s="72" t="s">
        <v>730</v>
      </c>
      <c r="G162" s="72" t="s">
        <v>731</v>
      </c>
      <c r="H162" s="55"/>
      <c r="I162" s="55"/>
      <c r="J162" s="56" t="s">
        <v>31</v>
      </c>
      <c r="K162" s="56">
        <v>100</v>
      </c>
      <c r="L162" s="55">
        <v>710000000</v>
      </c>
      <c r="M162" s="55" t="s">
        <v>61</v>
      </c>
      <c r="N162" s="56" t="s">
        <v>664</v>
      </c>
      <c r="O162" s="58" t="s">
        <v>683</v>
      </c>
      <c r="P162" s="56" t="s">
        <v>671</v>
      </c>
      <c r="Q162" s="56" t="s">
        <v>672</v>
      </c>
      <c r="R162" s="49" t="s">
        <v>1541</v>
      </c>
      <c r="S162" s="56">
        <v>112</v>
      </c>
      <c r="T162" s="56" t="s">
        <v>673</v>
      </c>
      <c r="U162" s="71">
        <v>24557</v>
      </c>
      <c r="V162" s="60">
        <v>150</v>
      </c>
      <c r="W162" s="60">
        <v>3683550</v>
      </c>
      <c r="X162" s="575">
        <f t="shared" si="2"/>
        <v>4125576.0000000005</v>
      </c>
      <c r="Y162" s="61" t="s">
        <v>213</v>
      </c>
      <c r="Z162" s="56">
        <v>2015</v>
      </c>
      <c r="AA162" s="42" t="s">
        <v>505</v>
      </c>
      <c r="AB162" s="49" t="s">
        <v>634</v>
      </c>
      <c r="AC162" s="246"/>
      <c r="AD162" s="246"/>
      <c r="AE162" s="246"/>
      <c r="AF162" s="246"/>
    </row>
    <row r="163" spans="1:32" s="45" customFormat="1" ht="165.95" customHeight="1">
      <c r="A163" s="49" t="s">
        <v>886</v>
      </c>
      <c r="B163" s="54" t="s">
        <v>179</v>
      </c>
      <c r="C163" s="72" t="s">
        <v>728</v>
      </c>
      <c r="D163" s="72" t="s">
        <v>724</v>
      </c>
      <c r="E163" s="72" t="s">
        <v>729</v>
      </c>
      <c r="F163" s="72" t="s">
        <v>730</v>
      </c>
      <c r="G163" s="72" t="s">
        <v>731</v>
      </c>
      <c r="H163" s="55"/>
      <c r="I163" s="55"/>
      <c r="J163" s="56" t="s">
        <v>31</v>
      </c>
      <c r="K163" s="56">
        <v>100</v>
      </c>
      <c r="L163" s="55">
        <v>710000000</v>
      </c>
      <c r="M163" s="55" t="s">
        <v>61</v>
      </c>
      <c r="N163" s="56" t="s">
        <v>664</v>
      </c>
      <c r="O163" s="58" t="s">
        <v>702</v>
      </c>
      <c r="P163" s="56" t="s">
        <v>671</v>
      </c>
      <c r="Q163" s="56" t="s">
        <v>672</v>
      </c>
      <c r="R163" s="49" t="s">
        <v>1541</v>
      </c>
      <c r="S163" s="56">
        <v>112</v>
      </c>
      <c r="T163" s="56" t="s">
        <v>673</v>
      </c>
      <c r="U163" s="71">
        <v>3519</v>
      </c>
      <c r="V163" s="60">
        <v>150</v>
      </c>
      <c r="W163" s="60">
        <v>527850</v>
      </c>
      <c r="X163" s="575">
        <f t="shared" si="2"/>
        <v>591192</v>
      </c>
      <c r="Y163" s="61" t="s">
        <v>213</v>
      </c>
      <c r="Z163" s="56">
        <v>2015</v>
      </c>
      <c r="AA163" s="42" t="s">
        <v>505</v>
      </c>
      <c r="AB163" s="49" t="s">
        <v>634</v>
      </c>
      <c r="AC163" s="246"/>
      <c r="AD163" s="246"/>
      <c r="AE163" s="246"/>
      <c r="AF163" s="246"/>
    </row>
    <row r="164" spans="1:32" s="45" customFormat="1" ht="165.95" customHeight="1">
      <c r="A164" s="49" t="s">
        <v>887</v>
      </c>
      <c r="B164" s="54" t="s">
        <v>179</v>
      </c>
      <c r="C164" s="72" t="s">
        <v>728</v>
      </c>
      <c r="D164" s="72" t="s">
        <v>724</v>
      </c>
      <c r="E164" s="72" t="s">
        <v>729</v>
      </c>
      <c r="F164" s="72" t="s">
        <v>730</v>
      </c>
      <c r="G164" s="72" t="s">
        <v>731</v>
      </c>
      <c r="H164" s="55"/>
      <c r="I164" s="55"/>
      <c r="J164" s="56" t="s">
        <v>31</v>
      </c>
      <c r="K164" s="56">
        <v>100</v>
      </c>
      <c r="L164" s="55">
        <v>710000000</v>
      </c>
      <c r="M164" s="55" t="s">
        <v>61</v>
      </c>
      <c r="N164" s="56" t="s">
        <v>664</v>
      </c>
      <c r="O164" s="58" t="s">
        <v>684</v>
      </c>
      <c r="P164" s="56" t="s">
        <v>671</v>
      </c>
      <c r="Q164" s="56" t="s">
        <v>672</v>
      </c>
      <c r="R164" s="49" t="s">
        <v>1541</v>
      </c>
      <c r="S164" s="56">
        <v>112</v>
      </c>
      <c r="T164" s="56" t="s">
        <v>673</v>
      </c>
      <c r="U164" s="71">
        <v>19958</v>
      </c>
      <c r="V164" s="60">
        <v>150</v>
      </c>
      <c r="W164" s="60">
        <v>2993700</v>
      </c>
      <c r="X164" s="575">
        <f t="shared" si="2"/>
        <v>3352944.0000000005</v>
      </c>
      <c r="Y164" s="61" t="s">
        <v>213</v>
      </c>
      <c r="Z164" s="56">
        <v>2015</v>
      </c>
      <c r="AA164" s="42" t="s">
        <v>505</v>
      </c>
      <c r="AB164" s="49" t="s">
        <v>634</v>
      </c>
      <c r="AC164" s="246"/>
      <c r="AD164" s="246"/>
      <c r="AE164" s="246"/>
      <c r="AF164" s="246"/>
    </row>
    <row r="165" spans="1:32" s="45" customFormat="1" ht="165.95" customHeight="1">
      <c r="A165" s="49" t="s">
        <v>888</v>
      </c>
      <c r="B165" s="54" t="s">
        <v>179</v>
      </c>
      <c r="C165" s="72" t="s">
        <v>728</v>
      </c>
      <c r="D165" s="72" t="s">
        <v>724</v>
      </c>
      <c r="E165" s="72" t="s">
        <v>729</v>
      </c>
      <c r="F165" s="72" t="s">
        <v>730</v>
      </c>
      <c r="G165" s="72" t="s">
        <v>731</v>
      </c>
      <c r="H165" s="55"/>
      <c r="I165" s="55"/>
      <c r="J165" s="56" t="s">
        <v>31</v>
      </c>
      <c r="K165" s="56">
        <v>100</v>
      </c>
      <c r="L165" s="55">
        <v>710000000</v>
      </c>
      <c r="M165" s="55" t="s">
        <v>61</v>
      </c>
      <c r="N165" s="56" t="s">
        <v>664</v>
      </c>
      <c r="O165" s="58" t="s">
        <v>685</v>
      </c>
      <c r="P165" s="56" t="s">
        <v>671</v>
      </c>
      <c r="Q165" s="56" t="s">
        <v>672</v>
      </c>
      <c r="R165" s="49" t="s">
        <v>1541</v>
      </c>
      <c r="S165" s="56">
        <v>112</v>
      </c>
      <c r="T165" s="56" t="s">
        <v>673</v>
      </c>
      <c r="U165" s="71">
        <v>11430</v>
      </c>
      <c r="V165" s="60">
        <v>150</v>
      </c>
      <c r="W165" s="60">
        <v>1714500</v>
      </c>
      <c r="X165" s="575">
        <f t="shared" si="2"/>
        <v>1920240.0000000002</v>
      </c>
      <c r="Y165" s="61" t="s">
        <v>213</v>
      </c>
      <c r="Z165" s="56">
        <v>2015</v>
      </c>
      <c r="AA165" s="42" t="s">
        <v>505</v>
      </c>
      <c r="AB165" s="49" t="s">
        <v>634</v>
      </c>
      <c r="AC165" s="246"/>
      <c r="AD165" s="246"/>
      <c r="AE165" s="246"/>
      <c r="AF165" s="246"/>
    </row>
    <row r="166" spans="1:32" s="45" customFormat="1" ht="165.95" customHeight="1">
      <c r="A166" s="49" t="s">
        <v>889</v>
      </c>
      <c r="B166" s="54" t="s">
        <v>179</v>
      </c>
      <c r="C166" s="72" t="s">
        <v>728</v>
      </c>
      <c r="D166" s="72" t="s">
        <v>724</v>
      </c>
      <c r="E166" s="72" t="s">
        <v>729</v>
      </c>
      <c r="F166" s="72" t="s">
        <v>730</v>
      </c>
      <c r="G166" s="72" t="s">
        <v>731</v>
      </c>
      <c r="H166" s="55"/>
      <c r="I166" s="55"/>
      <c r="J166" s="56" t="s">
        <v>31</v>
      </c>
      <c r="K166" s="56">
        <v>100</v>
      </c>
      <c r="L166" s="55">
        <v>710000000</v>
      </c>
      <c r="M166" s="55" t="s">
        <v>61</v>
      </c>
      <c r="N166" s="56" t="s">
        <v>664</v>
      </c>
      <c r="O166" s="58" t="s">
        <v>686</v>
      </c>
      <c r="P166" s="56" t="s">
        <v>671</v>
      </c>
      <c r="Q166" s="56" t="s">
        <v>672</v>
      </c>
      <c r="R166" s="49" t="s">
        <v>1541</v>
      </c>
      <c r="S166" s="56">
        <v>112</v>
      </c>
      <c r="T166" s="56" t="s">
        <v>673</v>
      </c>
      <c r="U166" s="71">
        <v>8925</v>
      </c>
      <c r="V166" s="60">
        <v>150</v>
      </c>
      <c r="W166" s="60">
        <v>1338750</v>
      </c>
      <c r="X166" s="575">
        <f t="shared" si="2"/>
        <v>1499400.0000000002</v>
      </c>
      <c r="Y166" s="61" t="s">
        <v>213</v>
      </c>
      <c r="Z166" s="56">
        <v>2015</v>
      </c>
      <c r="AA166" s="42" t="s">
        <v>505</v>
      </c>
      <c r="AB166" s="49" t="s">
        <v>634</v>
      </c>
      <c r="AC166" s="246"/>
      <c r="AD166" s="246"/>
      <c r="AE166" s="246"/>
      <c r="AF166" s="246"/>
    </row>
    <row r="167" spans="1:32" s="45" customFormat="1" ht="165.95" customHeight="1">
      <c r="A167" s="49" t="s">
        <v>890</v>
      </c>
      <c r="B167" s="54" t="s">
        <v>179</v>
      </c>
      <c r="C167" s="72" t="s">
        <v>728</v>
      </c>
      <c r="D167" s="72" t="s">
        <v>724</v>
      </c>
      <c r="E167" s="72" t="s">
        <v>729</v>
      </c>
      <c r="F167" s="72" t="s">
        <v>730</v>
      </c>
      <c r="G167" s="72" t="s">
        <v>731</v>
      </c>
      <c r="H167" s="55"/>
      <c r="I167" s="55"/>
      <c r="J167" s="56" t="s">
        <v>31</v>
      </c>
      <c r="K167" s="56">
        <v>100</v>
      </c>
      <c r="L167" s="55">
        <v>710000000</v>
      </c>
      <c r="M167" s="55" t="s">
        <v>61</v>
      </c>
      <c r="N167" s="56" t="s">
        <v>664</v>
      </c>
      <c r="O167" s="58" t="s">
        <v>687</v>
      </c>
      <c r="P167" s="56" t="s">
        <v>671</v>
      </c>
      <c r="Q167" s="56" t="s">
        <v>672</v>
      </c>
      <c r="R167" s="49" t="s">
        <v>1541</v>
      </c>
      <c r="S167" s="56">
        <v>112</v>
      </c>
      <c r="T167" s="56" t="s">
        <v>673</v>
      </c>
      <c r="U167" s="71">
        <v>13117</v>
      </c>
      <c r="V167" s="60">
        <v>150</v>
      </c>
      <c r="W167" s="60">
        <v>1967550</v>
      </c>
      <c r="X167" s="575">
        <f t="shared" si="2"/>
        <v>2203656</v>
      </c>
      <c r="Y167" s="61" t="s">
        <v>213</v>
      </c>
      <c r="Z167" s="56">
        <v>2015</v>
      </c>
      <c r="AA167" s="42" t="s">
        <v>505</v>
      </c>
      <c r="AB167" s="49" t="s">
        <v>634</v>
      </c>
      <c r="AC167" s="246"/>
      <c r="AD167" s="246"/>
      <c r="AE167" s="246"/>
      <c r="AF167" s="246"/>
    </row>
    <row r="168" spans="1:32" s="45" customFormat="1" ht="165.95" customHeight="1">
      <c r="A168" s="49" t="s">
        <v>891</v>
      </c>
      <c r="B168" s="54" t="s">
        <v>179</v>
      </c>
      <c r="C168" s="72" t="s">
        <v>728</v>
      </c>
      <c r="D168" s="72" t="s">
        <v>724</v>
      </c>
      <c r="E168" s="72" t="s">
        <v>729</v>
      </c>
      <c r="F168" s="72" t="s">
        <v>730</v>
      </c>
      <c r="G168" s="72" t="s">
        <v>731</v>
      </c>
      <c r="H168" s="55"/>
      <c r="I168" s="55"/>
      <c r="J168" s="56" t="s">
        <v>31</v>
      </c>
      <c r="K168" s="56">
        <v>100</v>
      </c>
      <c r="L168" s="55">
        <v>710000000</v>
      </c>
      <c r="M168" s="55" t="s">
        <v>61</v>
      </c>
      <c r="N168" s="56" t="s">
        <v>664</v>
      </c>
      <c r="O168" s="58" t="s">
        <v>703</v>
      </c>
      <c r="P168" s="56" t="s">
        <v>671</v>
      </c>
      <c r="Q168" s="56" t="s">
        <v>672</v>
      </c>
      <c r="R168" s="49" t="s">
        <v>1541</v>
      </c>
      <c r="S168" s="56">
        <v>112</v>
      </c>
      <c r="T168" s="56" t="s">
        <v>673</v>
      </c>
      <c r="U168" s="71">
        <v>1368</v>
      </c>
      <c r="V168" s="60">
        <v>150</v>
      </c>
      <c r="W168" s="60">
        <v>205200</v>
      </c>
      <c r="X168" s="575">
        <f t="shared" si="2"/>
        <v>229824.00000000003</v>
      </c>
      <c r="Y168" s="61" t="s">
        <v>213</v>
      </c>
      <c r="Z168" s="56">
        <v>2015</v>
      </c>
      <c r="AA168" s="42" t="s">
        <v>505</v>
      </c>
      <c r="AB168" s="49" t="s">
        <v>634</v>
      </c>
      <c r="AC168" s="246"/>
      <c r="AD168" s="246"/>
      <c r="AE168" s="246"/>
      <c r="AF168" s="246"/>
    </row>
    <row r="169" spans="1:32" s="45" customFormat="1" ht="165.95" customHeight="1">
      <c r="A169" s="49" t="s">
        <v>892</v>
      </c>
      <c r="B169" s="54" t="s">
        <v>179</v>
      </c>
      <c r="C169" s="72" t="s">
        <v>728</v>
      </c>
      <c r="D169" s="72" t="s">
        <v>724</v>
      </c>
      <c r="E169" s="72" t="s">
        <v>729</v>
      </c>
      <c r="F169" s="72" t="s">
        <v>730</v>
      </c>
      <c r="G169" s="72" t="s">
        <v>731</v>
      </c>
      <c r="H169" s="55"/>
      <c r="I169" s="55"/>
      <c r="J169" s="56" t="s">
        <v>31</v>
      </c>
      <c r="K169" s="56">
        <v>100</v>
      </c>
      <c r="L169" s="55">
        <v>710000000</v>
      </c>
      <c r="M169" s="55" t="s">
        <v>61</v>
      </c>
      <c r="N169" s="56" t="s">
        <v>664</v>
      </c>
      <c r="O169" s="58" t="s">
        <v>704</v>
      </c>
      <c r="P169" s="56" t="s">
        <v>671</v>
      </c>
      <c r="Q169" s="56" t="s">
        <v>672</v>
      </c>
      <c r="R169" s="49" t="s">
        <v>1541</v>
      </c>
      <c r="S169" s="56">
        <v>112</v>
      </c>
      <c r="T169" s="56" t="s">
        <v>673</v>
      </c>
      <c r="U169" s="71">
        <v>19111</v>
      </c>
      <c r="V169" s="60">
        <v>150</v>
      </c>
      <c r="W169" s="60">
        <v>2866650</v>
      </c>
      <c r="X169" s="575">
        <f t="shared" si="2"/>
        <v>3210648.0000000005</v>
      </c>
      <c r="Y169" s="61" t="s">
        <v>213</v>
      </c>
      <c r="Z169" s="56">
        <v>2015</v>
      </c>
      <c r="AA169" s="42" t="s">
        <v>505</v>
      </c>
      <c r="AB169" s="49" t="s">
        <v>634</v>
      </c>
      <c r="AC169" s="246"/>
      <c r="AD169" s="246"/>
      <c r="AE169" s="246"/>
      <c r="AF169" s="246"/>
    </row>
    <row r="170" spans="1:32" s="45" customFormat="1" ht="165.95" customHeight="1">
      <c r="A170" s="49" t="s">
        <v>893</v>
      </c>
      <c r="B170" s="54" t="s">
        <v>179</v>
      </c>
      <c r="C170" s="72" t="s">
        <v>728</v>
      </c>
      <c r="D170" s="72" t="s">
        <v>724</v>
      </c>
      <c r="E170" s="72" t="s">
        <v>729</v>
      </c>
      <c r="F170" s="72" t="s">
        <v>730</v>
      </c>
      <c r="G170" s="72" t="s">
        <v>731</v>
      </c>
      <c r="H170" s="55"/>
      <c r="I170" s="55"/>
      <c r="J170" s="56" t="s">
        <v>31</v>
      </c>
      <c r="K170" s="56">
        <v>100</v>
      </c>
      <c r="L170" s="55">
        <v>710000000</v>
      </c>
      <c r="M170" s="55" t="s">
        <v>61</v>
      </c>
      <c r="N170" s="56" t="s">
        <v>664</v>
      </c>
      <c r="O170" s="58" t="s">
        <v>732</v>
      </c>
      <c r="P170" s="56" t="s">
        <v>671</v>
      </c>
      <c r="Q170" s="56" t="s">
        <v>672</v>
      </c>
      <c r="R170" s="49" t="s">
        <v>1541</v>
      </c>
      <c r="S170" s="56">
        <v>112</v>
      </c>
      <c r="T170" s="56" t="s">
        <v>673</v>
      </c>
      <c r="U170" s="71">
        <v>12513</v>
      </c>
      <c r="V170" s="60">
        <v>150</v>
      </c>
      <c r="W170" s="60">
        <v>1876950</v>
      </c>
      <c r="X170" s="575">
        <f t="shared" si="2"/>
        <v>2102184</v>
      </c>
      <c r="Y170" s="61" t="s">
        <v>213</v>
      </c>
      <c r="Z170" s="56">
        <v>2015</v>
      </c>
      <c r="AA170" s="42" t="s">
        <v>505</v>
      </c>
      <c r="AB170" s="49" t="s">
        <v>634</v>
      </c>
      <c r="AC170" s="246"/>
      <c r="AD170" s="246"/>
      <c r="AE170" s="246"/>
      <c r="AF170" s="246"/>
    </row>
    <row r="171" spans="1:32" s="45" customFormat="1" ht="165.95" customHeight="1">
      <c r="A171" s="49" t="s">
        <v>894</v>
      </c>
      <c r="B171" s="54" t="s">
        <v>179</v>
      </c>
      <c r="C171" s="72" t="s">
        <v>728</v>
      </c>
      <c r="D171" s="72" t="s">
        <v>724</v>
      </c>
      <c r="E171" s="72" t="s">
        <v>729</v>
      </c>
      <c r="F171" s="72" t="s">
        <v>730</v>
      </c>
      <c r="G171" s="72" t="s">
        <v>731</v>
      </c>
      <c r="H171" s="55"/>
      <c r="I171" s="55"/>
      <c r="J171" s="56" t="s">
        <v>31</v>
      </c>
      <c r="K171" s="56">
        <v>100</v>
      </c>
      <c r="L171" s="55">
        <v>710000000</v>
      </c>
      <c r="M171" s="55" t="s">
        <v>61</v>
      </c>
      <c r="N171" s="56" t="s">
        <v>664</v>
      </c>
      <c r="O171" s="58" t="s">
        <v>689</v>
      </c>
      <c r="P171" s="56" t="s">
        <v>671</v>
      </c>
      <c r="Q171" s="56" t="s">
        <v>672</v>
      </c>
      <c r="R171" s="49" t="s">
        <v>1541</v>
      </c>
      <c r="S171" s="56">
        <v>112</v>
      </c>
      <c r="T171" s="56" t="s">
        <v>673</v>
      </c>
      <c r="U171" s="71">
        <v>20788</v>
      </c>
      <c r="V171" s="60">
        <v>150</v>
      </c>
      <c r="W171" s="60">
        <v>3118200</v>
      </c>
      <c r="X171" s="575">
        <f t="shared" si="2"/>
        <v>3492384.0000000005</v>
      </c>
      <c r="Y171" s="61" t="s">
        <v>213</v>
      </c>
      <c r="Z171" s="56">
        <v>2015</v>
      </c>
      <c r="AA171" s="42" t="s">
        <v>505</v>
      </c>
      <c r="AB171" s="49" t="s">
        <v>634</v>
      </c>
      <c r="AC171" s="246"/>
      <c r="AD171" s="246"/>
      <c r="AE171" s="246"/>
      <c r="AF171" s="246"/>
    </row>
    <row r="172" spans="1:32" s="45" customFormat="1" ht="165.95" customHeight="1">
      <c r="A172" s="49" t="s">
        <v>895</v>
      </c>
      <c r="B172" s="54" t="s">
        <v>179</v>
      </c>
      <c r="C172" s="72" t="s">
        <v>728</v>
      </c>
      <c r="D172" s="72" t="s">
        <v>724</v>
      </c>
      <c r="E172" s="72" t="s">
        <v>729</v>
      </c>
      <c r="F172" s="72" t="s">
        <v>730</v>
      </c>
      <c r="G172" s="72" t="s">
        <v>731</v>
      </c>
      <c r="H172" s="55"/>
      <c r="I172" s="55"/>
      <c r="J172" s="56" t="s">
        <v>31</v>
      </c>
      <c r="K172" s="56">
        <v>100</v>
      </c>
      <c r="L172" s="55">
        <v>710000000</v>
      </c>
      <c r="M172" s="55" t="s">
        <v>61</v>
      </c>
      <c r="N172" s="56" t="s">
        <v>664</v>
      </c>
      <c r="O172" s="58" t="s">
        <v>705</v>
      </c>
      <c r="P172" s="56" t="s">
        <v>671</v>
      </c>
      <c r="Q172" s="56" t="s">
        <v>672</v>
      </c>
      <c r="R172" s="49" t="s">
        <v>1541</v>
      </c>
      <c r="S172" s="56">
        <v>112</v>
      </c>
      <c r="T172" s="56" t="s">
        <v>673</v>
      </c>
      <c r="U172" s="71">
        <v>8115</v>
      </c>
      <c r="V172" s="60">
        <v>150</v>
      </c>
      <c r="W172" s="60">
        <v>1217250</v>
      </c>
      <c r="X172" s="575">
        <f t="shared" si="2"/>
        <v>1363320.0000000002</v>
      </c>
      <c r="Y172" s="61" t="s">
        <v>213</v>
      </c>
      <c r="Z172" s="56">
        <v>2015</v>
      </c>
      <c r="AA172" s="42" t="s">
        <v>505</v>
      </c>
      <c r="AB172" s="49" t="s">
        <v>634</v>
      </c>
      <c r="AC172" s="246"/>
      <c r="AD172" s="246"/>
      <c r="AE172" s="246"/>
      <c r="AF172" s="246"/>
    </row>
    <row r="173" spans="1:32" s="45" customFormat="1" ht="165.95" customHeight="1">
      <c r="A173" s="49" t="s">
        <v>896</v>
      </c>
      <c r="B173" s="54" t="s">
        <v>179</v>
      </c>
      <c r="C173" s="72" t="s">
        <v>728</v>
      </c>
      <c r="D173" s="72" t="s">
        <v>724</v>
      </c>
      <c r="E173" s="72" t="s">
        <v>729</v>
      </c>
      <c r="F173" s="72" t="s">
        <v>730</v>
      </c>
      <c r="G173" s="72" t="s">
        <v>731</v>
      </c>
      <c r="H173" s="55"/>
      <c r="I173" s="55"/>
      <c r="J173" s="56" t="s">
        <v>31</v>
      </c>
      <c r="K173" s="56">
        <v>100</v>
      </c>
      <c r="L173" s="55">
        <v>710000000</v>
      </c>
      <c r="M173" s="55" t="s">
        <v>61</v>
      </c>
      <c r="N173" s="56" t="s">
        <v>664</v>
      </c>
      <c r="O173" s="58" t="s">
        <v>706</v>
      </c>
      <c r="P173" s="56" t="s">
        <v>671</v>
      </c>
      <c r="Q173" s="56" t="s">
        <v>672</v>
      </c>
      <c r="R173" s="49" t="s">
        <v>1541</v>
      </c>
      <c r="S173" s="56">
        <v>112</v>
      </c>
      <c r="T173" s="56" t="s">
        <v>673</v>
      </c>
      <c r="U173" s="71">
        <v>6550</v>
      </c>
      <c r="V173" s="60">
        <v>150</v>
      </c>
      <c r="W173" s="60">
        <v>982500</v>
      </c>
      <c r="X173" s="575">
        <f t="shared" si="2"/>
        <v>1100400</v>
      </c>
      <c r="Y173" s="61" t="s">
        <v>213</v>
      </c>
      <c r="Z173" s="56">
        <v>2015</v>
      </c>
      <c r="AA173" s="42" t="s">
        <v>505</v>
      </c>
      <c r="AB173" s="49" t="s">
        <v>634</v>
      </c>
      <c r="AC173" s="246"/>
      <c r="AD173" s="246"/>
      <c r="AE173" s="246"/>
      <c r="AF173" s="246"/>
    </row>
    <row r="174" spans="1:32" s="45" customFormat="1" ht="165.95" customHeight="1">
      <c r="A174" s="49" t="s">
        <v>897</v>
      </c>
      <c r="B174" s="54" t="s">
        <v>179</v>
      </c>
      <c r="C174" s="72" t="s">
        <v>728</v>
      </c>
      <c r="D174" s="72" t="s">
        <v>724</v>
      </c>
      <c r="E174" s="72" t="s">
        <v>729</v>
      </c>
      <c r="F174" s="72" t="s">
        <v>730</v>
      </c>
      <c r="G174" s="72" t="s">
        <v>731</v>
      </c>
      <c r="H174" s="55"/>
      <c r="I174" s="55"/>
      <c r="J174" s="56" t="s">
        <v>31</v>
      </c>
      <c r="K174" s="56">
        <v>100</v>
      </c>
      <c r="L174" s="55">
        <v>710000000</v>
      </c>
      <c r="M174" s="55" t="s">
        <v>61</v>
      </c>
      <c r="N174" s="56" t="s">
        <v>664</v>
      </c>
      <c r="O174" s="58" t="s">
        <v>733</v>
      </c>
      <c r="P174" s="56" t="s">
        <v>671</v>
      </c>
      <c r="Q174" s="56" t="s">
        <v>672</v>
      </c>
      <c r="R174" s="49" t="s">
        <v>1541</v>
      </c>
      <c r="S174" s="56">
        <v>112</v>
      </c>
      <c r="T174" s="56" t="s">
        <v>673</v>
      </c>
      <c r="U174" s="71">
        <v>13392</v>
      </c>
      <c r="V174" s="60">
        <v>150</v>
      </c>
      <c r="W174" s="60">
        <v>2008800</v>
      </c>
      <c r="X174" s="575">
        <f t="shared" si="2"/>
        <v>2249856</v>
      </c>
      <c r="Y174" s="61" t="s">
        <v>213</v>
      </c>
      <c r="Z174" s="56">
        <v>2015</v>
      </c>
      <c r="AA174" s="42" t="s">
        <v>505</v>
      </c>
      <c r="AB174" s="49" t="s">
        <v>634</v>
      </c>
      <c r="AC174" s="246"/>
      <c r="AD174" s="246"/>
      <c r="AE174" s="246"/>
      <c r="AF174" s="246"/>
    </row>
    <row r="175" spans="1:32" s="45" customFormat="1" ht="165.95" customHeight="1">
      <c r="A175" s="49" t="s">
        <v>898</v>
      </c>
      <c r="B175" s="54" t="s">
        <v>179</v>
      </c>
      <c r="C175" s="72" t="s">
        <v>728</v>
      </c>
      <c r="D175" s="72" t="s">
        <v>724</v>
      </c>
      <c r="E175" s="72" t="s">
        <v>729</v>
      </c>
      <c r="F175" s="72" t="s">
        <v>730</v>
      </c>
      <c r="G175" s="72" t="s">
        <v>731</v>
      </c>
      <c r="H175" s="55"/>
      <c r="I175" s="55"/>
      <c r="J175" s="56" t="s">
        <v>31</v>
      </c>
      <c r="K175" s="56">
        <v>100</v>
      </c>
      <c r="L175" s="55">
        <v>710000000</v>
      </c>
      <c r="M175" s="55" t="s">
        <v>61</v>
      </c>
      <c r="N175" s="56" t="s">
        <v>664</v>
      </c>
      <c r="O175" s="58" t="s">
        <v>707</v>
      </c>
      <c r="P175" s="56" t="s">
        <v>671</v>
      </c>
      <c r="Q175" s="56" t="s">
        <v>672</v>
      </c>
      <c r="R175" s="49" t="s">
        <v>1541</v>
      </c>
      <c r="S175" s="56">
        <v>112</v>
      </c>
      <c r="T175" s="56" t="s">
        <v>673</v>
      </c>
      <c r="U175" s="71">
        <v>15585</v>
      </c>
      <c r="V175" s="60">
        <v>150</v>
      </c>
      <c r="W175" s="60">
        <v>2337750</v>
      </c>
      <c r="X175" s="575">
        <f t="shared" si="2"/>
        <v>2618280.0000000005</v>
      </c>
      <c r="Y175" s="61" t="s">
        <v>213</v>
      </c>
      <c r="Z175" s="56">
        <v>2015</v>
      </c>
      <c r="AA175" s="42" t="s">
        <v>505</v>
      </c>
      <c r="AB175" s="49" t="s">
        <v>634</v>
      </c>
      <c r="AC175" s="246"/>
      <c r="AD175" s="246"/>
      <c r="AE175" s="246"/>
      <c r="AF175" s="246"/>
    </row>
    <row r="176" spans="1:32" s="45" customFormat="1" ht="165.95" customHeight="1">
      <c r="A176" s="49" t="s">
        <v>899</v>
      </c>
      <c r="B176" s="54" t="s">
        <v>179</v>
      </c>
      <c r="C176" s="72" t="s">
        <v>728</v>
      </c>
      <c r="D176" s="72" t="s">
        <v>724</v>
      </c>
      <c r="E176" s="72" t="s">
        <v>729</v>
      </c>
      <c r="F176" s="72" t="s">
        <v>730</v>
      </c>
      <c r="G176" s="72" t="s">
        <v>731</v>
      </c>
      <c r="H176" s="55"/>
      <c r="I176" s="55"/>
      <c r="J176" s="56" t="s">
        <v>31</v>
      </c>
      <c r="K176" s="56">
        <v>100</v>
      </c>
      <c r="L176" s="55">
        <v>710000000</v>
      </c>
      <c r="M176" s="55" t="s">
        <v>61</v>
      </c>
      <c r="N176" s="56" t="s">
        <v>664</v>
      </c>
      <c r="O176" s="58" t="s">
        <v>708</v>
      </c>
      <c r="P176" s="56" t="s">
        <v>671</v>
      </c>
      <c r="Q176" s="56" t="s">
        <v>672</v>
      </c>
      <c r="R176" s="49" t="s">
        <v>1541</v>
      </c>
      <c r="S176" s="56">
        <v>112</v>
      </c>
      <c r="T176" s="56" t="s">
        <v>673</v>
      </c>
      <c r="U176" s="71">
        <v>13181</v>
      </c>
      <c r="V176" s="60">
        <v>150</v>
      </c>
      <c r="W176" s="60">
        <v>1977150</v>
      </c>
      <c r="X176" s="575">
        <f t="shared" si="2"/>
        <v>2214408</v>
      </c>
      <c r="Y176" s="61" t="s">
        <v>213</v>
      </c>
      <c r="Z176" s="56">
        <v>2015</v>
      </c>
      <c r="AA176" s="42" t="s">
        <v>505</v>
      </c>
      <c r="AB176" s="49" t="s">
        <v>634</v>
      </c>
      <c r="AC176" s="246"/>
      <c r="AD176" s="246"/>
      <c r="AE176" s="246"/>
      <c r="AF176" s="246"/>
    </row>
    <row r="177" spans="1:32" s="45" customFormat="1" ht="165.95" customHeight="1">
      <c r="A177" s="49" t="s">
        <v>900</v>
      </c>
      <c r="B177" s="54" t="s">
        <v>179</v>
      </c>
      <c r="C177" s="72" t="s">
        <v>728</v>
      </c>
      <c r="D177" s="72" t="s">
        <v>724</v>
      </c>
      <c r="E177" s="72" t="s">
        <v>729</v>
      </c>
      <c r="F177" s="72" t="s">
        <v>730</v>
      </c>
      <c r="G177" s="72" t="s">
        <v>731</v>
      </c>
      <c r="H177" s="55"/>
      <c r="I177" s="55"/>
      <c r="J177" s="56" t="s">
        <v>31</v>
      </c>
      <c r="K177" s="56">
        <v>100</v>
      </c>
      <c r="L177" s="55">
        <v>710000000</v>
      </c>
      <c r="M177" s="55" t="s">
        <v>61</v>
      </c>
      <c r="N177" s="56" t="s">
        <v>664</v>
      </c>
      <c r="O177" s="58" t="s">
        <v>709</v>
      </c>
      <c r="P177" s="56" t="s">
        <v>671</v>
      </c>
      <c r="Q177" s="56" t="s">
        <v>672</v>
      </c>
      <c r="R177" s="49" t="s">
        <v>1541</v>
      </c>
      <c r="S177" s="56">
        <v>112</v>
      </c>
      <c r="T177" s="56" t="s">
        <v>673</v>
      </c>
      <c r="U177" s="71">
        <v>5774</v>
      </c>
      <c r="V177" s="60">
        <v>150</v>
      </c>
      <c r="W177" s="60">
        <v>866100</v>
      </c>
      <c r="X177" s="575">
        <f t="shared" si="2"/>
        <v>970032.00000000012</v>
      </c>
      <c r="Y177" s="61" t="s">
        <v>213</v>
      </c>
      <c r="Z177" s="56">
        <v>2015</v>
      </c>
      <c r="AA177" s="42" t="s">
        <v>505</v>
      </c>
      <c r="AB177" s="49" t="s">
        <v>634</v>
      </c>
      <c r="AC177" s="246"/>
      <c r="AD177" s="246"/>
      <c r="AE177" s="246"/>
      <c r="AF177" s="246"/>
    </row>
    <row r="178" spans="1:32" s="45" customFormat="1" ht="165.95" customHeight="1">
      <c r="A178" s="49" t="s">
        <v>901</v>
      </c>
      <c r="B178" s="54" t="s">
        <v>179</v>
      </c>
      <c r="C178" s="72" t="s">
        <v>728</v>
      </c>
      <c r="D178" s="72" t="s">
        <v>724</v>
      </c>
      <c r="E178" s="72" t="s">
        <v>729</v>
      </c>
      <c r="F178" s="72" t="s">
        <v>730</v>
      </c>
      <c r="G178" s="72" t="s">
        <v>731</v>
      </c>
      <c r="H178" s="55"/>
      <c r="I178" s="55"/>
      <c r="J178" s="56" t="s">
        <v>31</v>
      </c>
      <c r="K178" s="56">
        <v>100</v>
      </c>
      <c r="L178" s="55">
        <v>710000000</v>
      </c>
      <c r="M178" s="55" t="s">
        <v>61</v>
      </c>
      <c r="N178" s="56" t="s">
        <v>664</v>
      </c>
      <c r="O178" s="58" t="s">
        <v>692</v>
      </c>
      <c r="P178" s="56" t="s">
        <v>671</v>
      </c>
      <c r="Q178" s="56" t="s">
        <v>672</v>
      </c>
      <c r="R178" s="49" t="s">
        <v>1541</v>
      </c>
      <c r="S178" s="56">
        <v>112</v>
      </c>
      <c r="T178" s="56" t="s">
        <v>673</v>
      </c>
      <c r="U178" s="71">
        <v>58952</v>
      </c>
      <c r="V178" s="60">
        <v>150</v>
      </c>
      <c r="W178" s="60">
        <v>8842800</v>
      </c>
      <c r="X178" s="575">
        <f t="shared" si="2"/>
        <v>9903936.0000000019</v>
      </c>
      <c r="Y178" s="61" t="s">
        <v>213</v>
      </c>
      <c r="Z178" s="56">
        <v>2015</v>
      </c>
      <c r="AA178" s="42" t="s">
        <v>505</v>
      </c>
      <c r="AB178" s="49" t="s">
        <v>634</v>
      </c>
      <c r="AC178" s="246"/>
      <c r="AD178" s="246"/>
      <c r="AE178" s="246"/>
      <c r="AF178" s="246"/>
    </row>
    <row r="179" spans="1:32" s="45" customFormat="1" ht="165.95" customHeight="1">
      <c r="A179" s="49" t="s">
        <v>902</v>
      </c>
      <c r="B179" s="54" t="s">
        <v>179</v>
      </c>
      <c r="C179" s="72" t="s">
        <v>728</v>
      </c>
      <c r="D179" s="72" t="s">
        <v>724</v>
      </c>
      <c r="E179" s="72" t="s">
        <v>729</v>
      </c>
      <c r="F179" s="72" t="s">
        <v>730</v>
      </c>
      <c r="G179" s="72" t="s">
        <v>731</v>
      </c>
      <c r="H179" s="55"/>
      <c r="I179" s="55"/>
      <c r="J179" s="56" t="s">
        <v>31</v>
      </c>
      <c r="K179" s="56">
        <v>100</v>
      </c>
      <c r="L179" s="55">
        <v>710000000</v>
      </c>
      <c r="M179" s="55" t="s">
        <v>61</v>
      </c>
      <c r="N179" s="56" t="s">
        <v>664</v>
      </c>
      <c r="O179" s="58" t="s">
        <v>740</v>
      </c>
      <c r="P179" s="56" t="s">
        <v>671</v>
      </c>
      <c r="Q179" s="56" t="s">
        <v>672</v>
      </c>
      <c r="R179" s="49" t="s">
        <v>1541</v>
      </c>
      <c r="S179" s="56">
        <v>112</v>
      </c>
      <c r="T179" s="56" t="s">
        <v>673</v>
      </c>
      <c r="U179" s="71">
        <v>749</v>
      </c>
      <c r="V179" s="60">
        <v>150</v>
      </c>
      <c r="W179" s="60">
        <v>112350</v>
      </c>
      <c r="X179" s="575">
        <f t="shared" si="2"/>
        <v>125832.00000000001</v>
      </c>
      <c r="Y179" s="61" t="s">
        <v>213</v>
      </c>
      <c r="Z179" s="56">
        <v>2015</v>
      </c>
      <c r="AA179" s="42" t="s">
        <v>505</v>
      </c>
      <c r="AB179" s="49" t="s">
        <v>634</v>
      </c>
      <c r="AC179" s="246"/>
      <c r="AD179" s="246"/>
      <c r="AE179" s="246"/>
      <c r="AF179" s="246"/>
    </row>
    <row r="180" spans="1:32" s="45" customFormat="1" ht="165.95" customHeight="1">
      <c r="A180" s="49" t="s">
        <v>903</v>
      </c>
      <c r="B180" s="54" t="s">
        <v>179</v>
      </c>
      <c r="C180" s="72" t="s">
        <v>728</v>
      </c>
      <c r="D180" s="72" t="s">
        <v>724</v>
      </c>
      <c r="E180" s="72" t="s">
        <v>729</v>
      </c>
      <c r="F180" s="72" t="s">
        <v>730</v>
      </c>
      <c r="G180" s="72" t="s">
        <v>731</v>
      </c>
      <c r="H180" s="55"/>
      <c r="I180" s="55"/>
      <c r="J180" s="56" t="s">
        <v>31</v>
      </c>
      <c r="K180" s="56">
        <v>100</v>
      </c>
      <c r="L180" s="55">
        <v>710000000</v>
      </c>
      <c r="M180" s="55" t="s">
        <v>61</v>
      </c>
      <c r="N180" s="56" t="s">
        <v>664</v>
      </c>
      <c r="O180" s="58" t="s">
        <v>693</v>
      </c>
      <c r="P180" s="56" t="s">
        <v>671</v>
      </c>
      <c r="Q180" s="56" t="s">
        <v>672</v>
      </c>
      <c r="R180" s="49" t="s">
        <v>1541</v>
      </c>
      <c r="S180" s="56">
        <v>112</v>
      </c>
      <c r="T180" s="56" t="s">
        <v>673</v>
      </c>
      <c r="U180" s="71">
        <v>9712</v>
      </c>
      <c r="V180" s="60">
        <v>150</v>
      </c>
      <c r="W180" s="60">
        <v>1456800</v>
      </c>
      <c r="X180" s="575">
        <f t="shared" si="2"/>
        <v>1631616.0000000002</v>
      </c>
      <c r="Y180" s="61" t="s">
        <v>213</v>
      </c>
      <c r="Z180" s="56">
        <v>2015</v>
      </c>
      <c r="AA180" s="42" t="s">
        <v>505</v>
      </c>
      <c r="AB180" s="49" t="s">
        <v>634</v>
      </c>
      <c r="AC180" s="246"/>
      <c r="AD180" s="246"/>
      <c r="AE180" s="246"/>
      <c r="AF180" s="246"/>
    </row>
    <row r="181" spans="1:32" s="45" customFormat="1" ht="165.95" customHeight="1">
      <c r="A181" s="49" t="s">
        <v>904</v>
      </c>
      <c r="B181" s="54" t="s">
        <v>179</v>
      </c>
      <c r="C181" s="72" t="s">
        <v>728</v>
      </c>
      <c r="D181" s="72" t="s">
        <v>724</v>
      </c>
      <c r="E181" s="72" t="s">
        <v>729</v>
      </c>
      <c r="F181" s="72" t="s">
        <v>730</v>
      </c>
      <c r="G181" s="72" t="s">
        <v>731</v>
      </c>
      <c r="H181" s="55"/>
      <c r="I181" s="55"/>
      <c r="J181" s="56" t="s">
        <v>31</v>
      </c>
      <c r="K181" s="56">
        <v>100</v>
      </c>
      <c r="L181" s="55">
        <v>710000000</v>
      </c>
      <c r="M181" s="55" t="s">
        <v>61</v>
      </c>
      <c r="N181" s="56" t="s">
        <v>664</v>
      </c>
      <c r="O181" s="58" t="s">
        <v>694</v>
      </c>
      <c r="P181" s="56" t="s">
        <v>671</v>
      </c>
      <c r="Q181" s="56" t="s">
        <v>672</v>
      </c>
      <c r="R181" s="49" t="s">
        <v>1541</v>
      </c>
      <c r="S181" s="56">
        <v>112</v>
      </c>
      <c r="T181" s="56" t="s">
        <v>673</v>
      </c>
      <c r="U181" s="71">
        <v>16071</v>
      </c>
      <c r="V181" s="60">
        <v>150</v>
      </c>
      <c r="W181" s="60">
        <v>2410650</v>
      </c>
      <c r="X181" s="575">
        <f t="shared" si="2"/>
        <v>2699928.0000000005</v>
      </c>
      <c r="Y181" s="61" t="s">
        <v>213</v>
      </c>
      <c r="Z181" s="56">
        <v>2015</v>
      </c>
      <c r="AA181" s="42" t="s">
        <v>505</v>
      </c>
      <c r="AB181" s="49" t="s">
        <v>634</v>
      </c>
      <c r="AC181" s="246"/>
      <c r="AD181" s="246"/>
      <c r="AE181" s="246"/>
      <c r="AF181" s="246"/>
    </row>
    <row r="182" spans="1:32" s="45" customFormat="1" ht="165.95" customHeight="1">
      <c r="A182" s="49" t="s">
        <v>905</v>
      </c>
      <c r="B182" s="54" t="s">
        <v>179</v>
      </c>
      <c r="C182" s="72" t="s">
        <v>728</v>
      </c>
      <c r="D182" s="72" t="s">
        <v>724</v>
      </c>
      <c r="E182" s="72" t="s">
        <v>729</v>
      </c>
      <c r="F182" s="72" t="s">
        <v>730</v>
      </c>
      <c r="G182" s="72" t="s">
        <v>731</v>
      </c>
      <c r="H182" s="55"/>
      <c r="I182" s="55"/>
      <c r="J182" s="56" t="s">
        <v>31</v>
      </c>
      <c r="K182" s="56">
        <v>100</v>
      </c>
      <c r="L182" s="55">
        <v>710000000</v>
      </c>
      <c r="M182" s="55" t="s">
        <v>61</v>
      </c>
      <c r="N182" s="56" t="s">
        <v>664</v>
      </c>
      <c r="O182" s="58" t="s">
        <v>695</v>
      </c>
      <c r="P182" s="56" t="s">
        <v>671</v>
      </c>
      <c r="Q182" s="56" t="s">
        <v>672</v>
      </c>
      <c r="R182" s="49" t="s">
        <v>1541</v>
      </c>
      <c r="S182" s="56">
        <v>112</v>
      </c>
      <c r="T182" s="56" t="s">
        <v>673</v>
      </c>
      <c r="U182" s="71">
        <v>15004</v>
      </c>
      <c r="V182" s="60">
        <v>150</v>
      </c>
      <c r="W182" s="60">
        <v>2250600</v>
      </c>
      <c r="X182" s="575">
        <f t="shared" si="2"/>
        <v>2520672.0000000005</v>
      </c>
      <c r="Y182" s="61" t="s">
        <v>213</v>
      </c>
      <c r="Z182" s="56">
        <v>2015</v>
      </c>
      <c r="AA182" s="42" t="s">
        <v>505</v>
      </c>
      <c r="AB182" s="49" t="s">
        <v>634</v>
      </c>
      <c r="AC182" s="246"/>
      <c r="AD182" s="246"/>
      <c r="AE182" s="246"/>
      <c r="AF182" s="246"/>
    </row>
    <row r="183" spans="1:32" s="45" customFormat="1" ht="165.95" customHeight="1">
      <c r="A183" s="49" t="s">
        <v>906</v>
      </c>
      <c r="B183" s="54" t="s">
        <v>179</v>
      </c>
      <c r="C183" s="72" t="s">
        <v>728</v>
      </c>
      <c r="D183" s="72" t="s">
        <v>724</v>
      </c>
      <c r="E183" s="72" t="s">
        <v>729</v>
      </c>
      <c r="F183" s="72" t="s">
        <v>730</v>
      </c>
      <c r="G183" s="72" t="s">
        <v>731</v>
      </c>
      <c r="H183" s="55"/>
      <c r="I183" s="55"/>
      <c r="J183" s="56" t="s">
        <v>31</v>
      </c>
      <c r="K183" s="56">
        <v>100</v>
      </c>
      <c r="L183" s="55">
        <v>710000000</v>
      </c>
      <c r="M183" s="55" t="s">
        <v>61</v>
      </c>
      <c r="N183" s="56" t="s">
        <v>664</v>
      </c>
      <c r="O183" s="58" t="s">
        <v>696</v>
      </c>
      <c r="P183" s="56" t="s">
        <v>671</v>
      </c>
      <c r="Q183" s="56" t="s">
        <v>672</v>
      </c>
      <c r="R183" s="49" t="s">
        <v>1541</v>
      </c>
      <c r="S183" s="56">
        <v>112</v>
      </c>
      <c r="T183" s="56" t="s">
        <v>673</v>
      </c>
      <c r="U183" s="71">
        <v>22816</v>
      </c>
      <c r="V183" s="60">
        <v>150</v>
      </c>
      <c r="W183" s="60">
        <v>3422400</v>
      </c>
      <c r="X183" s="575">
        <f t="shared" si="2"/>
        <v>3833088.0000000005</v>
      </c>
      <c r="Y183" s="61" t="s">
        <v>213</v>
      </c>
      <c r="Z183" s="56">
        <v>2015</v>
      </c>
      <c r="AA183" s="42" t="s">
        <v>505</v>
      </c>
      <c r="AB183" s="49" t="s">
        <v>634</v>
      </c>
      <c r="AC183" s="246"/>
      <c r="AD183" s="246"/>
      <c r="AE183" s="246"/>
      <c r="AF183" s="246"/>
    </row>
    <row r="184" spans="1:32" s="45" customFormat="1" ht="165.95" customHeight="1">
      <c r="A184" s="49" t="s">
        <v>907</v>
      </c>
      <c r="B184" s="54" t="s">
        <v>179</v>
      </c>
      <c r="C184" s="72" t="s">
        <v>728</v>
      </c>
      <c r="D184" s="72" t="s">
        <v>724</v>
      </c>
      <c r="E184" s="72" t="s">
        <v>729</v>
      </c>
      <c r="F184" s="72" t="s">
        <v>730</v>
      </c>
      <c r="G184" s="72" t="s">
        <v>731</v>
      </c>
      <c r="H184" s="55"/>
      <c r="I184" s="55"/>
      <c r="J184" s="56" t="s">
        <v>31</v>
      </c>
      <c r="K184" s="56">
        <v>100</v>
      </c>
      <c r="L184" s="55">
        <v>710000000</v>
      </c>
      <c r="M184" s="55" t="s">
        <v>61</v>
      </c>
      <c r="N184" s="56" t="s">
        <v>664</v>
      </c>
      <c r="O184" s="58" t="s">
        <v>710</v>
      </c>
      <c r="P184" s="56" t="s">
        <v>671</v>
      </c>
      <c r="Q184" s="56" t="s">
        <v>672</v>
      </c>
      <c r="R184" s="49" t="s">
        <v>1541</v>
      </c>
      <c r="S184" s="56">
        <v>112</v>
      </c>
      <c r="T184" s="56" t="s">
        <v>673</v>
      </c>
      <c r="U184" s="71">
        <v>15000</v>
      </c>
      <c r="V184" s="60">
        <v>150</v>
      </c>
      <c r="W184" s="60">
        <v>2250000</v>
      </c>
      <c r="X184" s="575">
        <f t="shared" si="2"/>
        <v>2520000.0000000005</v>
      </c>
      <c r="Y184" s="61" t="s">
        <v>213</v>
      </c>
      <c r="Z184" s="56">
        <v>2015</v>
      </c>
      <c r="AA184" s="42" t="s">
        <v>505</v>
      </c>
      <c r="AB184" s="49" t="s">
        <v>634</v>
      </c>
      <c r="AC184" s="246"/>
      <c r="AD184" s="246"/>
      <c r="AE184" s="246"/>
      <c r="AF184" s="246"/>
    </row>
    <row r="185" spans="1:32" s="45" customFormat="1" ht="165.95" customHeight="1">
      <c r="A185" s="49" t="s">
        <v>908</v>
      </c>
      <c r="B185" s="54" t="s">
        <v>179</v>
      </c>
      <c r="C185" s="72" t="s">
        <v>728</v>
      </c>
      <c r="D185" s="72" t="s">
        <v>724</v>
      </c>
      <c r="E185" s="72" t="s">
        <v>729</v>
      </c>
      <c r="F185" s="72" t="s">
        <v>730</v>
      </c>
      <c r="G185" s="72" t="s">
        <v>731</v>
      </c>
      <c r="H185" s="55"/>
      <c r="I185" s="55"/>
      <c r="J185" s="56" t="s">
        <v>31</v>
      </c>
      <c r="K185" s="56">
        <v>100</v>
      </c>
      <c r="L185" s="55">
        <v>710000000</v>
      </c>
      <c r="M185" s="55" t="s">
        <v>61</v>
      </c>
      <c r="N185" s="56" t="s">
        <v>664</v>
      </c>
      <c r="O185" s="58" t="s">
        <v>711</v>
      </c>
      <c r="P185" s="56" t="s">
        <v>671</v>
      </c>
      <c r="Q185" s="56" t="s">
        <v>672</v>
      </c>
      <c r="R185" s="49" t="s">
        <v>1541</v>
      </c>
      <c r="S185" s="56">
        <v>112</v>
      </c>
      <c r="T185" s="56" t="s">
        <v>673</v>
      </c>
      <c r="U185" s="71">
        <v>1989</v>
      </c>
      <c r="V185" s="60">
        <v>150</v>
      </c>
      <c r="W185" s="60">
        <v>298350</v>
      </c>
      <c r="X185" s="575">
        <f t="shared" si="2"/>
        <v>334152.00000000006</v>
      </c>
      <c r="Y185" s="61" t="s">
        <v>213</v>
      </c>
      <c r="Z185" s="56">
        <v>2015</v>
      </c>
      <c r="AA185" s="42" t="s">
        <v>505</v>
      </c>
      <c r="AB185" s="49" t="s">
        <v>634</v>
      </c>
      <c r="AC185" s="246"/>
      <c r="AD185" s="246"/>
      <c r="AE185" s="246"/>
      <c r="AF185" s="246"/>
    </row>
    <row r="186" spans="1:32" s="45" customFormat="1" ht="165.95" customHeight="1">
      <c r="A186" s="49" t="s">
        <v>909</v>
      </c>
      <c r="B186" s="54" t="s">
        <v>179</v>
      </c>
      <c r="C186" s="72" t="s">
        <v>728</v>
      </c>
      <c r="D186" s="72" t="s">
        <v>724</v>
      </c>
      <c r="E186" s="72" t="s">
        <v>729</v>
      </c>
      <c r="F186" s="72" t="s">
        <v>730</v>
      </c>
      <c r="G186" s="72" t="s">
        <v>731</v>
      </c>
      <c r="H186" s="55"/>
      <c r="I186" s="55"/>
      <c r="J186" s="56" t="s">
        <v>31</v>
      </c>
      <c r="K186" s="56">
        <v>100</v>
      </c>
      <c r="L186" s="55">
        <v>710000000</v>
      </c>
      <c r="M186" s="55" t="s">
        <v>61</v>
      </c>
      <c r="N186" s="56" t="s">
        <v>664</v>
      </c>
      <c r="O186" s="58" t="s">
        <v>712</v>
      </c>
      <c r="P186" s="56" t="s">
        <v>671</v>
      </c>
      <c r="Q186" s="56" t="s">
        <v>672</v>
      </c>
      <c r="R186" s="49" t="s">
        <v>1541</v>
      </c>
      <c r="S186" s="56">
        <v>112</v>
      </c>
      <c r="T186" s="56" t="s">
        <v>673</v>
      </c>
      <c r="U186" s="71">
        <v>3455</v>
      </c>
      <c r="V186" s="60">
        <v>150</v>
      </c>
      <c r="W186" s="60">
        <v>518250</v>
      </c>
      <c r="X186" s="575">
        <f t="shared" si="2"/>
        <v>580440</v>
      </c>
      <c r="Y186" s="61" t="s">
        <v>213</v>
      </c>
      <c r="Z186" s="56">
        <v>2015</v>
      </c>
      <c r="AA186" s="42" t="s">
        <v>505</v>
      </c>
      <c r="AB186" s="49" t="s">
        <v>634</v>
      </c>
      <c r="AC186" s="246"/>
      <c r="AD186" s="246"/>
      <c r="AE186" s="246"/>
      <c r="AF186" s="246"/>
    </row>
    <row r="187" spans="1:32" s="45" customFormat="1" ht="165.95" customHeight="1">
      <c r="A187" s="49" t="s">
        <v>910</v>
      </c>
      <c r="B187" s="54" t="s">
        <v>179</v>
      </c>
      <c r="C187" s="72" t="s">
        <v>728</v>
      </c>
      <c r="D187" s="72" t="s">
        <v>724</v>
      </c>
      <c r="E187" s="72" t="s">
        <v>729</v>
      </c>
      <c r="F187" s="72" t="s">
        <v>730</v>
      </c>
      <c r="G187" s="72" t="s">
        <v>731</v>
      </c>
      <c r="H187" s="55"/>
      <c r="I187" s="55"/>
      <c r="J187" s="56" t="s">
        <v>31</v>
      </c>
      <c r="K187" s="56">
        <v>100</v>
      </c>
      <c r="L187" s="55">
        <v>710000000</v>
      </c>
      <c r="M187" s="55" t="s">
        <v>61</v>
      </c>
      <c r="N187" s="56" t="s">
        <v>664</v>
      </c>
      <c r="O187" s="58" t="s">
        <v>714</v>
      </c>
      <c r="P187" s="56" t="s">
        <v>671</v>
      </c>
      <c r="Q187" s="56" t="s">
        <v>672</v>
      </c>
      <c r="R187" s="49" t="s">
        <v>1541</v>
      </c>
      <c r="S187" s="56">
        <v>112</v>
      </c>
      <c r="T187" s="56" t="s">
        <v>673</v>
      </c>
      <c r="U187" s="71">
        <v>1011</v>
      </c>
      <c r="V187" s="60">
        <v>150</v>
      </c>
      <c r="W187" s="60">
        <v>151650</v>
      </c>
      <c r="X187" s="575">
        <f t="shared" si="2"/>
        <v>169848.00000000003</v>
      </c>
      <c r="Y187" s="61" t="s">
        <v>213</v>
      </c>
      <c r="Z187" s="56">
        <v>2015</v>
      </c>
      <c r="AA187" s="42" t="s">
        <v>505</v>
      </c>
      <c r="AB187" s="49" t="s">
        <v>634</v>
      </c>
      <c r="AC187" s="246"/>
      <c r="AD187" s="246"/>
      <c r="AE187" s="246"/>
      <c r="AF187" s="246"/>
    </row>
    <row r="188" spans="1:32" s="45" customFormat="1" ht="165.95" customHeight="1">
      <c r="A188" s="49" t="s">
        <v>911</v>
      </c>
      <c r="B188" s="54" t="s">
        <v>179</v>
      </c>
      <c r="C188" s="72" t="s">
        <v>728</v>
      </c>
      <c r="D188" s="72" t="s">
        <v>724</v>
      </c>
      <c r="E188" s="72" t="s">
        <v>729</v>
      </c>
      <c r="F188" s="72" t="s">
        <v>730</v>
      </c>
      <c r="G188" s="72" t="s">
        <v>731</v>
      </c>
      <c r="H188" s="55"/>
      <c r="I188" s="55"/>
      <c r="J188" s="56" t="s">
        <v>31</v>
      </c>
      <c r="K188" s="56">
        <v>100</v>
      </c>
      <c r="L188" s="55">
        <v>710000000</v>
      </c>
      <c r="M188" s="55" t="s">
        <v>61</v>
      </c>
      <c r="N188" s="56" t="s">
        <v>664</v>
      </c>
      <c r="O188" s="58" t="s">
        <v>716</v>
      </c>
      <c r="P188" s="56" t="s">
        <v>671</v>
      </c>
      <c r="Q188" s="56" t="s">
        <v>672</v>
      </c>
      <c r="R188" s="49" t="s">
        <v>1541</v>
      </c>
      <c r="S188" s="56">
        <v>112</v>
      </c>
      <c r="T188" s="56" t="s">
        <v>673</v>
      </c>
      <c r="U188" s="71">
        <v>784</v>
      </c>
      <c r="V188" s="60">
        <v>150</v>
      </c>
      <c r="W188" s="60">
        <v>117600</v>
      </c>
      <c r="X188" s="575">
        <f t="shared" si="2"/>
        <v>131712</v>
      </c>
      <c r="Y188" s="61" t="s">
        <v>213</v>
      </c>
      <c r="Z188" s="56">
        <v>2015</v>
      </c>
      <c r="AA188" s="42" t="s">
        <v>505</v>
      </c>
      <c r="AB188" s="49" t="s">
        <v>634</v>
      </c>
      <c r="AC188" s="246"/>
      <c r="AD188" s="246"/>
      <c r="AE188" s="246"/>
      <c r="AF188" s="246"/>
    </row>
    <row r="189" spans="1:32" s="45" customFormat="1" ht="165.95" customHeight="1">
      <c r="A189" s="49" t="s">
        <v>912</v>
      </c>
      <c r="B189" s="54" t="s">
        <v>179</v>
      </c>
      <c r="C189" s="72" t="s">
        <v>728</v>
      </c>
      <c r="D189" s="72" t="s">
        <v>724</v>
      </c>
      <c r="E189" s="72" t="s">
        <v>729</v>
      </c>
      <c r="F189" s="72" t="s">
        <v>730</v>
      </c>
      <c r="G189" s="72" t="s">
        <v>731</v>
      </c>
      <c r="H189" s="55"/>
      <c r="I189" s="55"/>
      <c r="J189" s="56" t="s">
        <v>31</v>
      </c>
      <c r="K189" s="56">
        <v>100</v>
      </c>
      <c r="L189" s="55">
        <v>710000000</v>
      </c>
      <c r="M189" s="55" t="s">
        <v>61</v>
      </c>
      <c r="N189" s="56" t="s">
        <v>664</v>
      </c>
      <c r="O189" s="58" t="s">
        <v>717</v>
      </c>
      <c r="P189" s="56" t="s">
        <v>671</v>
      </c>
      <c r="Q189" s="56" t="s">
        <v>672</v>
      </c>
      <c r="R189" s="49" t="s">
        <v>1541</v>
      </c>
      <c r="S189" s="56">
        <v>112</v>
      </c>
      <c r="T189" s="56" t="s">
        <v>673</v>
      </c>
      <c r="U189" s="71">
        <v>402</v>
      </c>
      <c r="V189" s="60">
        <v>150</v>
      </c>
      <c r="W189" s="60">
        <v>60300</v>
      </c>
      <c r="X189" s="575">
        <f t="shared" si="2"/>
        <v>67536</v>
      </c>
      <c r="Y189" s="61" t="s">
        <v>213</v>
      </c>
      <c r="Z189" s="56">
        <v>2015</v>
      </c>
      <c r="AA189" s="42" t="s">
        <v>505</v>
      </c>
      <c r="AB189" s="49" t="s">
        <v>634</v>
      </c>
      <c r="AC189" s="246"/>
      <c r="AD189" s="246"/>
      <c r="AE189" s="246"/>
      <c r="AF189" s="246"/>
    </row>
    <row r="190" spans="1:32" s="411" customFormat="1" ht="165.95" customHeight="1">
      <c r="A190" s="401" t="s">
        <v>913</v>
      </c>
      <c r="B190" s="402" t="s">
        <v>179</v>
      </c>
      <c r="C190" s="403" t="s">
        <v>734</v>
      </c>
      <c r="D190" s="403" t="s">
        <v>724</v>
      </c>
      <c r="E190" s="403" t="s">
        <v>729</v>
      </c>
      <c r="F190" s="403" t="s">
        <v>735</v>
      </c>
      <c r="G190" s="403" t="s">
        <v>736</v>
      </c>
      <c r="H190" s="402"/>
      <c r="I190" s="402"/>
      <c r="J190" s="404" t="s">
        <v>87</v>
      </c>
      <c r="K190" s="404">
        <v>100</v>
      </c>
      <c r="L190" s="402">
        <v>710000000</v>
      </c>
      <c r="M190" s="402" t="s">
        <v>61</v>
      </c>
      <c r="N190" s="404" t="s">
        <v>624</v>
      </c>
      <c r="O190" s="405" t="s">
        <v>670</v>
      </c>
      <c r="P190" s="404" t="s">
        <v>149</v>
      </c>
      <c r="Q190" s="404" t="s">
        <v>737</v>
      </c>
      <c r="R190" s="401" t="s">
        <v>1541</v>
      </c>
      <c r="S190" s="404">
        <v>112</v>
      </c>
      <c r="T190" s="404" t="s">
        <v>673</v>
      </c>
      <c r="U190" s="406">
        <v>75000</v>
      </c>
      <c r="V190" s="407">
        <v>200</v>
      </c>
      <c r="W190" s="407">
        <v>0</v>
      </c>
      <c r="X190" s="575">
        <f t="shared" si="2"/>
        <v>0</v>
      </c>
      <c r="Y190" s="408" t="s">
        <v>738</v>
      </c>
      <c r="Z190" s="404">
        <v>2015</v>
      </c>
      <c r="AA190" s="409"/>
      <c r="AB190" s="409" t="s">
        <v>634</v>
      </c>
      <c r="AC190" s="410"/>
      <c r="AD190" s="410"/>
      <c r="AE190" s="410"/>
      <c r="AF190" s="410"/>
    </row>
    <row r="191" spans="1:32" s="411" customFormat="1" ht="165.95" customHeight="1">
      <c r="A191" s="401" t="s">
        <v>914</v>
      </c>
      <c r="B191" s="402" t="s">
        <v>179</v>
      </c>
      <c r="C191" s="403" t="s">
        <v>734</v>
      </c>
      <c r="D191" s="403" t="s">
        <v>724</v>
      </c>
      <c r="E191" s="403" t="s">
        <v>729</v>
      </c>
      <c r="F191" s="403" t="s">
        <v>735</v>
      </c>
      <c r="G191" s="403" t="s">
        <v>736</v>
      </c>
      <c r="H191" s="402"/>
      <c r="I191" s="402"/>
      <c r="J191" s="404" t="s">
        <v>87</v>
      </c>
      <c r="K191" s="404">
        <v>100</v>
      </c>
      <c r="L191" s="402">
        <v>710000000</v>
      </c>
      <c r="M191" s="402" t="s">
        <v>61</v>
      </c>
      <c r="N191" s="404" t="s">
        <v>624</v>
      </c>
      <c r="O191" s="405" t="s">
        <v>684</v>
      </c>
      <c r="P191" s="404" t="s">
        <v>149</v>
      </c>
      <c r="Q191" s="404" t="s">
        <v>737</v>
      </c>
      <c r="R191" s="401" t="s">
        <v>1541</v>
      </c>
      <c r="S191" s="404">
        <v>112</v>
      </c>
      <c r="T191" s="404" t="s">
        <v>673</v>
      </c>
      <c r="U191" s="412">
        <v>75000</v>
      </c>
      <c r="V191" s="407">
        <v>200</v>
      </c>
      <c r="W191" s="407">
        <v>0</v>
      </c>
      <c r="X191" s="575">
        <f t="shared" si="2"/>
        <v>0</v>
      </c>
      <c r="Y191" s="408" t="s">
        <v>738</v>
      </c>
      <c r="Z191" s="404">
        <v>2015</v>
      </c>
      <c r="AA191" s="409"/>
      <c r="AB191" s="409" t="s">
        <v>634</v>
      </c>
      <c r="AC191" s="410"/>
      <c r="AD191" s="410"/>
      <c r="AE191" s="410"/>
      <c r="AF191" s="410"/>
    </row>
    <row r="192" spans="1:32" s="411" customFormat="1" ht="165.95" customHeight="1">
      <c r="A192" s="401" t="s">
        <v>915</v>
      </c>
      <c r="B192" s="402" t="s">
        <v>179</v>
      </c>
      <c r="C192" s="403" t="s">
        <v>734</v>
      </c>
      <c r="D192" s="403" t="s">
        <v>724</v>
      </c>
      <c r="E192" s="403" t="s">
        <v>729</v>
      </c>
      <c r="F192" s="403" t="s">
        <v>735</v>
      </c>
      <c r="G192" s="403" t="s">
        <v>736</v>
      </c>
      <c r="H192" s="402"/>
      <c r="I192" s="402"/>
      <c r="J192" s="404" t="s">
        <v>87</v>
      </c>
      <c r="K192" s="404">
        <v>100</v>
      </c>
      <c r="L192" s="402">
        <v>710000000</v>
      </c>
      <c r="M192" s="402" t="s">
        <v>61</v>
      </c>
      <c r="N192" s="404" t="s">
        <v>624</v>
      </c>
      <c r="O192" s="405" t="s">
        <v>704</v>
      </c>
      <c r="P192" s="404" t="s">
        <v>149</v>
      </c>
      <c r="Q192" s="404" t="s">
        <v>737</v>
      </c>
      <c r="R192" s="401" t="s">
        <v>1541</v>
      </c>
      <c r="S192" s="404">
        <v>112</v>
      </c>
      <c r="T192" s="404" t="s">
        <v>673</v>
      </c>
      <c r="U192" s="412">
        <v>7730</v>
      </c>
      <c r="V192" s="407">
        <v>200</v>
      </c>
      <c r="W192" s="407">
        <v>0</v>
      </c>
      <c r="X192" s="575">
        <f t="shared" si="2"/>
        <v>0</v>
      </c>
      <c r="Y192" s="408" t="s">
        <v>738</v>
      </c>
      <c r="Z192" s="404">
        <v>2015</v>
      </c>
      <c r="AA192" s="409"/>
      <c r="AB192" s="409" t="s">
        <v>634</v>
      </c>
      <c r="AC192" s="410"/>
      <c r="AD192" s="410"/>
      <c r="AE192" s="410"/>
      <c r="AF192" s="410"/>
    </row>
    <row r="193" spans="1:32" s="411" customFormat="1" ht="165.95" customHeight="1">
      <c r="A193" s="401" t="s">
        <v>916</v>
      </c>
      <c r="B193" s="402" t="s">
        <v>179</v>
      </c>
      <c r="C193" s="403" t="s">
        <v>734</v>
      </c>
      <c r="D193" s="403" t="s">
        <v>724</v>
      </c>
      <c r="E193" s="403" t="s">
        <v>729</v>
      </c>
      <c r="F193" s="403" t="s">
        <v>735</v>
      </c>
      <c r="G193" s="403" t="s">
        <v>736</v>
      </c>
      <c r="H193" s="402"/>
      <c r="I193" s="402"/>
      <c r="J193" s="404" t="s">
        <v>87</v>
      </c>
      <c r="K193" s="404">
        <v>100</v>
      </c>
      <c r="L193" s="402">
        <v>710000000</v>
      </c>
      <c r="M193" s="402" t="s">
        <v>61</v>
      </c>
      <c r="N193" s="404" t="s">
        <v>624</v>
      </c>
      <c r="O193" s="405" t="s">
        <v>689</v>
      </c>
      <c r="P193" s="404" t="s">
        <v>149</v>
      </c>
      <c r="Q193" s="404" t="s">
        <v>737</v>
      </c>
      <c r="R193" s="401" t="s">
        <v>1541</v>
      </c>
      <c r="S193" s="404">
        <v>112</v>
      </c>
      <c r="T193" s="404" t="s">
        <v>673</v>
      </c>
      <c r="U193" s="412">
        <v>7596</v>
      </c>
      <c r="V193" s="407">
        <v>200</v>
      </c>
      <c r="W193" s="407">
        <v>0</v>
      </c>
      <c r="X193" s="575">
        <f t="shared" si="2"/>
        <v>0</v>
      </c>
      <c r="Y193" s="408" t="s">
        <v>738</v>
      </c>
      <c r="Z193" s="404">
        <v>2015</v>
      </c>
      <c r="AA193" s="409"/>
      <c r="AB193" s="409" t="s">
        <v>634</v>
      </c>
      <c r="AC193" s="410"/>
      <c r="AD193" s="410"/>
      <c r="AE193" s="410"/>
      <c r="AF193" s="410"/>
    </row>
    <row r="194" spans="1:32" s="411" customFormat="1" ht="165.95" customHeight="1">
      <c r="A194" s="401" t="s">
        <v>917</v>
      </c>
      <c r="B194" s="402" t="s">
        <v>179</v>
      </c>
      <c r="C194" s="403" t="s">
        <v>734</v>
      </c>
      <c r="D194" s="403" t="s">
        <v>724</v>
      </c>
      <c r="E194" s="403" t="s">
        <v>729</v>
      </c>
      <c r="F194" s="403" t="s">
        <v>735</v>
      </c>
      <c r="G194" s="403" t="s">
        <v>736</v>
      </c>
      <c r="H194" s="402"/>
      <c r="I194" s="402"/>
      <c r="J194" s="404" t="s">
        <v>87</v>
      </c>
      <c r="K194" s="404">
        <v>100</v>
      </c>
      <c r="L194" s="402">
        <v>710000000</v>
      </c>
      <c r="M194" s="402" t="s">
        <v>61</v>
      </c>
      <c r="N194" s="404" t="s">
        <v>624</v>
      </c>
      <c r="O194" s="405" t="s">
        <v>733</v>
      </c>
      <c r="P194" s="404" t="s">
        <v>149</v>
      </c>
      <c r="Q194" s="404" t="s">
        <v>737</v>
      </c>
      <c r="R194" s="401" t="s">
        <v>1541</v>
      </c>
      <c r="S194" s="404">
        <v>112</v>
      </c>
      <c r="T194" s="404" t="s">
        <v>673</v>
      </c>
      <c r="U194" s="412">
        <f>7817+72</f>
        <v>7889</v>
      </c>
      <c r="V194" s="407">
        <v>200</v>
      </c>
      <c r="W194" s="407">
        <v>0</v>
      </c>
      <c r="X194" s="575">
        <f t="shared" si="2"/>
        <v>0</v>
      </c>
      <c r="Y194" s="408" t="s">
        <v>738</v>
      </c>
      <c r="Z194" s="404">
        <v>2015</v>
      </c>
      <c r="AA194" s="409"/>
      <c r="AB194" s="409" t="s">
        <v>634</v>
      </c>
      <c r="AC194" s="410"/>
      <c r="AD194" s="410"/>
      <c r="AE194" s="410"/>
      <c r="AF194" s="410"/>
    </row>
    <row r="195" spans="1:32" s="411" customFormat="1" ht="165.95" customHeight="1">
      <c r="A195" s="401" t="s">
        <v>918</v>
      </c>
      <c r="B195" s="402" t="s">
        <v>179</v>
      </c>
      <c r="C195" s="403" t="s">
        <v>734</v>
      </c>
      <c r="D195" s="403" t="s">
        <v>724</v>
      </c>
      <c r="E195" s="403" t="s">
        <v>729</v>
      </c>
      <c r="F195" s="403" t="s">
        <v>735</v>
      </c>
      <c r="G195" s="403" t="s">
        <v>736</v>
      </c>
      <c r="H195" s="402"/>
      <c r="I195" s="402"/>
      <c r="J195" s="404" t="s">
        <v>87</v>
      </c>
      <c r="K195" s="404">
        <v>100</v>
      </c>
      <c r="L195" s="402">
        <v>710000000</v>
      </c>
      <c r="M195" s="402" t="s">
        <v>61</v>
      </c>
      <c r="N195" s="404" t="s">
        <v>624</v>
      </c>
      <c r="O195" s="405" t="s">
        <v>709</v>
      </c>
      <c r="P195" s="404" t="s">
        <v>149</v>
      </c>
      <c r="Q195" s="404" t="s">
        <v>737</v>
      </c>
      <c r="R195" s="401" t="s">
        <v>1541</v>
      </c>
      <c r="S195" s="404">
        <v>112</v>
      </c>
      <c r="T195" s="404" t="s">
        <v>673</v>
      </c>
      <c r="U195" s="412">
        <v>4400</v>
      </c>
      <c r="V195" s="407">
        <v>200</v>
      </c>
      <c r="W195" s="407">
        <v>0</v>
      </c>
      <c r="X195" s="575">
        <f t="shared" si="2"/>
        <v>0</v>
      </c>
      <c r="Y195" s="408" t="s">
        <v>738</v>
      </c>
      <c r="Z195" s="404">
        <v>2015</v>
      </c>
      <c r="AA195" s="409"/>
      <c r="AB195" s="409" t="s">
        <v>634</v>
      </c>
      <c r="AC195" s="410"/>
      <c r="AD195" s="410"/>
      <c r="AE195" s="410"/>
      <c r="AF195" s="410"/>
    </row>
    <row r="196" spans="1:32" s="411" customFormat="1" ht="165.95" customHeight="1">
      <c r="A196" s="401" t="s">
        <v>919</v>
      </c>
      <c r="B196" s="402" t="s">
        <v>179</v>
      </c>
      <c r="C196" s="403" t="s">
        <v>734</v>
      </c>
      <c r="D196" s="403" t="s">
        <v>724</v>
      </c>
      <c r="E196" s="403" t="s">
        <v>729</v>
      </c>
      <c r="F196" s="403" t="s">
        <v>735</v>
      </c>
      <c r="G196" s="403" t="s">
        <v>736</v>
      </c>
      <c r="H196" s="402"/>
      <c r="I196" s="402"/>
      <c r="J196" s="404" t="s">
        <v>87</v>
      </c>
      <c r="K196" s="404">
        <v>100</v>
      </c>
      <c r="L196" s="402">
        <v>710000000</v>
      </c>
      <c r="M196" s="402" t="s">
        <v>61</v>
      </c>
      <c r="N196" s="404" t="s">
        <v>624</v>
      </c>
      <c r="O196" s="405" t="s">
        <v>696</v>
      </c>
      <c r="P196" s="404" t="s">
        <v>149</v>
      </c>
      <c r="Q196" s="404" t="s">
        <v>737</v>
      </c>
      <c r="R196" s="401" t="s">
        <v>1541</v>
      </c>
      <c r="S196" s="404">
        <v>112</v>
      </c>
      <c r="T196" s="404" t="s">
        <v>673</v>
      </c>
      <c r="U196" s="412">
        <v>9982</v>
      </c>
      <c r="V196" s="407">
        <v>200</v>
      </c>
      <c r="W196" s="407">
        <v>0</v>
      </c>
      <c r="X196" s="575">
        <f t="shared" si="2"/>
        <v>0</v>
      </c>
      <c r="Y196" s="408" t="s">
        <v>738</v>
      </c>
      <c r="Z196" s="404">
        <v>2015</v>
      </c>
      <c r="AA196" s="409"/>
      <c r="AB196" s="409" t="s">
        <v>634</v>
      </c>
      <c r="AC196" s="410"/>
      <c r="AD196" s="410"/>
      <c r="AE196" s="410"/>
      <c r="AF196" s="410"/>
    </row>
    <row r="197" spans="1:32" s="411" customFormat="1" ht="165.95" customHeight="1">
      <c r="A197" s="401" t="s">
        <v>920</v>
      </c>
      <c r="B197" s="402" t="s">
        <v>179</v>
      </c>
      <c r="C197" s="403" t="s">
        <v>734</v>
      </c>
      <c r="D197" s="403" t="s">
        <v>724</v>
      </c>
      <c r="E197" s="403" t="s">
        <v>729</v>
      </c>
      <c r="F197" s="403" t="s">
        <v>735</v>
      </c>
      <c r="G197" s="403" t="s">
        <v>736</v>
      </c>
      <c r="H197" s="402"/>
      <c r="I197" s="402"/>
      <c r="J197" s="404" t="s">
        <v>87</v>
      </c>
      <c r="K197" s="404">
        <v>100</v>
      </c>
      <c r="L197" s="402">
        <v>710000000</v>
      </c>
      <c r="M197" s="402" t="s">
        <v>61</v>
      </c>
      <c r="N197" s="404" t="s">
        <v>624</v>
      </c>
      <c r="O197" s="405" t="s">
        <v>710</v>
      </c>
      <c r="P197" s="404" t="s">
        <v>149</v>
      </c>
      <c r="Q197" s="404" t="s">
        <v>737</v>
      </c>
      <c r="R197" s="401" t="s">
        <v>1541</v>
      </c>
      <c r="S197" s="404">
        <v>112</v>
      </c>
      <c r="T197" s="404" t="s">
        <v>673</v>
      </c>
      <c r="U197" s="412">
        <v>382</v>
      </c>
      <c r="V197" s="407">
        <v>200</v>
      </c>
      <c r="W197" s="407">
        <v>0</v>
      </c>
      <c r="X197" s="575">
        <f t="shared" si="2"/>
        <v>0</v>
      </c>
      <c r="Y197" s="408" t="s">
        <v>738</v>
      </c>
      <c r="Z197" s="404">
        <v>2015</v>
      </c>
      <c r="AA197" s="409"/>
      <c r="AB197" s="409" t="s">
        <v>634</v>
      </c>
      <c r="AC197" s="410"/>
      <c r="AD197" s="410"/>
      <c r="AE197" s="410"/>
      <c r="AF197" s="410"/>
    </row>
    <row r="198" spans="1:32" s="232" customFormat="1" ht="165.95" customHeight="1">
      <c r="A198" s="233" t="s">
        <v>1265</v>
      </c>
      <c r="B198" s="234" t="s">
        <v>179</v>
      </c>
      <c r="C198" s="234" t="s">
        <v>1374</v>
      </c>
      <c r="D198" s="234" t="s">
        <v>1375</v>
      </c>
      <c r="E198" s="234" t="s">
        <v>1376</v>
      </c>
      <c r="F198" s="234" t="s">
        <v>1377</v>
      </c>
      <c r="G198" s="234" t="s">
        <v>1378</v>
      </c>
      <c r="H198" s="234"/>
      <c r="I198" s="234"/>
      <c r="J198" s="234" t="s">
        <v>87</v>
      </c>
      <c r="K198" s="234">
        <v>100</v>
      </c>
      <c r="L198" s="235">
        <v>710000000</v>
      </c>
      <c r="M198" s="236" t="s">
        <v>1379</v>
      </c>
      <c r="N198" s="355" t="s">
        <v>1526</v>
      </c>
      <c r="O198" s="234" t="s">
        <v>1380</v>
      </c>
      <c r="P198" s="234" t="s">
        <v>149</v>
      </c>
      <c r="Q198" s="234" t="s">
        <v>1381</v>
      </c>
      <c r="R198" s="49" t="s">
        <v>1541</v>
      </c>
      <c r="S198" s="234">
        <v>112</v>
      </c>
      <c r="T198" s="234" t="s">
        <v>673</v>
      </c>
      <c r="U198" s="237">
        <f>31752-9390</f>
        <v>22362</v>
      </c>
      <c r="V198" s="237">
        <v>45</v>
      </c>
      <c r="W198" s="237">
        <v>1006290</v>
      </c>
      <c r="X198" s="575">
        <f t="shared" si="2"/>
        <v>1127044.8</v>
      </c>
      <c r="Y198" s="234" t="s">
        <v>738</v>
      </c>
      <c r="Z198" s="234">
        <v>2015</v>
      </c>
      <c r="AA198" s="234"/>
      <c r="AB198" s="234" t="s">
        <v>634</v>
      </c>
      <c r="AC198" s="234"/>
      <c r="AD198" s="234" t="s">
        <v>178</v>
      </c>
      <c r="AE198" s="234" t="s">
        <v>1382</v>
      </c>
      <c r="AF198" s="256" t="s">
        <v>1383</v>
      </c>
    </row>
    <row r="199" spans="1:32" s="232" customFormat="1" ht="165.95" customHeight="1">
      <c r="A199" s="238" t="s">
        <v>1266</v>
      </c>
      <c r="B199" s="257" t="s">
        <v>179</v>
      </c>
      <c r="C199" s="257" t="s">
        <v>1374</v>
      </c>
      <c r="D199" s="257" t="s">
        <v>1375</v>
      </c>
      <c r="E199" s="257" t="s">
        <v>1376</v>
      </c>
      <c r="F199" s="257" t="s">
        <v>1377</v>
      </c>
      <c r="G199" s="257" t="s">
        <v>1378</v>
      </c>
      <c r="H199" s="257"/>
      <c r="I199" s="257"/>
      <c r="J199" s="257" t="s">
        <v>87</v>
      </c>
      <c r="K199" s="257">
        <v>100</v>
      </c>
      <c r="L199" s="259">
        <v>710000000</v>
      </c>
      <c r="M199" s="260" t="s">
        <v>1379</v>
      </c>
      <c r="N199" s="355" t="s">
        <v>1526</v>
      </c>
      <c r="O199" s="257" t="s">
        <v>1384</v>
      </c>
      <c r="P199" s="257" t="s">
        <v>149</v>
      </c>
      <c r="Q199" s="257" t="s">
        <v>1381</v>
      </c>
      <c r="R199" s="49" t="s">
        <v>1541</v>
      </c>
      <c r="S199" s="257">
        <v>112</v>
      </c>
      <c r="T199" s="257" t="s">
        <v>673</v>
      </c>
      <c r="U199" s="261">
        <v>4725</v>
      </c>
      <c r="V199" s="261">
        <v>45</v>
      </c>
      <c r="W199" s="261">
        <v>212625</v>
      </c>
      <c r="X199" s="575">
        <f t="shared" si="2"/>
        <v>238140.00000000003</v>
      </c>
      <c r="Y199" s="257" t="s">
        <v>738</v>
      </c>
      <c r="Z199" s="257">
        <v>2015</v>
      </c>
      <c r="AA199" s="257"/>
      <c r="AB199" s="257" t="s">
        <v>634</v>
      </c>
      <c r="AC199" s="257"/>
      <c r="AD199" s="257" t="s">
        <v>178</v>
      </c>
      <c r="AE199" s="257" t="s">
        <v>1382</v>
      </c>
      <c r="AF199" s="262" t="s">
        <v>1383</v>
      </c>
    </row>
    <row r="200" spans="1:32" s="232" customFormat="1" ht="165.95" customHeight="1">
      <c r="A200" s="238" t="s">
        <v>1267</v>
      </c>
      <c r="B200" s="257" t="s">
        <v>179</v>
      </c>
      <c r="C200" s="257" t="s">
        <v>1374</v>
      </c>
      <c r="D200" s="257" t="s">
        <v>1375</v>
      </c>
      <c r="E200" s="257" t="s">
        <v>1376</v>
      </c>
      <c r="F200" s="257" t="s">
        <v>1377</v>
      </c>
      <c r="G200" s="257" t="s">
        <v>1378</v>
      </c>
      <c r="H200" s="257"/>
      <c r="I200" s="257"/>
      <c r="J200" s="257" t="s">
        <v>87</v>
      </c>
      <c r="K200" s="257">
        <v>100</v>
      </c>
      <c r="L200" s="259">
        <v>710000000</v>
      </c>
      <c r="M200" s="260" t="s">
        <v>1379</v>
      </c>
      <c r="N200" s="355" t="s">
        <v>1526</v>
      </c>
      <c r="O200" s="257" t="s">
        <v>670</v>
      </c>
      <c r="P200" s="257" t="s">
        <v>149</v>
      </c>
      <c r="Q200" s="257" t="s">
        <v>1381</v>
      </c>
      <c r="R200" s="49" t="s">
        <v>1541</v>
      </c>
      <c r="S200" s="257">
        <v>112</v>
      </c>
      <c r="T200" s="257" t="s">
        <v>673</v>
      </c>
      <c r="U200" s="261">
        <f>47720-22704</f>
        <v>25016</v>
      </c>
      <c r="V200" s="261">
        <v>45</v>
      </c>
      <c r="W200" s="261">
        <v>1125720</v>
      </c>
      <c r="X200" s="575">
        <f t="shared" si="2"/>
        <v>1260806.4000000001</v>
      </c>
      <c r="Y200" s="257" t="s">
        <v>738</v>
      </c>
      <c r="Z200" s="257">
        <v>2015</v>
      </c>
      <c r="AA200" s="257"/>
      <c r="AB200" s="257" t="s">
        <v>634</v>
      </c>
      <c r="AC200" s="257"/>
      <c r="AD200" s="257" t="s">
        <v>178</v>
      </c>
      <c r="AE200" s="257" t="s">
        <v>1382</v>
      </c>
      <c r="AF200" s="262" t="s">
        <v>1383</v>
      </c>
    </row>
    <row r="201" spans="1:32" s="232" customFormat="1" ht="165.95" customHeight="1">
      <c r="A201" s="238" t="s">
        <v>1268</v>
      </c>
      <c r="B201" s="257" t="s">
        <v>179</v>
      </c>
      <c r="C201" s="257" t="s">
        <v>1374</v>
      </c>
      <c r="D201" s="257" t="s">
        <v>1375</v>
      </c>
      <c r="E201" s="257" t="s">
        <v>1376</v>
      </c>
      <c r="F201" s="257" t="s">
        <v>1377</v>
      </c>
      <c r="G201" s="257" t="s">
        <v>1378</v>
      </c>
      <c r="H201" s="257"/>
      <c r="I201" s="257"/>
      <c r="J201" s="257" t="s">
        <v>87</v>
      </c>
      <c r="K201" s="257">
        <v>100</v>
      </c>
      <c r="L201" s="259">
        <v>710000000</v>
      </c>
      <c r="M201" s="260" t="s">
        <v>1379</v>
      </c>
      <c r="N201" s="355" t="s">
        <v>1526</v>
      </c>
      <c r="O201" s="257" t="s">
        <v>674</v>
      </c>
      <c r="P201" s="257" t="s">
        <v>149</v>
      </c>
      <c r="Q201" s="257" t="s">
        <v>1381</v>
      </c>
      <c r="R201" s="49" t="s">
        <v>1541</v>
      </c>
      <c r="S201" s="257">
        <v>112</v>
      </c>
      <c r="T201" s="257" t="s">
        <v>673</v>
      </c>
      <c r="U201" s="261">
        <f>31550-12055</f>
        <v>19495</v>
      </c>
      <c r="V201" s="261">
        <v>45</v>
      </c>
      <c r="W201" s="261">
        <v>877275</v>
      </c>
      <c r="X201" s="575">
        <f t="shared" si="2"/>
        <v>982548.00000000012</v>
      </c>
      <c r="Y201" s="257" t="s">
        <v>738</v>
      </c>
      <c r="Z201" s="257">
        <v>2015</v>
      </c>
      <c r="AA201" s="257"/>
      <c r="AB201" s="257" t="s">
        <v>634</v>
      </c>
      <c r="AC201" s="257"/>
      <c r="AD201" s="257" t="s">
        <v>178</v>
      </c>
      <c r="AE201" s="257" t="s">
        <v>1382</v>
      </c>
      <c r="AF201" s="262" t="s">
        <v>1383</v>
      </c>
    </row>
    <row r="202" spans="1:32" s="232" customFormat="1" ht="165.95" customHeight="1">
      <c r="A202" s="238" t="s">
        <v>1269</v>
      </c>
      <c r="B202" s="257" t="s">
        <v>179</v>
      </c>
      <c r="C202" s="257" t="s">
        <v>1374</v>
      </c>
      <c r="D202" s="257" t="s">
        <v>1375</v>
      </c>
      <c r="E202" s="257" t="s">
        <v>1376</v>
      </c>
      <c r="F202" s="257" t="s">
        <v>1377</v>
      </c>
      <c r="G202" s="257" t="s">
        <v>1378</v>
      </c>
      <c r="H202" s="257"/>
      <c r="I202" s="257"/>
      <c r="J202" s="257" t="s">
        <v>87</v>
      </c>
      <c r="K202" s="257">
        <v>100</v>
      </c>
      <c r="L202" s="259">
        <v>710000000</v>
      </c>
      <c r="M202" s="260" t="s">
        <v>1379</v>
      </c>
      <c r="N202" s="355" t="s">
        <v>1526</v>
      </c>
      <c r="O202" s="257" t="s">
        <v>675</v>
      </c>
      <c r="P202" s="257" t="s">
        <v>149</v>
      </c>
      <c r="Q202" s="257" t="s">
        <v>1381</v>
      </c>
      <c r="R202" s="49" t="s">
        <v>1541</v>
      </c>
      <c r="S202" s="257">
        <v>112</v>
      </c>
      <c r="T202" s="257" t="s">
        <v>673</v>
      </c>
      <c r="U202" s="261">
        <f>33270-20645</f>
        <v>12625</v>
      </c>
      <c r="V202" s="261">
        <v>45</v>
      </c>
      <c r="W202" s="261">
        <v>568125</v>
      </c>
      <c r="X202" s="575">
        <f t="shared" si="2"/>
        <v>636300.00000000012</v>
      </c>
      <c r="Y202" s="257" t="s">
        <v>738</v>
      </c>
      <c r="Z202" s="257">
        <v>2015</v>
      </c>
      <c r="AA202" s="257"/>
      <c r="AB202" s="257" t="s">
        <v>634</v>
      </c>
      <c r="AC202" s="257"/>
      <c r="AD202" s="257" t="s">
        <v>178</v>
      </c>
      <c r="AE202" s="257" t="s">
        <v>1382</v>
      </c>
      <c r="AF202" s="262" t="s">
        <v>1383</v>
      </c>
    </row>
    <row r="203" spans="1:32" s="232" customFormat="1" ht="165.95" customHeight="1">
      <c r="A203" s="238" t="s">
        <v>1270</v>
      </c>
      <c r="B203" s="257" t="s">
        <v>179</v>
      </c>
      <c r="C203" s="257" t="s">
        <v>1374</v>
      </c>
      <c r="D203" s="257" t="s">
        <v>1375</v>
      </c>
      <c r="E203" s="257" t="s">
        <v>1376</v>
      </c>
      <c r="F203" s="257" t="s">
        <v>1377</v>
      </c>
      <c r="G203" s="257" t="s">
        <v>1378</v>
      </c>
      <c r="H203" s="257"/>
      <c r="I203" s="257"/>
      <c r="J203" s="257" t="s">
        <v>87</v>
      </c>
      <c r="K203" s="257">
        <v>100</v>
      </c>
      <c r="L203" s="259">
        <v>710000000</v>
      </c>
      <c r="M203" s="260" t="s">
        <v>1379</v>
      </c>
      <c r="N203" s="355" t="s">
        <v>1526</v>
      </c>
      <c r="O203" s="257" t="s">
        <v>1385</v>
      </c>
      <c r="P203" s="257" t="s">
        <v>149</v>
      </c>
      <c r="Q203" s="257" t="s">
        <v>1381</v>
      </c>
      <c r="R203" s="49" t="s">
        <v>1541</v>
      </c>
      <c r="S203" s="257">
        <v>112</v>
      </c>
      <c r="T203" s="257" t="s">
        <v>673</v>
      </c>
      <c r="U203" s="261">
        <v>3135</v>
      </c>
      <c r="V203" s="261">
        <v>45</v>
      </c>
      <c r="W203" s="261">
        <v>141075</v>
      </c>
      <c r="X203" s="575">
        <f t="shared" si="2"/>
        <v>158004.00000000003</v>
      </c>
      <c r="Y203" s="257" t="s">
        <v>738</v>
      </c>
      <c r="Z203" s="257">
        <v>2015</v>
      </c>
      <c r="AA203" s="257"/>
      <c r="AB203" s="257" t="s">
        <v>634</v>
      </c>
      <c r="AC203" s="257"/>
      <c r="AD203" s="257" t="s">
        <v>178</v>
      </c>
      <c r="AE203" s="257" t="s">
        <v>1382</v>
      </c>
      <c r="AF203" s="262" t="s">
        <v>1383</v>
      </c>
    </row>
    <row r="204" spans="1:32" s="232" customFormat="1" ht="165.95" customHeight="1">
      <c r="A204" s="238" t="s">
        <v>1271</v>
      </c>
      <c r="B204" s="257" t="s">
        <v>179</v>
      </c>
      <c r="C204" s="257" t="s">
        <v>1374</v>
      </c>
      <c r="D204" s="257" t="s">
        <v>1375</v>
      </c>
      <c r="E204" s="257" t="s">
        <v>1376</v>
      </c>
      <c r="F204" s="257" t="s">
        <v>1377</v>
      </c>
      <c r="G204" s="257" t="s">
        <v>1378</v>
      </c>
      <c r="H204" s="257"/>
      <c r="I204" s="257"/>
      <c r="J204" s="257" t="s">
        <v>87</v>
      </c>
      <c r="K204" s="257">
        <v>100</v>
      </c>
      <c r="L204" s="259">
        <v>710000000</v>
      </c>
      <c r="M204" s="260" t="s">
        <v>1379</v>
      </c>
      <c r="N204" s="355" t="s">
        <v>1526</v>
      </c>
      <c r="O204" s="257" t="s">
        <v>678</v>
      </c>
      <c r="P204" s="257" t="s">
        <v>149</v>
      </c>
      <c r="Q204" s="257" t="s">
        <v>1381</v>
      </c>
      <c r="R204" s="49" t="s">
        <v>1541</v>
      </c>
      <c r="S204" s="257">
        <v>112</v>
      </c>
      <c r="T204" s="257" t="s">
        <v>673</v>
      </c>
      <c r="U204" s="261">
        <v>3224</v>
      </c>
      <c r="V204" s="261">
        <v>45</v>
      </c>
      <c r="W204" s="261">
        <v>145080</v>
      </c>
      <c r="X204" s="575">
        <f t="shared" si="2"/>
        <v>162489.60000000001</v>
      </c>
      <c r="Y204" s="257" t="s">
        <v>738</v>
      </c>
      <c r="Z204" s="257">
        <v>2015</v>
      </c>
      <c r="AA204" s="257"/>
      <c r="AB204" s="257" t="s">
        <v>634</v>
      </c>
      <c r="AC204" s="257"/>
      <c r="AD204" s="257" t="s">
        <v>178</v>
      </c>
      <c r="AE204" s="257" t="s">
        <v>1382</v>
      </c>
      <c r="AF204" s="262" t="s">
        <v>1383</v>
      </c>
    </row>
    <row r="205" spans="1:32" s="232" customFormat="1" ht="165.95" customHeight="1">
      <c r="A205" s="238" t="s">
        <v>1272</v>
      </c>
      <c r="B205" s="257" t="s">
        <v>179</v>
      </c>
      <c r="C205" s="257" t="s">
        <v>1374</v>
      </c>
      <c r="D205" s="257" t="s">
        <v>1375</v>
      </c>
      <c r="E205" s="257" t="s">
        <v>1376</v>
      </c>
      <c r="F205" s="257" t="s">
        <v>1377</v>
      </c>
      <c r="G205" s="257" t="s">
        <v>1378</v>
      </c>
      <c r="H205" s="257"/>
      <c r="I205" s="257"/>
      <c r="J205" s="257" t="s">
        <v>87</v>
      </c>
      <c r="K205" s="257">
        <v>100</v>
      </c>
      <c r="L205" s="259">
        <v>710000000</v>
      </c>
      <c r="M205" s="260" t="s">
        <v>1379</v>
      </c>
      <c r="N205" s="355" t="s">
        <v>1526</v>
      </c>
      <c r="O205" s="257" t="s">
        <v>1386</v>
      </c>
      <c r="P205" s="257" t="s">
        <v>149</v>
      </c>
      <c r="Q205" s="257" t="s">
        <v>1381</v>
      </c>
      <c r="R205" s="49" t="s">
        <v>1541</v>
      </c>
      <c r="S205" s="257">
        <v>112</v>
      </c>
      <c r="T205" s="257" t="s">
        <v>673</v>
      </c>
      <c r="U205" s="261">
        <v>6138</v>
      </c>
      <c r="V205" s="261">
        <v>45</v>
      </c>
      <c r="W205" s="261">
        <v>276210</v>
      </c>
      <c r="X205" s="575">
        <f t="shared" si="2"/>
        <v>309355.2</v>
      </c>
      <c r="Y205" s="257" t="s">
        <v>738</v>
      </c>
      <c r="Z205" s="257">
        <v>2015</v>
      </c>
      <c r="AA205" s="257"/>
      <c r="AB205" s="257" t="s">
        <v>634</v>
      </c>
      <c r="AC205" s="257"/>
      <c r="AD205" s="257" t="s">
        <v>178</v>
      </c>
      <c r="AE205" s="257" t="s">
        <v>1382</v>
      </c>
      <c r="AF205" s="262" t="s">
        <v>1383</v>
      </c>
    </row>
    <row r="206" spans="1:32" s="232" customFormat="1" ht="165.95" customHeight="1">
      <c r="A206" s="238" t="s">
        <v>1273</v>
      </c>
      <c r="B206" s="257" t="s">
        <v>179</v>
      </c>
      <c r="C206" s="257" t="s">
        <v>1374</v>
      </c>
      <c r="D206" s="257" t="s">
        <v>1375</v>
      </c>
      <c r="E206" s="257" t="s">
        <v>1376</v>
      </c>
      <c r="F206" s="257" t="s">
        <v>1377</v>
      </c>
      <c r="G206" s="257" t="s">
        <v>1378</v>
      </c>
      <c r="H206" s="257"/>
      <c r="I206" s="257"/>
      <c r="J206" s="257" t="s">
        <v>87</v>
      </c>
      <c r="K206" s="257">
        <v>100</v>
      </c>
      <c r="L206" s="259">
        <v>710000000</v>
      </c>
      <c r="M206" s="260" t="s">
        <v>1379</v>
      </c>
      <c r="N206" s="355" t="s">
        <v>1526</v>
      </c>
      <c r="O206" s="257" t="s">
        <v>679</v>
      </c>
      <c r="P206" s="257" t="s">
        <v>149</v>
      </c>
      <c r="Q206" s="257" t="s">
        <v>1381</v>
      </c>
      <c r="R206" s="49" t="s">
        <v>1541</v>
      </c>
      <c r="S206" s="257">
        <v>112</v>
      </c>
      <c r="T206" s="257" t="s">
        <v>673</v>
      </c>
      <c r="U206" s="261">
        <v>3751</v>
      </c>
      <c r="V206" s="261">
        <v>45</v>
      </c>
      <c r="W206" s="261">
        <v>168795</v>
      </c>
      <c r="X206" s="575">
        <f t="shared" si="2"/>
        <v>189050.40000000002</v>
      </c>
      <c r="Y206" s="257" t="s">
        <v>738</v>
      </c>
      <c r="Z206" s="257">
        <v>2015</v>
      </c>
      <c r="AA206" s="257"/>
      <c r="AB206" s="257" t="s">
        <v>634</v>
      </c>
      <c r="AC206" s="257"/>
      <c r="AD206" s="257" t="s">
        <v>178</v>
      </c>
      <c r="AE206" s="257" t="s">
        <v>1382</v>
      </c>
      <c r="AF206" s="262" t="s">
        <v>1383</v>
      </c>
    </row>
    <row r="207" spans="1:32" s="232" customFormat="1" ht="165.95" customHeight="1">
      <c r="A207" s="238" t="s">
        <v>1274</v>
      </c>
      <c r="B207" s="257" t="s">
        <v>179</v>
      </c>
      <c r="C207" s="257" t="s">
        <v>1374</v>
      </c>
      <c r="D207" s="257" t="s">
        <v>1375</v>
      </c>
      <c r="E207" s="257" t="s">
        <v>1376</v>
      </c>
      <c r="F207" s="257" t="s">
        <v>1377</v>
      </c>
      <c r="G207" s="257" t="s">
        <v>1378</v>
      </c>
      <c r="H207" s="257"/>
      <c r="I207" s="257"/>
      <c r="J207" s="257" t="s">
        <v>87</v>
      </c>
      <c r="K207" s="257">
        <v>100</v>
      </c>
      <c r="L207" s="259">
        <v>710000000</v>
      </c>
      <c r="M207" s="260" t="s">
        <v>1379</v>
      </c>
      <c r="N207" s="355" t="s">
        <v>1526</v>
      </c>
      <c r="O207" s="257" t="s">
        <v>680</v>
      </c>
      <c r="P207" s="257" t="s">
        <v>149</v>
      </c>
      <c r="Q207" s="257" t="s">
        <v>1381</v>
      </c>
      <c r="R207" s="49" t="s">
        <v>1541</v>
      </c>
      <c r="S207" s="257">
        <v>112</v>
      </c>
      <c r="T207" s="257" t="s">
        <v>673</v>
      </c>
      <c r="U207" s="261">
        <v>4774</v>
      </c>
      <c r="V207" s="261">
        <v>45</v>
      </c>
      <c r="W207" s="261">
        <v>214830</v>
      </c>
      <c r="X207" s="575">
        <f t="shared" si="2"/>
        <v>240609.60000000003</v>
      </c>
      <c r="Y207" s="257" t="s">
        <v>738</v>
      </c>
      <c r="Z207" s="257">
        <v>2015</v>
      </c>
      <c r="AA207" s="257"/>
      <c r="AB207" s="257" t="s">
        <v>634</v>
      </c>
      <c r="AC207" s="257"/>
      <c r="AD207" s="257" t="s">
        <v>178</v>
      </c>
      <c r="AE207" s="257" t="s">
        <v>1382</v>
      </c>
      <c r="AF207" s="262" t="s">
        <v>1383</v>
      </c>
    </row>
    <row r="208" spans="1:32" s="232" customFormat="1" ht="165.95" customHeight="1">
      <c r="A208" s="238" t="s">
        <v>1275</v>
      </c>
      <c r="B208" s="257" t="s">
        <v>179</v>
      </c>
      <c r="C208" s="257" t="s">
        <v>1374</v>
      </c>
      <c r="D208" s="257" t="s">
        <v>1375</v>
      </c>
      <c r="E208" s="257" t="s">
        <v>1376</v>
      </c>
      <c r="F208" s="257" t="s">
        <v>1377</v>
      </c>
      <c r="G208" s="257" t="s">
        <v>1378</v>
      </c>
      <c r="H208" s="257"/>
      <c r="I208" s="257"/>
      <c r="J208" s="257" t="s">
        <v>87</v>
      </c>
      <c r="K208" s="257">
        <v>100</v>
      </c>
      <c r="L208" s="259">
        <v>710000000</v>
      </c>
      <c r="M208" s="260" t="s">
        <v>1379</v>
      </c>
      <c r="N208" s="355" t="s">
        <v>1526</v>
      </c>
      <c r="O208" s="257" t="s">
        <v>676</v>
      </c>
      <c r="P208" s="257" t="s">
        <v>149</v>
      </c>
      <c r="Q208" s="257" t="s">
        <v>1381</v>
      </c>
      <c r="R208" s="49" t="s">
        <v>1541</v>
      </c>
      <c r="S208" s="257">
        <v>112</v>
      </c>
      <c r="T208" s="257" t="s">
        <v>673</v>
      </c>
      <c r="U208" s="261">
        <v>3410</v>
      </c>
      <c r="V208" s="261">
        <v>45</v>
      </c>
      <c r="W208" s="261">
        <v>153450</v>
      </c>
      <c r="X208" s="575">
        <f t="shared" si="2"/>
        <v>171864.00000000003</v>
      </c>
      <c r="Y208" s="257" t="s">
        <v>738</v>
      </c>
      <c r="Z208" s="257">
        <v>2015</v>
      </c>
      <c r="AA208" s="257"/>
      <c r="AB208" s="257" t="s">
        <v>634</v>
      </c>
      <c r="AC208" s="257"/>
      <c r="AD208" s="257" t="s">
        <v>178</v>
      </c>
      <c r="AE208" s="257" t="s">
        <v>1382</v>
      </c>
      <c r="AF208" s="262" t="s">
        <v>1383</v>
      </c>
    </row>
    <row r="209" spans="1:32" s="232" customFormat="1" ht="165.95" customHeight="1">
      <c r="A209" s="238" t="s">
        <v>1276</v>
      </c>
      <c r="B209" s="257" t="s">
        <v>179</v>
      </c>
      <c r="C209" s="257" t="s">
        <v>1374</v>
      </c>
      <c r="D209" s="257" t="s">
        <v>1375</v>
      </c>
      <c r="E209" s="257" t="s">
        <v>1376</v>
      </c>
      <c r="F209" s="257" t="s">
        <v>1377</v>
      </c>
      <c r="G209" s="257" t="s">
        <v>1378</v>
      </c>
      <c r="H209" s="257"/>
      <c r="I209" s="257"/>
      <c r="J209" s="257" t="s">
        <v>87</v>
      </c>
      <c r="K209" s="257">
        <v>100</v>
      </c>
      <c r="L209" s="259">
        <v>710000000</v>
      </c>
      <c r="M209" s="260" t="s">
        <v>1379</v>
      </c>
      <c r="N209" s="355" t="s">
        <v>1526</v>
      </c>
      <c r="O209" s="257" t="s">
        <v>1387</v>
      </c>
      <c r="P209" s="257" t="s">
        <v>149</v>
      </c>
      <c r="Q209" s="257" t="s">
        <v>1381</v>
      </c>
      <c r="R209" s="49" t="s">
        <v>1541</v>
      </c>
      <c r="S209" s="257">
        <v>112</v>
      </c>
      <c r="T209" s="257" t="s">
        <v>673</v>
      </c>
      <c r="U209" s="261">
        <v>22037</v>
      </c>
      <c r="V209" s="261">
        <v>45</v>
      </c>
      <c r="W209" s="261">
        <v>991665</v>
      </c>
      <c r="X209" s="575">
        <f t="shared" si="2"/>
        <v>1110664.8</v>
      </c>
      <c r="Y209" s="257" t="s">
        <v>738</v>
      </c>
      <c r="Z209" s="257">
        <v>2015</v>
      </c>
      <c r="AA209" s="257"/>
      <c r="AB209" s="257" t="s">
        <v>634</v>
      </c>
      <c r="AC209" s="257"/>
      <c r="AD209" s="257" t="s">
        <v>178</v>
      </c>
      <c r="AE209" s="257" t="s">
        <v>1382</v>
      </c>
      <c r="AF209" s="262" t="s">
        <v>1383</v>
      </c>
    </row>
    <row r="210" spans="1:32" s="232" customFormat="1" ht="165.95" customHeight="1">
      <c r="A210" s="238" t="s">
        <v>1277</v>
      </c>
      <c r="B210" s="257" t="s">
        <v>179</v>
      </c>
      <c r="C210" s="257" t="s">
        <v>1374</v>
      </c>
      <c r="D210" s="257" t="s">
        <v>1375</v>
      </c>
      <c r="E210" s="257" t="s">
        <v>1376</v>
      </c>
      <c r="F210" s="257" t="s">
        <v>1377</v>
      </c>
      <c r="G210" s="257" t="s">
        <v>1378</v>
      </c>
      <c r="H210" s="257"/>
      <c r="I210" s="257"/>
      <c r="J210" s="257" t="s">
        <v>87</v>
      </c>
      <c r="K210" s="257">
        <v>100</v>
      </c>
      <c r="L210" s="259">
        <v>710000000</v>
      </c>
      <c r="M210" s="260" t="s">
        <v>1379</v>
      </c>
      <c r="N210" s="355" t="s">
        <v>1526</v>
      </c>
      <c r="O210" s="257" t="s">
        <v>687</v>
      </c>
      <c r="P210" s="257" t="s">
        <v>149</v>
      </c>
      <c r="Q210" s="257" t="s">
        <v>1381</v>
      </c>
      <c r="R210" s="49" t="s">
        <v>1541</v>
      </c>
      <c r="S210" s="257">
        <v>112</v>
      </c>
      <c r="T210" s="257" t="s">
        <v>673</v>
      </c>
      <c r="U210" s="261">
        <f>600-350</f>
        <v>250</v>
      </c>
      <c r="V210" s="261">
        <v>45</v>
      </c>
      <c r="W210" s="261">
        <v>11250</v>
      </c>
      <c r="X210" s="575">
        <f t="shared" ref="X210:X275" si="3">W210*1.12</f>
        <v>12600.000000000002</v>
      </c>
      <c r="Y210" s="257" t="s">
        <v>738</v>
      </c>
      <c r="Z210" s="257">
        <v>2015</v>
      </c>
      <c r="AA210" s="257"/>
      <c r="AB210" s="257" t="s">
        <v>634</v>
      </c>
      <c r="AC210" s="257"/>
      <c r="AD210" s="257" t="s">
        <v>178</v>
      </c>
      <c r="AE210" s="257" t="s">
        <v>1382</v>
      </c>
      <c r="AF210" s="262" t="s">
        <v>1383</v>
      </c>
    </row>
    <row r="211" spans="1:32" s="232" customFormat="1" ht="165.95" customHeight="1">
      <c r="A211" s="238" t="s">
        <v>1278</v>
      </c>
      <c r="B211" s="257" t="s">
        <v>179</v>
      </c>
      <c r="C211" s="257" t="s">
        <v>1374</v>
      </c>
      <c r="D211" s="257" t="s">
        <v>1375</v>
      </c>
      <c r="E211" s="257" t="s">
        <v>1376</v>
      </c>
      <c r="F211" s="257" t="s">
        <v>1377</v>
      </c>
      <c r="G211" s="257" t="s">
        <v>1378</v>
      </c>
      <c r="H211" s="257"/>
      <c r="I211" s="257"/>
      <c r="J211" s="257" t="s">
        <v>87</v>
      </c>
      <c r="K211" s="257">
        <v>100</v>
      </c>
      <c r="L211" s="259">
        <v>710000000</v>
      </c>
      <c r="M211" s="260" t="s">
        <v>1379</v>
      </c>
      <c r="N211" s="355" t="s">
        <v>1526</v>
      </c>
      <c r="O211" s="257" t="s">
        <v>683</v>
      </c>
      <c r="P211" s="257" t="s">
        <v>149</v>
      </c>
      <c r="Q211" s="257" t="s">
        <v>1381</v>
      </c>
      <c r="R211" s="49" t="s">
        <v>1541</v>
      </c>
      <c r="S211" s="257">
        <v>112</v>
      </c>
      <c r="T211" s="257" t="s">
        <v>673</v>
      </c>
      <c r="U211" s="261">
        <v>6015</v>
      </c>
      <c r="V211" s="261">
        <v>45</v>
      </c>
      <c r="W211" s="261">
        <v>270675</v>
      </c>
      <c r="X211" s="575">
        <f t="shared" si="3"/>
        <v>303156</v>
      </c>
      <c r="Y211" s="257" t="s">
        <v>738</v>
      </c>
      <c r="Z211" s="257">
        <v>2015</v>
      </c>
      <c r="AA211" s="257"/>
      <c r="AB211" s="257" t="s">
        <v>634</v>
      </c>
      <c r="AC211" s="257"/>
      <c r="AD211" s="257" t="s">
        <v>178</v>
      </c>
      <c r="AE211" s="257" t="s">
        <v>1382</v>
      </c>
      <c r="AF211" s="262" t="s">
        <v>1383</v>
      </c>
    </row>
    <row r="212" spans="1:32" s="232" customFormat="1" ht="165.95" customHeight="1">
      <c r="A212" s="238" t="s">
        <v>1279</v>
      </c>
      <c r="B212" s="257" t="s">
        <v>179</v>
      </c>
      <c r="C212" s="257" t="s">
        <v>1374</v>
      </c>
      <c r="D212" s="257" t="s">
        <v>1375</v>
      </c>
      <c r="E212" s="257" t="s">
        <v>1376</v>
      </c>
      <c r="F212" s="257" t="s">
        <v>1377</v>
      </c>
      <c r="G212" s="257" t="s">
        <v>1378</v>
      </c>
      <c r="H212" s="257"/>
      <c r="I212" s="257"/>
      <c r="J212" s="257" t="s">
        <v>87</v>
      </c>
      <c r="K212" s="257">
        <v>100</v>
      </c>
      <c r="L212" s="259">
        <v>710000000</v>
      </c>
      <c r="M212" s="260" t="s">
        <v>1379</v>
      </c>
      <c r="N212" s="355" t="s">
        <v>1526</v>
      </c>
      <c r="O212" s="257" t="s">
        <v>684</v>
      </c>
      <c r="P212" s="257" t="s">
        <v>149</v>
      </c>
      <c r="Q212" s="257" t="s">
        <v>1381</v>
      </c>
      <c r="R212" s="49" t="s">
        <v>1541</v>
      </c>
      <c r="S212" s="257">
        <v>112</v>
      </c>
      <c r="T212" s="257" t="s">
        <v>673</v>
      </c>
      <c r="U212" s="261">
        <v>2400</v>
      </c>
      <c r="V212" s="261">
        <v>45</v>
      </c>
      <c r="W212" s="261">
        <v>108000</v>
      </c>
      <c r="X212" s="575">
        <f t="shared" si="3"/>
        <v>120960.00000000001</v>
      </c>
      <c r="Y212" s="257" t="s">
        <v>738</v>
      </c>
      <c r="Z212" s="257">
        <v>2015</v>
      </c>
      <c r="AA212" s="257"/>
      <c r="AB212" s="257" t="s">
        <v>634</v>
      </c>
      <c r="AC212" s="257"/>
      <c r="AD212" s="257" t="s">
        <v>178</v>
      </c>
      <c r="AE212" s="257" t="s">
        <v>1382</v>
      </c>
      <c r="AF212" s="262" t="s">
        <v>1383</v>
      </c>
    </row>
    <row r="213" spans="1:32" s="232" customFormat="1" ht="165.95" customHeight="1">
      <c r="A213" s="238" t="s">
        <v>1280</v>
      </c>
      <c r="B213" s="257" t="s">
        <v>179</v>
      </c>
      <c r="C213" s="257" t="s">
        <v>1374</v>
      </c>
      <c r="D213" s="257" t="s">
        <v>1375</v>
      </c>
      <c r="E213" s="257" t="s">
        <v>1376</v>
      </c>
      <c r="F213" s="257" t="s">
        <v>1377</v>
      </c>
      <c r="G213" s="257" t="s">
        <v>1378</v>
      </c>
      <c r="H213" s="257"/>
      <c r="I213" s="257"/>
      <c r="J213" s="257" t="s">
        <v>87</v>
      </c>
      <c r="K213" s="257">
        <v>100</v>
      </c>
      <c r="L213" s="259">
        <v>710000000</v>
      </c>
      <c r="M213" s="260" t="s">
        <v>1379</v>
      </c>
      <c r="N213" s="355" t="s">
        <v>1526</v>
      </c>
      <c r="O213" s="257" t="s">
        <v>685</v>
      </c>
      <c r="P213" s="257" t="s">
        <v>149</v>
      </c>
      <c r="Q213" s="257" t="s">
        <v>1381</v>
      </c>
      <c r="R213" s="49" t="s">
        <v>1541</v>
      </c>
      <c r="S213" s="257">
        <v>112</v>
      </c>
      <c r="T213" s="257" t="s">
        <v>673</v>
      </c>
      <c r="U213" s="261">
        <v>2500</v>
      </c>
      <c r="V213" s="261">
        <v>45</v>
      </c>
      <c r="W213" s="261">
        <v>112500</v>
      </c>
      <c r="X213" s="575">
        <f t="shared" si="3"/>
        <v>126000.00000000001</v>
      </c>
      <c r="Y213" s="257" t="s">
        <v>738</v>
      </c>
      <c r="Z213" s="257">
        <v>2015</v>
      </c>
      <c r="AA213" s="257"/>
      <c r="AB213" s="257" t="s">
        <v>634</v>
      </c>
      <c r="AC213" s="257"/>
      <c r="AD213" s="257" t="s">
        <v>178</v>
      </c>
      <c r="AE213" s="257" t="s">
        <v>1382</v>
      </c>
      <c r="AF213" s="262" t="s">
        <v>1383</v>
      </c>
    </row>
    <row r="214" spans="1:32" s="232" customFormat="1" ht="165.95" customHeight="1">
      <c r="A214" s="238" t="s">
        <v>1281</v>
      </c>
      <c r="B214" s="257" t="s">
        <v>179</v>
      </c>
      <c r="C214" s="257" t="s">
        <v>1374</v>
      </c>
      <c r="D214" s="257" t="s">
        <v>1375</v>
      </c>
      <c r="E214" s="257" t="s">
        <v>1376</v>
      </c>
      <c r="F214" s="257" t="s">
        <v>1377</v>
      </c>
      <c r="G214" s="257" t="s">
        <v>1378</v>
      </c>
      <c r="H214" s="257"/>
      <c r="I214" s="257"/>
      <c r="J214" s="257" t="s">
        <v>87</v>
      </c>
      <c r="K214" s="257">
        <v>100</v>
      </c>
      <c r="L214" s="259">
        <v>710000000</v>
      </c>
      <c r="M214" s="260" t="s">
        <v>1379</v>
      </c>
      <c r="N214" s="355" t="s">
        <v>1526</v>
      </c>
      <c r="O214" s="257" t="s">
        <v>686</v>
      </c>
      <c r="P214" s="257" t="s">
        <v>149</v>
      </c>
      <c r="Q214" s="257" t="s">
        <v>1381</v>
      </c>
      <c r="R214" s="49" t="s">
        <v>1541</v>
      </c>
      <c r="S214" s="257">
        <v>112</v>
      </c>
      <c r="T214" s="257" t="s">
        <v>673</v>
      </c>
      <c r="U214" s="261">
        <v>3650</v>
      </c>
      <c r="V214" s="261">
        <v>45</v>
      </c>
      <c r="W214" s="261">
        <v>164250</v>
      </c>
      <c r="X214" s="575">
        <f t="shared" si="3"/>
        <v>183960.00000000003</v>
      </c>
      <c r="Y214" s="257" t="s">
        <v>738</v>
      </c>
      <c r="Z214" s="257">
        <v>2015</v>
      </c>
      <c r="AA214" s="257"/>
      <c r="AB214" s="257" t="s">
        <v>634</v>
      </c>
      <c r="AC214" s="257"/>
      <c r="AD214" s="257" t="s">
        <v>178</v>
      </c>
      <c r="AE214" s="257" t="s">
        <v>1382</v>
      </c>
      <c r="AF214" s="262" t="s">
        <v>1383</v>
      </c>
    </row>
    <row r="215" spans="1:32" s="232" customFormat="1" ht="165.95" customHeight="1">
      <c r="A215" s="238" t="s">
        <v>1282</v>
      </c>
      <c r="B215" s="257" t="s">
        <v>179</v>
      </c>
      <c r="C215" s="257" t="s">
        <v>1374</v>
      </c>
      <c r="D215" s="257" t="s">
        <v>1375</v>
      </c>
      <c r="E215" s="257" t="s">
        <v>1376</v>
      </c>
      <c r="F215" s="257" t="s">
        <v>1377</v>
      </c>
      <c r="G215" s="257" t="s">
        <v>1378</v>
      </c>
      <c r="H215" s="257"/>
      <c r="I215" s="257"/>
      <c r="J215" s="257" t="s">
        <v>87</v>
      </c>
      <c r="K215" s="257">
        <v>100</v>
      </c>
      <c r="L215" s="259">
        <v>710000000</v>
      </c>
      <c r="M215" s="260" t="s">
        <v>1379</v>
      </c>
      <c r="N215" s="355" t="s">
        <v>1526</v>
      </c>
      <c r="O215" s="257" t="s">
        <v>1388</v>
      </c>
      <c r="P215" s="257" t="s">
        <v>149</v>
      </c>
      <c r="Q215" s="257" t="s">
        <v>1381</v>
      </c>
      <c r="R215" s="49" t="s">
        <v>1541</v>
      </c>
      <c r="S215" s="257">
        <v>112</v>
      </c>
      <c r="T215" s="257" t="s">
        <v>673</v>
      </c>
      <c r="U215" s="261">
        <v>25093</v>
      </c>
      <c r="V215" s="261">
        <v>45</v>
      </c>
      <c r="W215" s="261">
        <v>1129185</v>
      </c>
      <c r="X215" s="575">
        <f t="shared" si="3"/>
        <v>1264687.2000000002</v>
      </c>
      <c r="Y215" s="257" t="s">
        <v>738</v>
      </c>
      <c r="Z215" s="257">
        <v>2015</v>
      </c>
      <c r="AA215" s="257"/>
      <c r="AB215" s="257" t="s">
        <v>634</v>
      </c>
      <c r="AC215" s="257"/>
      <c r="AD215" s="257" t="s">
        <v>178</v>
      </c>
      <c r="AE215" s="257" t="s">
        <v>1382</v>
      </c>
      <c r="AF215" s="262" t="s">
        <v>1383</v>
      </c>
    </row>
    <row r="216" spans="1:32" s="232" customFormat="1" ht="165.95" customHeight="1">
      <c r="A216" s="238" t="s">
        <v>1283</v>
      </c>
      <c r="B216" s="257" t="s">
        <v>179</v>
      </c>
      <c r="C216" s="257" t="s">
        <v>1374</v>
      </c>
      <c r="D216" s="257" t="s">
        <v>1375</v>
      </c>
      <c r="E216" s="257" t="s">
        <v>1376</v>
      </c>
      <c r="F216" s="257" t="s">
        <v>1377</v>
      </c>
      <c r="G216" s="257" t="s">
        <v>1378</v>
      </c>
      <c r="H216" s="257"/>
      <c r="I216" s="257"/>
      <c r="J216" s="257" t="s">
        <v>87</v>
      </c>
      <c r="K216" s="257">
        <v>100</v>
      </c>
      <c r="L216" s="259">
        <v>710000000</v>
      </c>
      <c r="M216" s="260" t="s">
        <v>1379</v>
      </c>
      <c r="N216" s="355" t="s">
        <v>1526</v>
      </c>
      <c r="O216" s="257" t="s">
        <v>688</v>
      </c>
      <c r="P216" s="257" t="s">
        <v>149</v>
      </c>
      <c r="Q216" s="257" t="s">
        <v>1381</v>
      </c>
      <c r="R216" s="49" t="s">
        <v>1541</v>
      </c>
      <c r="S216" s="257">
        <v>112</v>
      </c>
      <c r="T216" s="257" t="s">
        <v>673</v>
      </c>
      <c r="U216" s="261">
        <f>13552-9221</f>
        <v>4331</v>
      </c>
      <c r="V216" s="261">
        <v>45</v>
      </c>
      <c r="W216" s="261">
        <v>194895</v>
      </c>
      <c r="X216" s="575">
        <f t="shared" si="3"/>
        <v>218282.40000000002</v>
      </c>
      <c r="Y216" s="257" t="s">
        <v>738</v>
      </c>
      <c r="Z216" s="257">
        <v>2015</v>
      </c>
      <c r="AA216" s="257"/>
      <c r="AB216" s="257" t="s">
        <v>634</v>
      </c>
      <c r="AC216" s="257"/>
      <c r="AD216" s="257" t="s">
        <v>178</v>
      </c>
      <c r="AE216" s="257" t="s">
        <v>1382</v>
      </c>
      <c r="AF216" s="262" t="s">
        <v>1383</v>
      </c>
    </row>
    <row r="217" spans="1:32" s="232" customFormat="1" ht="165.95" customHeight="1">
      <c r="A217" s="238" t="s">
        <v>1284</v>
      </c>
      <c r="B217" s="257" t="s">
        <v>179</v>
      </c>
      <c r="C217" s="257" t="s">
        <v>1374</v>
      </c>
      <c r="D217" s="257" t="s">
        <v>1375</v>
      </c>
      <c r="E217" s="257" t="s">
        <v>1376</v>
      </c>
      <c r="F217" s="257" t="s">
        <v>1377</v>
      </c>
      <c r="G217" s="257" t="s">
        <v>1378</v>
      </c>
      <c r="H217" s="257"/>
      <c r="I217" s="257"/>
      <c r="J217" s="257" t="s">
        <v>87</v>
      </c>
      <c r="K217" s="257">
        <v>100</v>
      </c>
      <c r="L217" s="259">
        <v>710000000</v>
      </c>
      <c r="M217" s="260" t="s">
        <v>1379</v>
      </c>
      <c r="N217" s="355" t="s">
        <v>1526</v>
      </c>
      <c r="O217" s="257" t="s">
        <v>689</v>
      </c>
      <c r="P217" s="257" t="s">
        <v>149</v>
      </c>
      <c r="Q217" s="257" t="s">
        <v>1381</v>
      </c>
      <c r="R217" s="49" t="s">
        <v>1541</v>
      </c>
      <c r="S217" s="257">
        <v>112</v>
      </c>
      <c r="T217" s="257" t="s">
        <v>673</v>
      </c>
      <c r="U217" s="261">
        <f>9196-5089</f>
        <v>4107</v>
      </c>
      <c r="V217" s="261">
        <v>45</v>
      </c>
      <c r="W217" s="261">
        <v>184815</v>
      </c>
      <c r="X217" s="575">
        <f t="shared" si="3"/>
        <v>206992.80000000002</v>
      </c>
      <c r="Y217" s="257" t="s">
        <v>738</v>
      </c>
      <c r="Z217" s="257">
        <v>2015</v>
      </c>
      <c r="AA217" s="257"/>
      <c r="AB217" s="257" t="s">
        <v>634</v>
      </c>
      <c r="AC217" s="257"/>
      <c r="AD217" s="257" t="s">
        <v>178</v>
      </c>
      <c r="AE217" s="257" t="s">
        <v>1382</v>
      </c>
      <c r="AF217" s="262" t="s">
        <v>1383</v>
      </c>
    </row>
    <row r="218" spans="1:32" s="232" customFormat="1" ht="165.95" customHeight="1">
      <c r="A218" s="238" t="s">
        <v>1285</v>
      </c>
      <c r="B218" s="257" t="s">
        <v>179</v>
      </c>
      <c r="C218" s="257" t="s">
        <v>1374</v>
      </c>
      <c r="D218" s="257" t="s">
        <v>1375</v>
      </c>
      <c r="E218" s="257" t="s">
        <v>1376</v>
      </c>
      <c r="F218" s="257" t="s">
        <v>1377</v>
      </c>
      <c r="G218" s="257" t="s">
        <v>1378</v>
      </c>
      <c r="H218" s="257"/>
      <c r="I218" s="257"/>
      <c r="J218" s="257" t="s">
        <v>87</v>
      </c>
      <c r="K218" s="257">
        <v>100</v>
      </c>
      <c r="L218" s="259">
        <v>710000000</v>
      </c>
      <c r="M218" s="260" t="s">
        <v>1379</v>
      </c>
      <c r="N218" s="355" t="s">
        <v>1526</v>
      </c>
      <c r="O218" s="257" t="s">
        <v>690</v>
      </c>
      <c r="P218" s="257" t="s">
        <v>149</v>
      </c>
      <c r="Q218" s="257" t="s">
        <v>1381</v>
      </c>
      <c r="R218" s="49" t="s">
        <v>1541</v>
      </c>
      <c r="S218" s="257">
        <v>112</v>
      </c>
      <c r="T218" s="257" t="s">
        <v>673</v>
      </c>
      <c r="U218" s="261">
        <f>39072-5173</f>
        <v>33899</v>
      </c>
      <c r="V218" s="261">
        <v>45</v>
      </c>
      <c r="W218" s="261">
        <v>1525455</v>
      </c>
      <c r="X218" s="575">
        <f t="shared" si="3"/>
        <v>1708509.6</v>
      </c>
      <c r="Y218" s="257" t="s">
        <v>738</v>
      </c>
      <c r="Z218" s="257">
        <v>2015</v>
      </c>
      <c r="AA218" s="257"/>
      <c r="AB218" s="257" t="s">
        <v>634</v>
      </c>
      <c r="AC218" s="257"/>
      <c r="AD218" s="257" t="s">
        <v>178</v>
      </c>
      <c r="AE218" s="257" t="s">
        <v>1382</v>
      </c>
      <c r="AF218" s="262" t="s">
        <v>1383</v>
      </c>
    </row>
    <row r="219" spans="1:32" s="232" customFormat="1" ht="165.95" customHeight="1">
      <c r="A219" s="238" t="s">
        <v>1286</v>
      </c>
      <c r="B219" s="257" t="s">
        <v>179</v>
      </c>
      <c r="C219" s="257" t="s">
        <v>1374</v>
      </c>
      <c r="D219" s="257" t="s">
        <v>1375</v>
      </c>
      <c r="E219" s="257" t="s">
        <v>1376</v>
      </c>
      <c r="F219" s="257" t="s">
        <v>1377</v>
      </c>
      <c r="G219" s="257" t="s">
        <v>1378</v>
      </c>
      <c r="H219" s="257"/>
      <c r="I219" s="257"/>
      <c r="J219" s="257" t="s">
        <v>87</v>
      </c>
      <c r="K219" s="257">
        <v>100</v>
      </c>
      <c r="L219" s="259">
        <v>710000000</v>
      </c>
      <c r="M219" s="260" t="s">
        <v>1379</v>
      </c>
      <c r="N219" s="355" t="s">
        <v>1526</v>
      </c>
      <c r="O219" s="257" t="s">
        <v>1389</v>
      </c>
      <c r="P219" s="257" t="s">
        <v>149</v>
      </c>
      <c r="Q219" s="257" t="s">
        <v>1381</v>
      </c>
      <c r="R219" s="49" t="s">
        <v>1541</v>
      </c>
      <c r="S219" s="257">
        <v>112</v>
      </c>
      <c r="T219" s="257" t="s">
        <v>673</v>
      </c>
      <c r="U219" s="261">
        <f>16560-6274</f>
        <v>10286</v>
      </c>
      <c r="V219" s="261">
        <v>45</v>
      </c>
      <c r="W219" s="261">
        <v>462870</v>
      </c>
      <c r="X219" s="575">
        <f t="shared" si="3"/>
        <v>518414.4</v>
      </c>
      <c r="Y219" s="257" t="s">
        <v>738</v>
      </c>
      <c r="Z219" s="257">
        <v>2015</v>
      </c>
      <c r="AA219" s="257"/>
      <c r="AB219" s="257" t="s">
        <v>634</v>
      </c>
      <c r="AC219" s="257"/>
      <c r="AD219" s="257" t="s">
        <v>178</v>
      </c>
      <c r="AE219" s="257" t="s">
        <v>1382</v>
      </c>
      <c r="AF219" s="262" t="s">
        <v>1383</v>
      </c>
    </row>
    <row r="220" spans="1:32" s="232" customFormat="1" ht="165.95" customHeight="1">
      <c r="A220" s="238" t="s">
        <v>1287</v>
      </c>
      <c r="B220" s="257" t="s">
        <v>179</v>
      </c>
      <c r="C220" s="257" t="s">
        <v>1374</v>
      </c>
      <c r="D220" s="257" t="s">
        <v>1375</v>
      </c>
      <c r="E220" s="257" t="s">
        <v>1376</v>
      </c>
      <c r="F220" s="257" t="s">
        <v>1377</v>
      </c>
      <c r="G220" s="257" t="s">
        <v>1378</v>
      </c>
      <c r="H220" s="257"/>
      <c r="I220" s="257"/>
      <c r="J220" s="257" t="s">
        <v>87</v>
      </c>
      <c r="K220" s="257">
        <v>100</v>
      </c>
      <c r="L220" s="259">
        <v>710000000</v>
      </c>
      <c r="M220" s="260" t="s">
        <v>1379</v>
      </c>
      <c r="N220" s="355" t="s">
        <v>1526</v>
      </c>
      <c r="O220" s="257" t="s">
        <v>1390</v>
      </c>
      <c r="P220" s="257" t="s">
        <v>149</v>
      </c>
      <c r="Q220" s="257" t="s">
        <v>1381</v>
      </c>
      <c r="R220" s="49" t="s">
        <v>1541</v>
      </c>
      <c r="S220" s="257">
        <v>112</v>
      </c>
      <c r="T220" s="257" t="s">
        <v>673</v>
      </c>
      <c r="U220" s="261">
        <f>27660-3794</f>
        <v>23866</v>
      </c>
      <c r="V220" s="261">
        <v>45</v>
      </c>
      <c r="W220" s="261">
        <v>1073970</v>
      </c>
      <c r="X220" s="575">
        <f t="shared" si="3"/>
        <v>1202846.4000000001</v>
      </c>
      <c r="Y220" s="257" t="s">
        <v>738</v>
      </c>
      <c r="Z220" s="257">
        <v>2015</v>
      </c>
      <c r="AA220" s="257"/>
      <c r="AB220" s="257" t="s">
        <v>634</v>
      </c>
      <c r="AC220" s="257"/>
      <c r="AD220" s="257" t="s">
        <v>178</v>
      </c>
      <c r="AE220" s="257" t="s">
        <v>1382</v>
      </c>
      <c r="AF220" s="262" t="s">
        <v>1383</v>
      </c>
    </row>
    <row r="221" spans="1:32" s="232" customFormat="1" ht="165.95" customHeight="1">
      <c r="A221" s="238" t="s">
        <v>1288</v>
      </c>
      <c r="B221" s="257" t="s">
        <v>179</v>
      </c>
      <c r="C221" s="257" t="s">
        <v>1374</v>
      </c>
      <c r="D221" s="257" t="s">
        <v>1375</v>
      </c>
      <c r="E221" s="257" t="s">
        <v>1376</v>
      </c>
      <c r="F221" s="257" t="s">
        <v>1377</v>
      </c>
      <c r="G221" s="257" t="s">
        <v>1378</v>
      </c>
      <c r="H221" s="257"/>
      <c r="I221" s="257"/>
      <c r="J221" s="257" t="s">
        <v>87</v>
      </c>
      <c r="K221" s="257">
        <v>100</v>
      </c>
      <c r="L221" s="259">
        <v>710000000</v>
      </c>
      <c r="M221" s="260" t="s">
        <v>1379</v>
      </c>
      <c r="N221" s="355" t="s">
        <v>1526</v>
      </c>
      <c r="O221" s="257" t="s">
        <v>1391</v>
      </c>
      <c r="P221" s="257" t="s">
        <v>149</v>
      </c>
      <c r="Q221" s="257" t="s">
        <v>1381</v>
      </c>
      <c r="R221" s="49" t="s">
        <v>1541</v>
      </c>
      <c r="S221" s="257">
        <v>112</v>
      </c>
      <c r="T221" s="257" t="s">
        <v>673</v>
      </c>
      <c r="U221" s="261">
        <f>34934-2611</f>
        <v>32323</v>
      </c>
      <c r="V221" s="261">
        <v>45</v>
      </c>
      <c r="W221" s="261">
        <v>1454535</v>
      </c>
      <c r="X221" s="575">
        <f t="shared" si="3"/>
        <v>1629079.2000000002</v>
      </c>
      <c r="Y221" s="257" t="s">
        <v>738</v>
      </c>
      <c r="Z221" s="257">
        <v>2015</v>
      </c>
      <c r="AA221" s="257"/>
      <c r="AB221" s="257" t="s">
        <v>634</v>
      </c>
      <c r="AC221" s="257"/>
      <c r="AD221" s="257" t="s">
        <v>178</v>
      </c>
      <c r="AE221" s="257" t="s">
        <v>1382</v>
      </c>
      <c r="AF221" s="262" t="s">
        <v>1383</v>
      </c>
    </row>
    <row r="222" spans="1:32" s="232" customFormat="1" ht="165.95" customHeight="1">
      <c r="A222" s="238" t="s">
        <v>1289</v>
      </c>
      <c r="B222" s="257" t="s">
        <v>179</v>
      </c>
      <c r="C222" s="257" t="s">
        <v>1374</v>
      </c>
      <c r="D222" s="257" t="s">
        <v>1375</v>
      </c>
      <c r="E222" s="257" t="s">
        <v>1376</v>
      </c>
      <c r="F222" s="257" t="s">
        <v>1377</v>
      </c>
      <c r="G222" s="257" t="s">
        <v>1378</v>
      </c>
      <c r="H222" s="257"/>
      <c r="I222" s="257"/>
      <c r="J222" s="257" t="s">
        <v>87</v>
      </c>
      <c r="K222" s="257">
        <v>100</v>
      </c>
      <c r="L222" s="259">
        <v>710000000</v>
      </c>
      <c r="M222" s="260" t="s">
        <v>1379</v>
      </c>
      <c r="N222" s="355" t="s">
        <v>1526</v>
      </c>
      <c r="O222" s="257" t="s">
        <v>709</v>
      </c>
      <c r="P222" s="257" t="s">
        <v>149</v>
      </c>
      <c r="Q222" s="257" t="s">
        <v>1381</v>
      </c>
      <c r="R222" s="49" t="s">
        <v>1541</v>
      </c>
      <c r="S222" s="257">
        <v>112</v>
      </c>
      <c r="T222" s="257" t="s">
        <v>673</v>
      </c>
      <c r="U222" s="261">
        <v>52500</v>
      </c>
      <c r="V222" s="261">
        <v>45</v>
      </c>
      <c r="W222" s="261">
        <v>2362500</v>
      </c>
      <c r="X222" s="575">
        <f t="shared" si="3"/>
        <v>2646000.0000000005</v>
      </c>
      <c r="Y222" s="257" t="s">
        <v>738</v>
      </c>
      <c r="Z222" s="257">
        <v>2015</v>
      </c>
      <c r="AA222" s="257"/>
      <c r="AB222" s="257" t="s">
        <v>634</v>
      </c>
      <c r="AC222" s="257"/>
      <c r="AD222" s="257" t="s">
        <v>178</v>
      </c>
      <c r="AE222" s="257" t="s">
        <v>1382</v>
      </c>
      <c r="AF222" s="262" t="s">
        <v>1383</v>
      </c>
    </row>
    <row r="223" spans="1:32" s="232" customFormat="1" ht="165.95" customHeight="1">
      <c r="A223" s="238" t="s">
        <v>1290</v>
      </c>
      <c r="B223" s="257" t="s">
        <v>179</v>
      </c>
      <c r="C223" s="257" t="s">
        <v>1374</v>
      </c>
      <c r="D223" s="257" t="s">
        <v>1375</v>
      </c>
      <c r="E223" s="257" t="s">
        <v>1376</v>
      </c>
      <c r="F223" s="257" t="s">
        <v>1377</v>
      </c>
      <c r="G223" s="257" t="s">
        <v>1378</v>
      </c>
      <c r="H223" s="257"/>
      <c r="I223" s="257"/>
      <c r="J223" s="257" t="s">
        <v>87</v>
      </c>
      <c r="K223" s="257">
        <v>100</v>
      </c>
      <c r="L223" s="259">
        <v>710000000</v>
      </c>
      <c r="M223" s="260" t="s">
        <v>1379</v>
      </c>
      <c r="N223" s="355" t="s">
        <v>1526</v>
      </c>
      <c r="O223" s="257" t="s">
        <v>1392</v>
      </c>
      <c r="P223" s="257" t="s">
        <v>149</v>
      </c>
      <c r="Q223" s="257" t="s">
        <v>1381</v>
      </c>
      <c r="R223" s="49" t="s">
        <v>1541</v>
      </c>
      <c r="S223" s="257">
        <v>112</v>
      </c>
      <c r="T223" s="257" t="s">
        <v>673</v>
      </c>
      <c r="U223" s="261">
        <v>16536</v>
      </c>
      <c r="V223" s="261">
        <v>45</v>
      </c>
      <c r="W223" s="261">
        <v>744120</v>
      </c>
      <c r="X223" s="575">
        <f t="shared" si="3"/>
        <v>833414.4</v>
      </c>
      <c r="Y223" s="257" t="s">
        <v>738</v>
      </c>
      <c r="Z223" s="257">
        <v>2015</v>
      </c>
      <c r="AA223" s="257"/>
      <c r="AB223" s="257" t="s">
        <v>634</v>
      </c>
      <c r="AC223" s="257"/>
      <c r="AD223" s="257" t="s">
        <v>178</v>
      </c>
      <c r="AE223" s="257" t="s">
        <v>1382</v>
      </c>
      <c r="AF223" s="262" t="s">
        <v>1383</v>
      </c>
    </row>
    <row r="224" spans="1:32" s="232" customFormat="1" ht="165.95" customHeight="1">
      <c r="A224" s="238" t="s">
        <v>1291</v>
      </c>
      <c r="B224" s="257" t="s">
        <v>179</v>
      </c>
      <c r="C224" s="257" t="s">
        <v>1374</v>
      </c>
      <c r="D224" s="257" t="s">
        <v>1375</v>
      </c>
      <c r="E224" s="257" t="s">
        <v>1376</v>
      </c>
      <c r="F224" s="257" t="s">
        <v>1377</v>
      </c>
      <c r="G224" s="257" t="s">
        <v>1378</v>
      </c>
      <c r="H224" s="257"/>
      <c r="I224" s="257"/>
      <c r="J224" s="257" t="s">
        <v>87</v>
      </c>
      <c r="K224" s="257">
        <v>100</v>
      </c>
      <c r="L224" s="259">
        <v>710000000</v>
      </c>
      <c r="M224" s="260" t="s">
        <v>1379</v>
      </c>
      <c r="N224" s="355" t="s">
        <v>1526</v>
      </c>
      <c r="O224" s="257" t="s">
        <v>694</v>
      </c>
      <c r="P224" s="257" t="s">
        <v>149</v>
      </c>
      <c r="Q224" s="257" t="s">
        <v>1381</v>
      </c>
      <c r="R224" s="49" t="s">
        <v>1541</v>
      </c>
      <c r="S224" s="257">
        <v>112</v>
      </c>
      <c r="T224" s="257" t="s">
        <v>673</v>
      </c>
      <c r="U224" s="261">
        <f>4950-4290</f>
        <v>660</v>
      </c>
      <c r="V224" s="261">
        <v>45</v>
      </c>
      <c r="W224" s="261">
        <v>29700</v>
      </c>
      <c r="X224" s="575">
        <f t="shared" si="3"/>
        <v>33264</v>
      </c>
      <c r="Y224" s="257" t="s">
        <v>738</v>
      </c>
      <c r="Z224" s="257">
        <v>2015</v>
      </c>
      <c r="AA224" s="257"/>
      <c r="AB224" s="257" t="s">
        <v>634</v>
      </c>
      <c r="AC224" s="257"/>
      <c r="AD224" s="257" t="s">
        <v>178</v>
      </c>
      <c r="AE224" s="257" t="s">
        <v>1382</v>
      </c>
      <c r="AF224" s="262" t="s">
        <v>1383</v>
      </c>
    </row>
    <row r="225" spans="1:32" s="232" customFormat="1" ht="165.95" customHeight="1">
      <c r="A225" s="238" t="s">
        <v>1292</v>
      </c>
      <c r="B225" s="257" t="s">
        <v>179</v>
      </c>
      <c r="C225" s="257" t="s">
        <v>1374</v>
      </c>
      <c r="D225" s="257" t="s">
        <v>1375</v>
      </c>
      <c r="E225" s="257" t="s">
        <v>1376</v>
      </c>
      <c r="F225" s="257" t="s">
        <v>1377</v>
      </c>
      <c r="G225" s="257" t="s">
        <v>1378</v>
      </c>
      <c r="H225" s="257"/>
      <c r="I225" s="257"/>
      <c r="J225" s="257" t="s">
        <v>87</v>
      </c>
      <c r="K225" s="257">
        <v>100</v>
      </c>
      <c r="L225" s="259">
        <v>710000000</v>
      </c>
      <c r="M225" s="260" t="s">
        <v>1379</v>
      </c>
      <c r="N225" s="355" t="s">
        <v>1526</v>
      </c>
      <c r="O225" s="257" t="s">
        <v>695</v>
      </c>
      <c r="P225" s="257" t="s">
        <v>149</v>
      </c>
      <c r="Q225" s="257" t="s">
        <v>1381</v>
      </c>
      <c r="R225" s="49" t="s">
        <v>1541</v>
      </c>
      <c r="S225" s="257">
        <v>112</v>
      </c>
      <c r="T225" s="257" t="s">
        <v>673</v>
      </c>
      <c r="U225" s="261">
        <f>52470-5588</f>
        <v>46882</v>
      </c>
      <c r="V225" s="261">
        <v>45</v>
      </c>
      <c r="W225" s="261">
        <v>2109690</v>
      </c>
      <c r="X225" s="575">
        <f t="shared" si="3"/>
        <v>2362852.8000000003</v>
      </c>
      <c r="Y225" s="257" t="s">
        <v>738</v>
      </c>
      <c r="Z225" s="257">
        <v>2015</v>
      </c>
      <c r="AA225" s="257"/>
      <c r="AB225" s="257" t="s">
        <v>634</v>
      </c>
      <c r="AC225" s="257"/>
      <c r="AD225" s="257" t="s">
        <v>178</v>
      </c>
      <c r="AE225" s="257" t="s">
        <v>1382</v>
      </c>
      <c r="AF225" s="262" t="s">
        <v>1383</v>
      </c>
    </row>
    <row r="226" spans="1:32" s="232" customFormat="1" ht="165.95" customHeight="1">
      <c r="A226" s="238" t="s">
        <v>1293</v>
      </c>
      <c r="B226" s="257" t="s">
        <v>179</v>
      </c>
      <c r="C226" s="257" t="s">
        <v>1374</v>
      </c>
      <c r="D226" s="257" t="s">
        <v>1375</v>
      </c>
      <c r="E226" s="257" t="s">
        <v>1376</v>
      </c>
      <c r="F226" s="257" t="s">
        <v>1377</v>
      </c>
      <c r="G226" s="257" t="s">
        <v>1378</v>
      </c>
      <c r="H226" s="257"/>
      <c r="I226" s="257"/>
      <c r="J226" s="257" t="s">
        <v>87</v>
      </c>
      <c r="K226" s="257">
        <v>100</v>
      </c>
      <c r="L226" s="259">
        <v>710000000</v>
      </c>
      <c r="M226" s="260" t="s">
        <v>1379</v>
      </c>
      <c r="N226" s="355" t="s">
        <v>1526</v>
      </c>
      <c r="O226" s="257" t="s">
        <v>693</v>
      </c>
      <c r="P226" s="257" t="s">
        <v>149</v>
      </c>
      <c r="Q226" s="257" t="s">
        <v>1381</v>
      </c>
      <c r="R226" s="49" t="s">
        <v>1541</v>
      </c>
      <c r="S226" s="257">
        <v>112</v>
      </c>
      <c r="T226" s="257" t="s">
        <v>673</v>
      </c>
      <c r="U226" s="261">
        <f>29370-11033</f>
        <v>18337</v>
      </c>
      <c r="V226" s="261">
        <v>45</v>
      </c>
      <c r="W226" s="261">
        <v>825165</v>
      </c>
      <c r="X226" s="575">
        <f t="shared" si="3"/>
        <v>924184.8</v>
      </c>
      <c r="Y226" s="257" t="s">
        <v>738</v>
      </c>
      <c r="Z226" s="257">
        <v>2015</v>
      </c>
      <c r="AA226" s="257"/>
      <c r="AB226" s="257" t="s">
        <v>634</v>
      </c>
      <c r="AC226" s="257"/>
      <c r="AD226" s="257" t="s">
        <v>178</v>
      </c>
      <c r="AE226" s="257" t="s">
        <v>1382</v>
      </c>
      <c r="AF226" s="262" t="s">
        <v>1383</v>
      </c>
    </row>
    <row r="227" spans="1:32" s="232" customFormat="1" ht="165.95" customHeight="1">
      <c r="A227" s="238" t="s">
        <v>1294</v>
      </c>
      <c r="B227" s="257" t="s">
        <v>179</v>
      </c>
      <c r="C227" s="257" t="s">
        <v>1374</v>
      </c>
      <c r="D227" s="257" t="s">
        <v>1375</v>
      </c>
      <c r="E227" s="257" t="s">
        <v>1376</v>
      </c>
      <c r="F227" s="257" t="s">
        <v>1377</v>
      </c>
      <c r="G227" s="257" t="s">
        <v>1378</v>
      </c>
      <c r="H227" s="257"/>
      <c r="I227" s="257"/>
      <c r="J227" s="257" t="s">
        <v>87</v>
      </c>
      <c r="K227" s="257">
        <v>100</v>
      </c>
      <c r="L227" s="259">
        <v>710000000</v>
      </c>
      <c r="M227" s="260" t="s">
        <v>1379</v>
      </c>
      <c r="N227" s="355" t="s">
        <v>1526</v>
      </c>
      <c r="O227" s="260" t="s">
        <v>1393</v>
      </c>
      <c r="P227" s="257" t="s">
        <v>149</v>
      </c>
      <c r="Q227" s="257" t="s">
        <v>1381</v>
      </c>
      <c r="R227" s="49" t="s">
        <v>1541</v>
      </c>
      <c r="S227" s="257">
        <v>112</v>
      </c>
      <c r="T227" s="257" t="s">
        <v>673</v>
      </c>
      <c r="U227" s="261">
        <v>1040</v>
      </c>
      <c r="V227" s="261">
        <v>45</v>
      </c>
      <c r="W227" s="261">
        <v>46800</v>
      </c>
      <c r="X227" s="575">
        <f t="shared" si="3"/>
        <v>52416.000000000007</v>
      </c>
      <c r="Y227" s="257" t="s">
        <v>738</v>
      </c>
      <c r="Z227" s="257">
        <v>2015</v>
      </c>
      <c r="AA227" s="257"/>
      <c r="AB227" s="257" t="s">
        <v>634</v>
      </c>
      <c r="AC227" s="257"/>
      <c r="AD227" s="257" t="s">
        <v>178</v>
      </c>
      <c r="AE227" s="257" t="s">
        <v>1382</v>
      </c>
      <c r="AF227" s="262" t="s">
        <v>1383</v>
      </c>
    </row>
    <row r="228" spans="1:32" s="232" customFormat="1" ht="165.95" customHeight="1">
      <c r="A228" s="238" t="s">
        <v>1295</v>
      </c>
      <c r="B228" s="257" t="s">
        <v>179</v>
      </c>
      <c r="C228" s="257" t="s">
        <v>1374</v>
      </c>
      <c r="D228" s="257" t="s">
        <v>1375</v>
      </c>
      <c r="E228" s="257" t="s">
        <v>1376</v>
      </c>
      <c r="F228" s="257" t="s">
        <v>1377</v>
      </c>
      <c r="G228" s="257" t="s">
        <v>1378</v>
      </c>
      <c r="H228" s="257"/>
      <c r="I228" s="257"/>
      <c r="J228" s="257" t="s">
        <v>87</v>
      </c>
      <c r="K228" s="257">
        <v>100</v>
      </c>
      <c r="L228" s="259">
        <v>710000000</v>
      </c>
      <c r="M228" s="260" t="s">
        <v>1379</v>
      </c>
      <c r="N228" s="355" t="s">
        <v>1526</v>
      </c>
      <c r="O228" s="257" t="s">
        <v>696</v>
      </c>
      <c r="P228" s="257" t="s">
        <v>149</v>
      </c>
      <c r="Q228" s="257" t="s">
        <v>1381</v>
      </c>
      <c r="R228" s="49" t="s">
        <v>1541</v>
      </c>
      <c r="S228" s="257">
        <v>112</v>
      </c>
      <c r="T228" s="257" t="s">
        <v>673</v>
      </c>
      <c r="U228" s="261">
        <v>16800</v>
      </c>
      <c r="V228" s="261">
        <v>45</v>
      </c>
      <c r="W228" s="261">
        <v>756000</v>
      </c>
      <c r="X228" s="575">
        <f t="shared" si="3"/>
        <v>846720.00000000012</v>
      </c>
      <c r="Y228" s="257" t="s">
        <v>738</v>
      </c>
      <c r="Z228" s="257">
        <v>2015</v>
      </c>
      <c r="AA228" s="257"/>
      <c r="AB228" s="257" t="s">
        <v>634</v>
      </c>
      <c r="AC228" s="257"/>
      <c r="AD228" s="257" t="s">
        <v>178</v>
      </c>
      <c r="AE228" s="257" t="s">
        <v>1382</v>
      </c>
      <c r="AF228" s="262" t="s">
        <v>1383</v>
      </c>
    </row>
    <row r="229" spans="1:32" s="232" customFormat="1" ht="165.95" customHeight="1">
      <c r="A229" s="238" t="s">
        <v>1296</v>
      </c>
      <c r="B229" s="257" t="s">
        <v>179</v>
      </c>
      <c r="C229" s="257" t="s">
        <v>1374</v>
      </c>
      <c r="D229" s="257" t="s">
        <v>1375</v>
      </c>
      <c r="E229" s="257" t="s">
        <v>1376</v>
      </c>
      <c r="F229" s="257" t="s">
        <v>1377</v>
      </c>
      <c r="G229" s="257" t="s">
        <v>1378</v>
      </c>
      <c r="H229" s="257"/>
      <c r="I229" s="257"/>
      <c r="J229" s="257" t="s">
        <v>87</v>
      </c>
      <c r="K229" s="257">
        <v>100</v>
      </c>
      <c r="L229" s="259">
        <v>710000000</v>
      </c>
      <c r="M229" s="260" t="s">
        <v>1379</v>
      </c>
      <c r="N229" s="355" t="s">
        <v>1526</v>
      </c>
      <c r="O229" s="257" t="s">
        <v>1394</v>
      </c>
      <c r="P229" s="257" t="s">
        <v>149</v>
      </c>
      <c r="Q229" s="257" t="s">
        <v>1381</v>
      </c>
      <c r="R229" s="49" t="s">
        <v>1541</v>
      </c>
      <c r="S229" s="257">
        <v>112</v>
      </c>
      <c r="T229" s="257" t="s">
        <v>673</v>
      </c>
      <c r="U229" s="261">
        <v>14175</v>
      </c>
      <c r="V229" s="261">
        <v>45</v>
      </c>
      <c r="W229" s="261">
        <v>637875</v>
      </c>
      <c r="X229" s="575">
        <f t="shared" si="3"/>
        <v>714420.00000000012</v>
      </c>
      <c r="Y229" s="257" t="s">
        <v>738</v>
      </c>
      <c r="Z229" s="257">
        <v>2015</v>
      </c>
      <c r="AA229" s="257"/>
      <c r="AB229" s="257" t="s">
        <v>634</v>
      </c>
      <c r="AC229" s="257"/>
      <c r="AD229" s="257" t="s">
        <v>178</v>
      </c>
      <c r="AE229" s="257" t="s">
        <v>1382</v>
      </c>
      <c r="AF229" s="262" t="s">
        <v>1383</v>
      </c>
    </row>
    <row r="230" spans="1:32" s="232" customFormat="1" ht="165.95" customHeight="1">
      <c r="A230" s="238" t="s">
        <v>1297</v>
      </c>
      <c r="B230" s="257" t="s">
        <v>179</v>
      </c>
      <c r="C230" s="257" t="s">
        <v>1374</v>
      </c>
      <c r="D230" s="257" t="s">
        <v>1375</v>
      </c>
      <c r="E230" s="257" t="s">
        <v>1376</v>
      </c>
      <c r="F230" s="257" t="s">
        <v>1377</v>
      </c>
      <c r="G230" s="257" t="s">
        <v>1378</v>
      </c>
      <c r="H230" s="257"/>
      <c r="I230" s="257"/>
      <c r="J230" s="257" t="s">
        <v>87</v>
      </c>
      <c r="K230" s="257">
        <v>100</v>
      </c>
      <c r="L230" s="259">
        <v>710000000</v>
      </c>
      <c r="M230" s="260" t="s">
        <v>1379</v>
      </c>
      <c r="N230" s="355" t="s">
        <v>1526</v>
      </c>
      <c r="O230" s="257" t="s">
        <v>1395</v>
      </c>
      <c r="P230" s="257" t="s">
        <v>149</v>
      </c>
      <c r="Q230" s="257" t="s">
        <v>1381</v>
      </c>
      <c r="R230" s="49" t="s">
        <v>1541</v>
      </c>
      <c r="S230" s="257">
        <v>112</v>
      </c>
      <c r="T230" s="257" t="s">
        <v>673</v>
      </c>
      <c r="U230" s="261">
        <v>12768</v>
      </c>
      <c r="V230" s="261">
        <v>45</v>
      </c>
      <c r="W230" s="261">
        <v>574560</v>
      </c>
      <c r="X230" s="575">
        <f t="shared" si="3"/>
        <v>643507.20000000007</v>
      </c>
      <c r="Y230" s="257" t="s">
        <v>738</v>
      </c>
      <c r="Z230" s="257">
        <v>2015</v>
      </c>
      <c r="AA230" s="257"/>
      <c r="AB230" s="257" t="s">
        <v>634</v>
      </c>
      <c r="AC230" s="257"/>
      <c r="AD230" s="257" t="s">
        <v>178</v>
      </c>
      <c r="AE230" s="257" t="s">
        <v>1382</v>
      </c>
      <c r="AF230" s="262" t="s">
        <v>1383</v>
      </c>
    </row>
    <row r="231" spans="1:32" s="232" customFormat="1" ht="165.95" customHeight="1">
      <c r="A231" s="238" t="s">
        <v>1298</v>
      </c>
      <c r="B231" s="257" t="s">
        <v>179</v>
      </c>
      <c r="C231" s="257" t="s">
        <v>1374</v>
      </c>
      <c r="D231" s="257" t="s">
        <v>1375</v>
      </c>
      <c r="E231" s="257" t="s">
        <v>1376</v>
      </c>
      <c r="F231" s="257" t="s">
        <v>1377</v>
      </c>
      <c r="G231" s="257" t="s">
        <v>1378</v>
      </c>
      <c r="H231" s="257"/>
      <c r="I231" s="257"/>
      <c r="J231" s="257" t="s">
        <v>87</v>
      </c>
      <c r="K231" s="257">
        <v>100</v>
      </c>
      <c r="L231" s="259">
        <v>710000000</v>
      </c>
      <c r="M231" s="260" t="s">
        <v>1379</v>
      </c>
      <c r="N231" s="355" t="s">
        <v>1526</v>
      </c>
      <c r="O231" s="257" t="s">
        <v>715</v>
      </c>
      <c r="P231" s="257" t="s">
        <v>149</v>
      </c>
      <c r="Q231" s="257" t="s">
        <v>1381</v>
      </c>
      <c r="R231" s="49" t="s">
        <v>1541</v>
      </c>
      <c r="S231" s="257">
        <v>112</v>
      </c>
      <c r="T231" s="257" t="s">
        <v>673</v>
      </c>
      <c r="U231" s="261">
        <v>48490</v>
      </c>
      <c r="V231" s="261">
        <v>45</v>
      </c>
      <c r="W231" s="261">
        <v>2182050</v>
      </c>
      <c r="X231" s="575">
        <f t="shared" si="3"/>
        <v>2443896</v>
      </c>
      <c r="Y231" s="257" t="s">
        <v>738</v>
      </c>
      <c r="Z231" s="257">
        <v>2015</v>
      </c>
      <c r="AA231" s="257"/>
      <c r="AB231" s="257" t="s">
        <v>634</v>
      </c>
      <c r="AC231" s="257"/>
      <c r="AD231" s="257" t="s">
        <v>178</v>
      </c>
      <c r="AE231" s="257" t="s">
        <v>1382</v>
      </c>
      <c r="AF231" s="262" t="s">
        <v>1383</v>
      </c>
    </row>
    <row r="232" spans="1:32" s="232" customFormat="1" ht="165.95" customHeight="1">
      <c r="A232" s="238" t="s">
        <v>1299</v>
      </c>
      <c r="B232" s="257" t="s">
        <v>179</v>
      </c>
      <c r="C232" s="257" t="s">
        <v>1374</v>
      </c>
      <c r="D232" s="257" t="s">
        <v>1375</v>
      </c>
      <c r="E232" s="257" t="s">
        <v>1376</v>
      </c>
      <c r="F232" s="257" t="s">
        <v>1377</v>
      </c>
      <c r="G232" s="257" t="s">
        <v>1378</v>
      </c>
      <c r="H232" s="257"/>
      <c r="I232" s="257"/>
      <c r="J232" s="257" t="s">
        <v>87</v>
      </c>
      <c r="K232" s="257">
        <v>100</v>
      </c>
      <c r="L232" s="259">
        <v>710000000</v>
      </c>
      <c r="M232" s="260" t="s">
        <v>1379</v>
      </c>
      <c r="N232" s="355" t="s">
        <v>1526</v>
      </c>
      <c r="O232" s="257" t="s">
        <v>714</v>
      </c>
      <c r="P232" s="257" t="s">
        <v>149</v>
      </c>
      <c r="Q232" s="257" t="s">
        <v>1381</v>
      </c>
      <c r="R232" s="49" t="s">
        <v>1541</v>
      </c>
      <c r="S232" s="257">
        <v>112</v>
      </c>
      <c r="T232" s="257" t="s">
        <v>673</v>
      </c>
      <c r="U232" s="261">
        <f>24136-4715</f>
        <v>19421</v>
      </c>
      <c r="V232" s="261">
        <v>45</v>
      </c>
      <c r="W232" s="261">
        <v>873945</v>
      </c>
      <c r="X232" s="575">
        <f t="shared" si="3"/>
        <v>978818.40000000014</v>
      </c>
      <c r="Y232" s="257" t="s">
        <v>738</v>
      </c>
      <c r="Z232" s="257">
        <v>2015</v>
      </c>
      <c r="AA232" s="257"/>
      <c r="AB232" s="257" t="s">
        <v>634</v>
      </c>
      <c r="AC232" s="257"/>
      <c r="AD232" s="257" t="s">
        <v>178</v>
      </c>
      <c r="AE232" s="257" t="s">
        <v>1382</v>
      </c>
      <c r="AF232" s="262" t="s">
        <v>1383</v>
      </c>
    </row>
    <row r="233" spans="1:32" s="232" customFormat="1" ht="165.95" customHeight="1">
      <c r="A233" s="238" t="s">
        <v>1300</v>
      </c>
      <c r="B233" s="257" t="s">
        <v>179</v>
      </c>
      <c r="C233" s="257" t="s">
        <v>1374</v>
      </c>
      <c r="D233" s="257" t="s">
        <v>1375</v>
      </c>
      <c r="E233" s="257" t="s">
        <v>1376</v>
      </c>
      <c r="F233" s="257" t="s">
        <v>1377</v>
      </c>
      <c r="G233" s="257" t="s">
        <v>1378</v>
      </c>
      <c r="H233" s="257"/>
      <c r="I233" s="257"/>
      <c r="J233" s="257" t="s">
        <v>87</v>
      </c>
      <c r="K233" s="257">
        <v>100</v>
      </c>
      <c r="L233" s="259">
        <v>710000000</v>
      </c>
      <c r="M233" s="260" t="s">
        <v>1379</v>
      </c>
      <c r="N233" s="355" t="s">
        <v>1526</v>
      </c>
      <c r="O233" s="257" t="s">
        <v>716</v>
      </c>
      <c r="P233" s="257" t="s">
        <v>149</v>
      </c>
      <c r="Q233" s="257" t="s">
        <v>1381</v>
      </c>
      <c r="R233" s="49" t="s">
        <v>1541</v>
      </c>
      <c r="S233" s="257">
        <v>112</v>
      </c>
      <c r="T233" s="257" t="s">
        <v>673</v>
      </c>
      <c r="U233" s="261">
        <v>15540</v>
      </c>
      <c r="V233" s="261">
        <v>45</v>
      </c>
      <c r="W233" s="261">
        <v>699300</v>
      </c>
      <c r="X233" s="575">
        <f t="shared" si="3"/>
        <v>783216.00000000012</v>
      </c>
      <c r="Y233" s="257" t="s">
        <v>738</v>
      </c>
      <c r="Z233" s="257">
        <v>2015</v>
      </c>
      <c r="AA233" s="257"/>
      <c r="AB233" s="257" t="s">
        <v>634</v>
      </c>
      <c r="AC233" s="257"/>
      <c r="AD233" s="257" t="s">
        <v>178</v>
      </c>
      <c r="AE233" s="257" t="s">
        <v>1382</v>
      </c>
      <c r="AF233" s="262" t="s">
        <v>1383</v>
      </c>
    </row>
    <row r="234" spans="1:32" s="232" customFormat="1" ht="165.95" customHeight="1">
      <c r="A234" s="238" t="s">
        <v>1301</v>
      </c>
      <c r="B234" s="257" t="s">
        <v>179</v>
      </c>
      <c r="C234" s="257" t="s">
        <v>1374</v>
      </c>
      <c r="D234" s="257" t="s">
        <v>1375</v>
      </c>
      <c r="E234" s="257" t="s">
        <v>1376</v>
      </c>
      <c r="F234" s="257" t="s">
        <v>1377</v>
      </c>
      <c r="G234" s="257" t="s">
        <v>1378</v>
      </c>
      <c r="H234" s="257"/>
      <c r="I234" s="257"/>
      <c r="J234" s="257" t="s">
        <v>87</v>
      </c>
      <c r="K234" s="257">
        <v>100</v>
      </c>
      <c r="L234" s="259">
        <v>710000000</v>
      </c>
      <c r="M234" s="260" t="s">
        <v>1379</v>
      </c>
      <c r="N234" s="355" t="s">
        <v>1526</v>
      </c>
      <c r="O234" s="257" t="s">
        <v>717</v>
      </c>
      <c r="P234" s="257" t="s">
        <v>149</v>
      </c>
      <c r="Q234" s="257" t="s">
        <v>1381</v>
      </c>
      <c r="R234" s="49" t="s">
        <v>1541</v>
      </c>
      <c r="S234" s="257">
        <v>112</v>
      </c>
      <c r="T234" s="257" t="s">
        <v>673</v>
      </c>
      <c r="U234" s="261">
        <v>29019</v>
      </c>
      <c r="V234" s="261">
        <v>45</v>
      </c>
      <c r="W234" s="261">
        <v>1305855</v>
      </c>
      <c r="X234" s="575">
        <f t="shared" si="3"/>
        <v>1462557.6</v>
      </c>
      <c r="Y234" s="257" t="s">
        <v>738</v>
      </c>
      <c r="Z234" s="257">
        <v>2015</v>
      </c>
      <c r="AA234" s="257"/>
      <c r="AB234" s="257" t="s">
        <v>634</v>
      </c>
      <c r="AC234" s="257"/>
      <c r="AD234" s="257" t="s">
        <v>178</v>
      </c>
      <c r="AE234" s="257" t="s">
        <v>1382</v>
      </c>
      <c r="AF234" s="262" t="s">
        <v>1383</v>
      </c>
    </row>
    <row r="235" spans="1:32" s="232" customFormat="1" ht="165.95" customHeight="1">
      <c r="A235" s="238" t="s">
        <v>1302</v>
      </c>
      <c r="B235" s="257" t="s">
        <v>179</v>
      </c>
      <c r="C235" s="257" t="s">
        <v>1374</v>
      </c>
      <c r="D235" s="257" t="s">
        <v>1375</v>
      </c>
      <c r="E235" s="257" t="s">
        <v>1376</v>
      </c>
      <c r="F235" s="257" t="s">
        <v>1377</v>
      </c>
      <c r="G235" s="257" t="s">
        <v>1378</v>
      </c>
      <c r="H235" s="257"/>
      <c r="I235" s="257"/>
      <c r="J235" s="257" t="s">
        <v>87</v>
      </c>
      <c r="K235" s="257">
        <v>100</v>
      </c>
      <c r="L235" s="259">
        <v>710000000</v>
      </c>
      <c r="M235" s="260" t="s">
        <v>1379</v>
      </c>
      <c r="N235" s="355" t="s">
        <v>1526</v>
      </c>
      <c r="O235" s="263" t="s">
        <v>1396</v>
      </c>
      <c r="P235" s="257" t="s">
        <v>149</v>
      </c>
      <c r="Q235" s="257" t="s">
        <v>1381</v>
      </c>
      <c r="R235" s="49" t="s">
        <v>1541</v>
      </c>
      <c r="S235" s="257">
        <v>112</v>
      </c>
      <c r="T235" s="257" t="s">
        <v>673</v>
      </c>
      <c r="U235" s="261">
        <f>12815-2227</f>
        <v>10588</v>
      </c>
      <c r="V235" s="261">
        <v>45</v>
      </c>
      <c r="W235" s="261">
        <v>476460</v>
      </c>
      <c r="X235" s="575">
        <f t="shared" si="3"/>
        <v>533635.20000000007</v>
      </c>
      <c r="Y235" s="257" t="s">
        <v>738</v>
      </c>
      <c r="Z235" s="257">
        <v>2015</v>
      </c>
      <c r="AA235" s="257"/>
      <c r="AB235" s="257" t="s">
        <v>634</v>
      </c>
      <c r="AC235" s="257"/>
      <c r="AD235" s="257" t="s">
        <v>178</v>
      </c>
      <c r="AE235" s="257" t="s">
        <v>1382</v>
      </c>
      <c r="AF235" s="262" t="s">
        <v>1383</v>
      </c>
    </row>
    <row r="236" spans="1:32" s="232" customFormat="1" ht="165.95" customHeight="1">
      <c r="A236" s="238" t="s">
        <v>1303</v>
      </c>
      <c r="B236" s="264" t="s">
        <v>179</v>
      </c>
      <c r="C236" s="257" t="s">
        <v>1374</v>
      </c>
      <c r="D236" s="257" t="s">
        <v>1375</v>
      </c>
      <c r="E236" s="257" t="s">
        <v>1376</v>
      </c>
      <c r="F236" s="257" t="s">
        <v>1377</v>
      </c>
      <c r="G236" s="257" t="s">
        <v>1378</v>
      </c>
      <c r="H236" s="257"/>
      <c r="I236" s="257"/>
      <c r="J236" s="257" t="s">
        <v>87</v>
      </c>
      <c r="K236" s="257">
        <v>100</v>
      </c>
      <c r="L236" s="259">
        <v>710000000</v>
      </c>
      <c r="M236" s="260" t="s">
        <v>1379</v>
      </c>
      <c r="N236" s="355" t="s">
        <v>1526</v>
      </c>
      <c r="O236" s="257" t="s">
        <v>718</v>
      </c>
      <c r="P236" s="257" t="s">
        <v>149</v>
      </c>
      <c r="Q236" s="257" t="s">
        <v>1381</v>
      </c>
      <c r="R236" s="49" t="s">
        <v>1541</v>
      </c>
      <c r="S236" s="257">
        <v>112</v>
      </c>
      <c r="T236" s="257" t="s">
        <v>673</v>
      </c>
      <c r="U236" s="261">
        <f>25509-327</f>
        <v>25182</v>
      </c>
      <c r="V236" s="261">
        <v>45</v>
      </c>
      <c r="W236" s="261">
        <v>1133190</v>
      </c>
      <c r="X236" s="575">
        <f t="shared" si="3"/>
        <v>1269172.8</v>
      </c>
      <c r="Y236" s="257" t="s">
        <v>738</v>
      </c>
      <c r="Z236" s="257">
        <v>2015</v>
      </c>
      <c r="AA236" s="257"/>
      <c r="AB236" s="257" t="s">
        <v>634</v>
      </c>
      <c r="AC236" s="257"/>
      <c r="AD236" s="257" t="s">
        <v>178</v>
      </c>
      <c r="AE236" s="257" t="s">
        <v>1382</v>
      </c>
      <c r="AF236" s="257" t="s">
        <v>1383</v>
      </c>
    </row>
    <row r="237" spans="1:32" s="232" customFormat="1" ht="165.95" customHeight="1">
      <c r="A237" s="257" t="s">
        <v>1304</v>
      </c>
      <c r="B237" s="257" t="s">
        <v>179</v>
      </c>
      <c r="C237" s="257" t="s">
        <v>1374</v>
      </c>
      <c r="D237" s="257" t="s">
        <v>1375</v>
      </c>
      <c r="E237" s="257" t="s">
        <v>1376</v>
      </c>
      <c r="F237" s="257" t="s">
        <v>1377</v>
      </c>
      <c r="G237" s="257" t="s">
        <v>1378</v>
      </c>
      <c r="H237" s="257"/>
      <c r="I237" s="257"/>
      <c r="J237" s="257" t="s">
        <v>87</v>
      </c>
      <c r="K237" s="257">
        <v>100</v>
      </c>
      <c r="L237" s="259">
        <v>710000000</v>
      </c>
      <c r="M237" s="260" t="s">
        <v>1379</v>
      </c>
      <c r="N237" s="355" t="s">
        <v>1526</v>
      </c>
      <c r="O237" s="263" t="s">
        <v>1397</v>
      </c>
      <c r="P237" s="257" t="s">
        <v>149</v>
      </c>
      <c r="Q237" s="257" t="s">
        <v>1381</v>
      </c>
      <c r="R237" s="49" t="s">
        <v>1541</v>
      </c>
      <c r="S237" s="257">
        <v>112</v>
      </c>
      <c r="T237" s="257" t="s">
        <v>673</v>
      </c>
      <c r="U237" s="261">
        <v>9420</v>
      </c>
      <c r="V237" s="261">
        <v>45</v>
      </c>
      <c r="W237" s="261">
        <v>423900</v>
      </c>
      <c r="X237" s="575">
        <f t="shared" si="3"/>
        <v>474768.00000000006</v>
      </c>
      <c r="Y237" s="257" t="s">
        <v>738</v>
      </c>
      <c r="Z237" s="257">
        <v>2015</v>
      </c>
      <c r="AA237" s="257"/>
      <c r="AB237" s="257" t="s">
        <v>634</v>
      </c>
      <c r="AC237" s="257"/>
      <c r="AD237" s="257" t="s">
        <v>178</v>
      </c>
      <c r="AE237" s="257" t="s">
        <v>1382</v>
      </c>
      <c r="AF237" s="257" t="s">
        <v>1383</v>
      </c>
    </row>
    <row r="238" spans="1:32" s="239" customFormat="1" ht="165.95" customHeight="1">
      <c r="A238" s="257" t="s">
        <v>1305</v>
      </c>
      <c r="B238" s="257" t="s">
        <v>179</v>
      </c>
      <c r="C238" s="257" t="s">
        <v>1374</v>
      </c>
      <c r="D238" s="257" t="s">
        <v>1375</v>
      </c>
      <c r="E238" s="257" t="s">
        <v>1376</v>
      </c>
      <c r="F238" s="257" t="s">
        <v>1377</v>
      </c>
      <c r="G238" s="257" t="s">
        <v>1378</v>
      </c>
      <c r="H238" s="257"/>
      <c r="I238" s="257"/>
      <c r="J238" s="257" t="s">
        <v>87</v>
      </c>
      <c r="K238" s="257">
        <v>100</v>
      </c>
      <c r="L238" s="259">
        <v>710000000</v>
      </c>
      <c r="M238" s="260" t="s">
        <v>1379</v>
      </c>
      <c r="N238" s="355" t="s">
        <v>1526</v>
      </c>
      <c r="O238" s="263" t="s">
        <v>1398</v>
      </c>
      <c r="P238" s="257" t="s">
        <v>149</v>
      </c>
      <c r="Q238" s="257" t="s">
        <v>1381</v>
      </c>
      <c r="R238" s="49" t="s">
        <v>1541</v>
      </c>
      <c r="S238" s="257">
        <v>112</v>
      </c>
      <c r="T238" s="257" t="s">
        <v>673</v>
      </c>
      <c r="U238" s="261">
        <v>770</v>
      </c>
      <c r="V238" s="261">
        <v>45</v>
      </c>
      <c r="W238" s="261">
        <v>34650</v>
      </c>
      <c r="X238" s="575">
        <f t="shared" si="3"/>
        <v>38808.000000000007</v>
      </c>
      <c r="Y238" s="257" t="s">
        <v>738</v>
      </c>
      <c r="Z238" s="257">
        <v>2015</v>
      </c>
      <c r="AA238" s="257"/>
      <c r="AB238" s="257" t="s">
        <v>634</v>
      </c>
      <c r="AC238" s="257"/>
      <c r="AD238" s="257" t="s">
        <v>178</v>
      </c>
      <c r="AE238" s="257" t="s">
        <v>1382</v>
      </c>
      <c r="AF238" s="257" t="s">
        <v>1383</v>
      </c>
    </row>
    <row r="239" spans="1:32" s="240" customFormat="1" ht="165.95" customHeight="1" outlineLevel="1">
      <c r="A239" s="257" t="s">
        <v>1306</v>
      </c>
      <c r="B239" s="265" t="s">
        <v>56</v>
      </c>
      <c r="C239" s="266" t="s">
        <v>1399</v>
      </c>
      <c r="D239" s="266" t="s">
        <v>1400</v>
      </c>
      <c r="E239" s="266" t="s">
        <v>1401</v>
      </c>
      <c r="F239" s="266" t="s">
        <v>1402</v>
      </c>
      <c r="G239" s="266" t="s">
        <v>1403</v>
      </c>
      <c r="H239" s="267"/>
      <c r="I239" s="267"/>
      <c r="J239" s="265" t="s">
        <v>81</v>
      </c>
      <c r="K239" s="265">
        <v>80</v>
      </c>
      <c r="L239" s="265">
        <v>271010000</v>
      </c>
      <c r="M239" s="265" t="s">
        <v>1404</v>
      </c>
      <c r="N239" s="355" t="s">
        <v>1526</v>
      </c>
      <c r="O239" s="265" t="s">
        <v>1384</v>
      </c>
      <c r="P239" s="265" t="s">
        <v>149</v>
      </c>
      <c r="Q239" s="265" t="s">
        <v>1405</v>
      </c>
      <c r="R239" s="49" t="s">
        <v>1541</v>
      </c>
      <c r="S239" s="266">
        <v>166</v>
      </c>
      <c r="T239" s="266" t="s">
        <v>1406</v>
      </c>
      <c r="U239" s="577">
        <f>1541-431</f>
        <v>1110</v>
      </c>
      <c r="V239" s="268">
        <v>350</v>
      </c>
      <c r="W239" s="268">
        <v>388500</v>
      </c>
      <c r="X239" s="575">
        <f t="shared" si="3"/>
        <v>435120.00000000006</v>
      </c>
      <c r="Y239" s="269" t="s">
        <v>738</v>
      </c>
      <c r="Z239" s="265">
        <v>2015</v>
      </c>
      <c r="AA239" s="270"/>
      <c r="AB239" s="257" t="s">
        <v>634</v>
      </c>
      <c r="AC239" s="257"/>
      <c r="AD239" s="257" t="s">
        <v>178</v>
      </c>
      <c r="AE239" s="257" t="s">
        <v>1407</v>
      </c>
      <c r="AF239" s="257" t="s">
        <v>1408</v>
      </c>
    </row>
    <row r="240" spans="1:32" s="240" customFormat="1" ht="165.95" customHeight="1" outlineLevel="1">
      <c r="A240" s="257" t="s">
        <v>1307</v>
      </c>
      <c r="B240" s="265" t="s">
        <v>56</v>
      </c>
      <c r="C240" s="266" t="s">
        <v>1399</v>
      </c>
      <c r="D240" s="266" t="s">
        <v>1400</v>
      </c>
      <c r="E240" s="266" t="s">
        <v>1401</v>
      </c>
      <c r="F240" s="266" t="s">
        <v>1402</v>
      </c>
      <c r="G240" s="266" t="s">
        <v>1403</v>
      </c>
      <c r="H240" s="267"/>
      <c r="I240" s="267"/>
      <c r="J240" s="265" t="s">
        <v>81</v>
      </c>
      <c r="K240" s="265">
        <v>80</v>
      </c>
      <c r="L240" s="265">
        <v>231010000</v>
      </c>
      <c r="M240" s="265" t="s">
        <v>1409</v>
      </c>
      <c r="N240" s="355" t="s">
        <v>1526</v>
      </c>
      <c r="O240" s="265" t="s">
        <v>1410</v>
      </c>
      <c r="P240" s="265" t="s">
        <v>149</v>
      </c>
      <c r="Q240" s="265" t="s">
        <v>1405</v>
      </c>
      <c r="R240" s="49" t="s">
        <v>1541</v>
      </c>
      <c r="S240" s="266">
        <v>166</v>
      </c>
      <c r="T240" s="266" t="s">
        <v>1406</v>
      </c>
      <c r="U240" s="577">
        <f>3102-603</f>
        <v>2499</v>
      </c>
      <c r="V240" s="268">
        <v>350</v>
      </c>
      <c r="W240" s="268">
        <v>874650</v>
      </c>
      <c r="X240" s="575">
        <f t="shared" si="3"/>
        <v>979608.00000000012</v>
      </c>
      <c r="Y240" s="269" t="s">
        <v>738</v>
      </c>
      <c r="Z240" s="265">
        <v>2015</v>
      </c>
      <c r="AA240" s="270"/>
      <c r="AB240" s="257" t="s">
        <v>634</v>
      </c>
      <c r="AC240" s="257"/>
      <c r="AD240" s="257" t="s">
        <v>178</v>
      </c>
      <c r="AE240" s="257" t="s">
        <v>1407</v>
      </c>
      <c r="AF240" s="257" t="s">
        <v>1408</v>
      </c>
    </row>
    <row r="241" spans="1:32" s="240" customFormat="1" ht="165.95" customHeight="1" outlineLevel="1">
      <c r="A241" s="257" t="s">
        <v>1308</v>
      </c>
      <c r="B241" s="265" t="s">
        <v>56</v>
      </c>
      <c r="C241" s="266" t="s">
        <v>1399</v>
      </c>
      <c r="D241" s="266" t="s">
        <v>1400</v>
      </c>
      <c r="E241" s="266" t="s">
        <v>1401</v>
      </c>
      <c r="F241" s="266" t="s">
        <v>1402</v>
      </c>
      <c r="G241" s="266" t="s">
        <v>1403</v>
      </c>
      <c r="H241" s="267"/>
      <c r="I241" s="267"/>
      <c r="J241" s="265" t="s">
        <v>81</v>
      </c>
      <c r="K241" s="265">
        <v>80</v>
      </c>
      <c r="L241" s="265">
        <v>151010000</v>
      </c>
      <c r="M241" s="265" t="s">
        <v>83</v>
      </c>
      <c r="N241" s="355" t="s">
        <v>1526</v>
      </c>
      <c r="O241" s="265" t="s">
        <v>1411</v>
      </c>
      <c r="P241" s="265" t="s">
        <v>149</v>
      </c>
      <c r="Q241" s="265" t="s">
        <v>1405</v>
      </c>
      <c r="R241" s="49" t="s">
        <v>1541</v>
      </c>
      <c r="S241" s="266">
        <v>166</v>
      </c>
      <c r="T241" s="266" t="s">
        <v>1406</v>
      </c>
      <c r="U241" s="577">
        <f>3502-979</f>
        <v>2523</v>
      </c>
      <c r="V241" s="268">
        <v>350</v>
      </c>
      <c r="W241" s="268">
        <v>883050</v>
      </c>
      <c r="X241" s="575">
        <f t="shared" si="3"/>
        <v>989016.00000000012</v>
      </c>
      <c r="Y241" s="269" t="s">
        <v>738</v>
      </c>
      <c r="Z241" s="265">
        <v>2015</v>
      </c>
      <c r="AA241" s="270"/>
      <c r="AB241" s="257" t="s">
        <v>634</v>
      </c>
      <c r="AC241" s="257"/>
      <c r="AD241" s="257" t="s">
        <v>178</v>
      </c>
      <c r="AE241" s="257" t="s">
        <v>1407</v>
      </c>
      <c r="AF241" s="257" t="s">
        <v>1408</v>
      </c>
    </row>
    <row r="242" spans="1:32" s="240" customFormat="1" ht="165.95" customHeight="1" outlineLevel="1">
      <c r="A242" s="257" t="s">
        <v>1309</v>
      </c>
      <c r="B242" s="265" t="s">
        <v>56</v>
      </c>
      <c r="C242" s="266" t="s">
        <v>1399</v>
      </c>
      <c r="D242" s="266" t="s">
        <v>1400</v>
      </c>
      <c r="E242" s="266" t="s">
        <v>1401</v>
      </c>
      <c r="F242" s="266" t="s">
        <v>1402</v>
      </c>
      <c r="G242" s="266" t="s">
        <v>1403</v>
      </c>
      <c r="H242" s="267"/>
      <c r="I242" s="267"/>
      <c r="J242" s="265" t="s">
        <v>81</v>
      </c>
      <c r="K242" s="265">
        <v>80</v>
      </c>
      <c r="L242" s="265">
        <v>751000000</v>
      </c>
      <c r="M242" s="265" t="s">
        <v>84</v>
      </c>
      <c r="N242" s="355" t="s">
        <v>1526</v>
      </c>
      <c r="O242" s="265" t="s">
        <v>688</v>
      </c>
      <c r="P242" s="265" t="s">
        <v>149</v>
      </c>
      <c r="Q242" s="265" t="s">
        <v>1405</v>
      </c>
      <c r="R242" s="49" t="s">
        <v>1541</v>
      </c>
      <c r="S242" s="266">
        <v>166</v>
      </c>
      <c r="T242" s="266" t="s">
        <v>1406</v>
      </c>
      <c r="U242" s="577">
        <f>2187-1077</f>
        <v>1110</v>
      </c>
      <c r="V242" s="268">
        <v>350</v>
      </c>
      <c r="W242" s="268">
        <v>388500</v>
      </c>
      <c r="X242" s="575">
        <f t="shared" si="3"/>
        <v>435120.00000000006</v>
      </c>
      <c r="Y242" s="269" t="s">
        <v>738</v>
      </c>
      <c r="Z242" s="265">
        <v>2015</v>
      </c>
      <c r="AA242" s="270"/>
      <c r="AB242" s="257" t="s">
        <v>634</v>
      </c>
      <c r="AC242" s="257"/>
      <c r="AD242" s="257" t="s">
        <v>178</v>
      </c>
      <c r="AE242" s="257" t="s">
        <v>1407</v>
      </c>
      <c r="AF242" s="257" t="s">
        <v>1408</v>
      </c>
    </row>
    <row r="243" spans="1:32" s="240" customFormat="1" ht="165.95" customHeight="1" outlineLevel="1">
      <c r="A243" s="257" t="s">
        <v>1310</v>
      </c>
      <c r="B243" s="265" t="s">
        <v>56</v>
      </c>
      <c r="C243" s="266" t="s">
        <v>1399</v>
      </c>
      <c r="D243" s="266" t="s">
        <v>1400</v>
      </c>
      <c r="E243" s="266" t="s">
        <v>1401</v>
      </c>
      <c r="F243" s="266" t="s">
        <v>1402</v>
      </c>
      <c r="G243" s="266" t="s">
        <v>1403</v>
      </c>
      <c r="H243" s="267"/>
      <c r="I243" s="267"/>
      <c r="J243" s="265" t="s">
        <v>81</v>
      </c>
      <c r="K243" s="265">
        <v>80</v>
      </c>
      <c r="L243" s="265">
        <v>271010000</v>
      </c>
      <c r="M243" s="265" t="s">
        <v>1412</v>
      </c>
      <c r="N243" s="355" t="s">
        <v>1526</v>
      </c>
      <c r="O243" s="265" t="s">
        <v>1389</v>
      </c>
      <c r="P243" s="265" t="s">
        <v>149</v>
      </c>
      <c r="Q243" s="265" t="s">
        <v>1405</v>
      </c>
      <c r="R243" s="49" t="s">
        <v>1541</v>
      </c>
      <c r="S243" s="266">
        <v>166</v>
      </c>
      <c r="T243" s="266" t="s">
        <v>1406</v>
      </c>
      <c r="U243" s="577">
        <f>1431-191</f>
        <v>1240</v>
      </c>
      <c r="V243" s="268">
        <v>350</v>
      </c>
      <c r="W243" s="268">
        <v>434000</v>
      </c>
      <c r="X243" s="575">
        <f t="shared" si="3"/>
        <v>486080.00000000006</v>
      </c>
      <c r="Y243" s="269" t="s">
        <v>738</v>
      </c>
      <c r="Z243" s="265">
        <v>2015</v>
      </c>
      <c r="AA243" s="270"/>
      <c r="AB243" s="257" t="s">
        <v>634</v>
      </c>
      <c r="AC243" s="257"/>
      <c r="AD243" s="257" t="s">
        <v>178</v>
      </c>
      <c r="AE243" s="257" t="s">
        <v>1407</v>
      </c>
      <c r="AF243" s="257" t="s">
        <v>1408</v>
      </c>
    </row>
    <row r="244" spans="1:32" s="240" customFormat="1" ht="165.95" customHeight="1" outlineLevel="1">
      <c r="A244" s="257" t="s">
        <v>1311</v>
      </c>
      <c r="B244" s="265" t="s">
        <v>56</v>
      </c>
      <c r="C244" s="266" t="s">
        <v>1399</v>
      </c>
      <c r="D244" s="266" t="s">
        <v>1400</v>
      </c>
      <c r="E244" s="266" t="s">
        <v>1401</v>
      </c>
      <c r="F244" s="266" t="s">
        <v>1402</v>
      </c>
      <c r="G244" s="266" t="s">
        <v>1403</v>
      </c>
      <c r="H244" s="267"/>
      <c r="I244" s="267"/>
      <c r="J244" s="265" t="s">
        <v>81</v>
      </c>
      <c r="K244" s="265">
        <v>80</v>
      </c>
      <c r="L244" s="265">
        <v>431010000</v>
      </c>
      <c r="M244" s="265" t="s">
        <v>709</v>
      </c>
      <c r="N244" s="355" t="s">
        <v>1526</v>
      </c>
      <c r="O244" s="265" t="s">
        <v>709</v>
      </c>
      <c r="P244" s="265" t="s">
        <v>149</v>
      </c>
      <c r="Q244" s="265" t="s">
        <v>1405</v>
      </c>
      <c r="R244" s="49" t="s">
        <v>1541</v>
      </c>
      <c r="S244" s="266">
        <v>166</v>
      </c>
      <c r="T244" s="266" t="s">
        <v>1406</v>
      </c>
      <c r="U244" s="577">
        <f>670-140</f>
        <v>530</v>
      </c>
      <c r="V244" s="268">
        <v>350</v>
      </c>
      <c r="W244" s="268">
        <v>185500</v>
      </c>
      <c r="X244" s="575">
        <f t="shared" si="3"/>
        <v>207760.00000000003</v>
      </c>
      <c r="Y244" s="269" t="s">
        <v>738</v>
      </c>
      <c r="Z244" s="265">
        <v>2015</v>
      </c>
      <c r="AA244" s="270"/>
      <c r="AB244" s="257" t="s">
        <v>634</v>
      </c>
      <c r="AC244" s="257"/>
      <c r="AD244" s="257" t="s">
        <v>178</v>
      </c>
      <c r="AE244" s="257" t="s">
        <v>1407</v>
      </c>
      <c r="AF244" s="257" t="s">
        <v>1408</v>
      </c>
    </row>
    <row r="245" spans="1:32" s="240" customFormat="1" ht="165.95" customHeight="1" outlineLevel="1">
      <c r="A245" s="257" t="s">
        <v>1312</v>
      </c>
      <c r="B245" s="265" t="s">
        <v>56</v>
      </c>
      <c r="C245" s="266" t="s">
        <v>1399</v>
      </c>
      <c r="D245" s="266" t="s">
        <v>1400</v>
      </c>
      <c r="E245" s="266" t="s">
        <v>1401</v>
      </c>
      <c r="F245" s="266" t="s">
        <v>1402</v>
      </c>
      <c r="G245" s="266" t="s">
        <v>1403</v>
      </c>
      <c r="H245" s="267"/>
      <c r="I245" s="267"/>
      <c r="J245" s="265" t="s">
        <v>81</v>
      </c>
      <c r="K245" s="265">
        <v>80</v>
      </c>
      <c r="L245" s="265">
        <v>471010000</v>
      </c>
      <c r="M245" s="265" t="s">
        <v>1413</v>
      </c>
      <c r="N245" s="355" t="s">
        <v>1526</v>
      </c>
      <c r="O245" s="265" t="s">
        <v>694</v>
      </c>
      <c r="P245" s="265" t="s">
        <v>149</v>
      </c>
      <c r="Q245" s="265" t="s">
        <v>1405</v>
      </c>
      <c r="R245" s="49" t="s">
        <v>1541</v>
      </c>
      <c r="S245" s="266">
        <v>166</v>
      </c>
      <c r="T245" s="266" t="s">
        <v>1406</v>
      </c>
      <c r="U245" s="577">
        <f>2135-337</f>
        <v>1798</v>
      </c>
      <c r="V245" s="268">
        <v>350</v>
      </c>
      <c r="W245" s="268">
        <v>629300</v>
      </c>
      <c r="X245" s="575">
        <f t="shared" si="3"/>
        <v>704816.00000000012</v>
      </c>
      <c r="Y245" s="269" t="s">
        <v>738</v>
      </c>
      <c r="Z245" s="265">
        <v>2015</v>
      </c>
      <c r="AA245" s="270"/>
      <c r="AB245" s="257" t="s">
        <v>634</v>
      </c>
      <c r="AC245" s="257"/>
      <c r="AD245" s="257" t="s">
        <v>178</v>
      </c>
      <c r="AE245" s="257" t="s">
        <v>1407</v>
      </c>
      <c r="AF245" s="257" t="s">
        <v>1408</v>
      </c>
    </row>
    <row r="246" spans="1:32" s="240" customFormat="1" ht="165.95" customHeight="1" outlineLevel="1">
      <c r="A246" s="257" t="s">
        <v>1313</v>
      </c>
      <c r="B246" s="265" t="s">
        <v>56</v>
      </c>
      <c r="C246" s="266" t="s">
        <v>1399</v>
      </c>
      <c r="D246" s="266" t="s">
        <v>1400</v>
      </c>
      <c r="E246" s="266" t="s">
        <v>1401</v>
      </c>
      <c r="F246" s="266" t="s">
        <v>1402</v>
      </c>
      <c r="G246" s="266" t="s">
        <v>1403</v>
      </c>
      <c r="H246" s="267"/>
      <c r="I246" s="267"/>
      <c r="J246" s="265" t="s">
        <v>81</v>
      </c>
      <c r="K246" s="265">
        <v>80</v>
      </c>
      <c r="L246" s="265">
        <v>311010000</v>
      </c>
      <c r="M246" s="265" t="s">
        <v>1414</v>
      </c>
      <c r="N246" s="355" t="s">
        <v>1526</v>
      </c>
      <c r="O246" s="265" t="s">
        <v>696</v>
      </c>
      <c r="P246" s="265" t="s">
        <v>149</v>
      </c>
      <c r="Q246" s="265" t="s">
        <v>1405</v>
      </c>
      <c r="R246" s="49" t="s">
        <v>1541</v>
      </c>
      <c r="S246" s="266">
        <v>166</v>
      </c>
      <c r="T246" s="266" t="s">
        <v>1406</v>
      </c>
      <c r="U246" s="577">
        <v>1380</v>
      </c>
      <c r="V246" s="268">
        <v>350</v>
      </c>
      <c r="W246" s="268">
        <v>483000</v>
      </c>
      <c r="X246" s="575">
        <f t="shared" si="3"/>
        <v>540960</v>
      </c>
      <c r="Y246" s="269" t="s">
        <v>738</v>
      </c>
      <c r="Z246" s="265">
        <v>2015</v>
      </c>
      <c r="AA246" s="270"/>
      <c r="AB246" s="257" t="s">
        <v>634</v>
      </c>
      <c r="AC246" s="257"/>
      <c r="AD246" s="257" t="s">
        <v>178</v>
      </c>
      <c r="AE246" s="257" t="s">
        <v>1407</v>
      </c>
      <c r="AF246" s="257" t="s">
        <v>1408</v>
      </c>
    </row>
    <row r="247" spans="1:32" s="240" customFormat="1" ht="165.95" customHeight="1" outlineLevel="1">
      <c r="A247" s="257" t="s">
        <v>1314</v>
      </c>
      <c r="B247" s="265" t="s">
        <v>56</v>
      </c>
      <c r="C247" s="266" t="s">
        <v>1399</v>
      </c>
      <c r="D247" s="266" t="s">
        <v>1400</v>
      </c>
      <c r="E247" s="266" t="s">
        <v>1401</v>
      </c>
      <c r="F247" s="266" t="s">
        <v>1402</v>
      </c>
      <c r="G247" s="266" t="s">
        <v>1403</v>
      </c>
      <c r="H247" s="267"/>
      <c r="I247" s="267"/>
      <c r="J247" s="265" t="s">
        <v>81</v>
      </c>
      <c r="K247" s="265">
        <v>80</v>
      </c>
      <c r="L247" s="265">
        <v>511010000</v>
      </c>
      <c r="M247" s="265" t="s">
        <v>1415</v>
      </c>
      <c r="N247" s="355" t="s">
        <v>1526</v>
      </c>
      <c r="O247" s="265" t="s">
        <v>712</v>
      </c>
      <c r="P247" s="265" t="s">
        <v>149</v>
      </c>
      <c r="Q247" s="265" t="s">
        <v>1405</v>
      </c>
      <c r="R247" s="49" t="s">
        <v>1541</v>
      </c>
      <c r="S247" s="266">
        <v>166</v>
      </c>
      <c r="T247" s="266" t="s">
        <v>1406</v>
      </c>
      <c r="U247" s="577">
        <v>71</v>
      </c>
      <c r="V247" s="268">
        <v>350</v>
      </c>
      <c r="W247" s="268">
        <v>24850</v>
      </c>
      <c r="X247" s="575">
        <f t="shared" si="3"/>
        <v>27832.000000000004</v>
      </c>
      <c r="Y247" s="269" t="s">
        <v>738</v>
      </c>
      <c r="Z247" s="265">
        <v>2015</v>
      </c>
      <c r="AA247" s="270"/>
      <c r="AB247" s="257" t="s">
        <v>634</v>
      </c>
      <c r="AC247" s="257"/>
      <c r="AD247" s="257" t="s">
        <v>178</v>
      </c>
      <c r="AE247" s="257" t="s">
        <v>1407</v>
      </c>
      <c r="AF247" s="257" t="s">
        <v>1408</v>
      </c>
    </row>
    <row r="248" spans="1:32" s="240" customFormat="1" ht="165.95" customHeight="1" outlineLevel="1">
      <c r="A248" s="257" t="s">
        <v>1315</v>
      </c>
      <c r="B248" s="265" t="s">
        <v>56</v>
      </c>
      <c r="C248" s="266" t="s">
        <v>1399</v>
      </c>
      <c r="D248" s="266" t="s">
        <v>1400</v>
      </c>
      <c r="E248" s="266" t="s">
        <v>1401</v>
      </c>
      <c r="F248" s="266" t="s">
        <v>1402</v>
      </c>
      <c r="G248" s="266" t="s">
        <v>1403</v>
      </c>
      <c r="H248" s="267"/>
      <c r="I248" s="267"/>
      <c r="J248" s="265" t="s">
        <v>81</v>
      </c>
      <c r="K248" s="265">
        <v>80</v>
      </c>
      <c r="L248" s="265">
        <v>231010000</v>
      </c>
      <c r="M248" s="265" t="s">
        <v>1416</v>
      </c>
      <c r="N248" s="355" t="s">
        <v>1526</v>
      </c>
      <c r="O248" s="265" t="s">
        <v>1417</v>
      </c>
      <c r="P248" s="265" t="s">
        <v>149</v>
      </c>
      <c r="Q248" s="265" t="s">
        <v>1405</v>
      </c>
      <c r="R248" s="49" t="s">
        <v>1541</v>
      </c>
      <c r="S248" s="266">
        <v>166</v>
      </c>
      <c r="T248" s="266" t="s">
        <v>1406</v>
      </c>
      <c r="U248" s="577">
        <f>6323-1020</f>
        <v>5303</v>
      </c>
      <c r="V248" s="268">
        <v>350</v>
      </c>
      <c r="W248" s="268">
        <v>1856050</v>
      </c>
      <c r="X248" s="575">
        <f t="shared" si="3"/>
        <v>2078776.0000000002</v>
      </c>
      <c r="Y248" s="269" t="s">
        <v>738</v>
      </c>
      <c r="Z248" s="265">
        <v>2015</v>
      </c>
      <c r="AA248" s="270"/>
      <c r="AB248" s="257" t="s">
        <v>634</v>
      </c>
      <c r="AC248" s="257"/>
      <c r="AD248" s="257" t="s">
        <v>178</v>
      </c>
      <c r="AE248" s="257" t="s">
        <v>1407</v>
      </c>
      <c r="AF248" s="257" t="s">
        <v>1408</v>
      </c>
    </row>
    <row r="249" spans="1:32" s="240" customFormat="1" ht="165.95" customHeight="1" outlineLevel="1">
      <c r="A249" s="257" t="s">
        <v>1316</v>
      </c>
      <c r="B249" s="265" t="s">
        <v>56</v>
      </c>
      <c r="C249" s="266" t="s">
        <v>1418</v>
      </c>
      <c r="D249" s="266" t="s">
        <v>1419</v>
      </c>
      <c r="E249" s="266" t="s">
        <v>1420</v>
      </c>
      <c r="F249" s="266" t="s">
        <v>1421</v>
      </c>
      <c r="G249" s="266" t="s">
        <v>1422</v>
      </c>
      <c r="H249" s="267"/>
      <c r="I249" s="267"/>
      <c r="J249" s="265" t="s">
        <v>81</v>
      </c>
      <c r="K249" s="265">
        <v>0</v>
      </c>
      <c r="L249" s="265">
        <v>751000000</v>
      </c>
      <c r="M249" s="265" t="s">
        <v>84</v>
      </c>
      <c r="N249" s="355" t="s">
        <v>1526</v>
      </c>
      <c r="O249" s="265" t="s">
        <v>688</v>
      </c>
      <c r="P249" s="265" t="s">
        <v>149</v>
      </c>
      <c r="Q249" s="265" t="s">
        <v>1405</v>
      </c>
      <c r="R249" s="49" t="s">
        <v>151</v>
      </c>
      <c r="S249" s="266">
        <v>166</v>
      </c>
      <c r="T249" s="266" t="s">
        <v>1406</v>
      </c>
      <c r="U249" s="577">
        <f>140-130</f>
        <v>10</v>
      </c>
      <c r="V249" s="268">
        <v>3000</v>
      </c>
      <c r="W249" s="268">
        <v>30000</v>
      </c>
      <c r="X249" s="575">
        <f t="shared" si="3"/>
        <v>33600</v>
      </c>
      <c r="Y249" s="269"/>
      <c r="Z249" s="265">
        <v>2015</v>
      </c>
      <c r="AA249" s="270"/>
      <c r="AB249" s="257" t="s">
        <v>634</v>
      </c>
      <c r="AC249" s="257"/>
      <c r="AD249" s="257" t="s">
        <v>178</v>
      </c>
      <c r="AE249" s="257" t="s">
        <v>1423</v>
      </c>
      <c r="AF249" s="257" t="s">
        <v>1424</v>
      </c>
    </row>
    <row r="250" spans="1:32" s="240" customFormat="1" ht="165.95" customHeight="1" outlineLevel="1">
      <c r="A250" s="257" t="s">
        <v>1317</v>
      </c>
      <c r="B250" s="265" t="s">
        <v>56</v>
      </c>
      <c r="C250" s="266" t="s">
        <v>1418</v>
      </c>
      <c r="D250" s="266" t="s">
        <v>1419</v>
      </c>
      <c r="E250" s="266" t="s">
        <v>1420</v>
      </c>
      <c r="F250" s="266" t="s">
        <v>1421</v>
      </c>
      <c r="G250" s="266" t="s">
        <v>1422</v>
      </c>
      <c r="H250" s="267"/>
      <c r="I250" s="267"/>
      <c r="J250" s="265" t="s">
        <v>81</v>
      </c>
      <c r="K250" s="265">
        <v>0</v>
      </c>
      <c r="L250" s="265">
        <v>231010000</v>
      </c>
      <c r="M250" s="265" t="s">
        <v>1416</v>
      </c>
      <c r="N250" s="355" t="s">
        <v>1526</v>
      </c>
      <c r="O250" s="265" t="s">
        <v>1417</v>
      </c>
      <c r="P250" s="265" t="s">
        <v>149</v>
      </c>
      <c r="Q250" s="265" t="s">
        <v>1405</v>
      </c>
      <c r="R250" s="49" t="s">
        <v>151</v>
      </c>
      <c r="S250" s="266">
        <v>166</v>
      </c>
      <c r="T250" s="266" t="s">
        <v>1406</v>
      </c>
      <c r="U250" s="577">
        <v>57</v>
      </c>
      <c r="V250" s="268">
        <v>3000</v>
      </c>
      <c r="W250" s="268">
        <v>171000</v>
      </c>
      <c r="X250" s="575">
        <f t="shared" si="3"/>
        <v>191520.00000000003</v>
      </c>
      <c r="Y250" s="269"/>
      <c r="Z250" s="265">
        <v>2015</v>
      </c>
      <c r="AA250" s="270"/>
      <c r="AB250" s="257" t="s">
        <v>634</v>
      </c>
      <c r="AC250" s="257"/>
      <c r="AD250" s="257" t="s">
        <v>178</v>
      </c>
      <c r="AE250" s="257" t="s">
        <v>1423</v>
      </c>
      <c r="AF250" s="257" t="s">
        <v>1424</v>
      </c>
    </row>
    <row r="251" spans="1:32" s="232" customFormat="1" ht="165.95" customHeight="1">
      <c r="A251" s="257" t="s">
        <v>1318</v>
      </c>
      <c r="B251" s="257" t="s">
        <v>179</v>
      </c>
      <c r="C251" s="258" t="s">
        <v>1425</v>
      </c>
      <c r="D251" s="257" t="s">
        <v>1426</v>
      </c>
      <c r="E251" s="234" t="s">
        <v>1427</v>
      </c>
      <c r="F251" s="234" t="s">
        <v>1428</v>
      </c>
      <c r="G251" s="234" t="s">
        <v>1429</v>
      </c>
      <c r="H251" s="234"/>
      <c r="I251" s="234"/>
      <c r="J251" s="234" t="s">
        <v>87</v>
      </c>
      <c r="K251" s="234">
        <v>69</v>
      </c>
      <c r="L251" s="235">
        <v>710000000</v>
      </c>
      <c r="M251" s="236" t="s">
        <v>1379</v>
      </c>
      <c r="N251" s="355" t="s">
        <v>1526</v>
      </c>
      <c r="O251" s="234" t="s">
        <v>1384</v>
      </c>
      <c r="P251" s="234" t="s">
        <v>149</v>
      </c>
      <c r="Q251" s="234" t="s">
        <v>1381</v>
      </c>
      <c r="R251" s="49" t="s">
        <v>1541</v>
      </c>
      <c r="S251" s="234">
        <v>112</v>
      </c>
      <c r="T251" s="234" t="s">
        <v>673</v>
      </c>
      <c r="U251" s="237">
        <f>41082-19503</f>
        <v>21579</v>
      </c>
      <c r="V251" s="237">
        <v>235</v>
      </c>
      <c r="W251" s="237">
        <v>5071065</v>
      </c>
      <c r="X251" s="575">
        <f t="shared" si="3"/>
        <v>5679592.8000000007</v>
      </c>
      <c r="Y251" s="234" t="s">
        <v>738</v>
      </c>
      <c r="Z251" s="234">
        <v>2015</v>
      </c>
      <c r="AA251" s="234"/>
      <c r="AB251" s="234" t="s">
        <v>634</v>
      </c>
      <c r="AC251" s="234"/>
      <c r="AD251" s="234" t="s">
        <v>178</v>
      </c>
      <c r="AE251" s="234" t="s">
        <v>1430</v>
      </c>
      <c r="AF251" s="256" t="s">
        <v>1426</v>
      </c>
    </row>
    <row r="252" spans="1:32" s="232" customFormat="1" ht="165.95" customHeight="1">
      <c r="A252" s="257" t="s">
        <v>1319</v>
      </c>
      <c r="B252" s="257" t="s">
        <v>179</v>
      </c>
      <c r="C252" s="258" t="s">
        <v>1425</v>
      </c>
      <c r="D252" s="257" t="s">
        <v>1426</v>
      </c>
      <c r="E252" s="257" t="s">
        <v>1427</v>
      </c>
      <c r="F252" s="257" t="s">
        <v>1428</v>
      </c>
      <c r="G252" s="257" t="s">
        <v>1429</v>
      </c>
      <c r="H252" s="257"/>
      <c r="I252" s="257"/>
      <c r="J252" s="257" t="s">
        <v>87</v>
      </c>
      <c r="K252" s="257">
        <v>69</v>
      </c>
      <c r="L252" s="259">
        <v>710000000</v>
      </c>
      <c r="M252" s="260" t="s">
        <v>1379</v>
      </c>
      <c r="N252" s="355" t="s">
        <v>1526</v>
      </c>
      <c r="O252" s="257" t="s">
        <v>1410</v>
      </c>
      <c r="P252" s="257" t="s">
        <v>149</v>
      </c>
      <c r="Q252" s="257" t="s">
        <v>1381</v>
      </c>
      <c r="R252" s="49" t="s">
        <v>1541</v>
      </c>
      <c r="S252" s="257">
        <v>112</v>
      </c>
      <c r="T252" s="257" t="s">
        <v>673</v>
      </c>
      <c r="U252" s="261">
        <f>59785-15375</f>
        <v>44410</v>
      </c>
      <c r="V252" s="261">
        <v>235</v>
      </c>
      <c r="W252" s="261">
        <v>10436350</v>
      </c>
      <c r="X252" s="575">
        <f t="shared" si="3"/>
        <v>11688712.000000002</v>
      </c>
      <c r="Y252" s="257" t="s">
        <v>738</v>
      </c>
      <c r="Z252" s="257">
        <v>2015</v>
      </c>
      <c r="AA252" s="257"/>
      <c r="AB252" s="257" t="s">
        <v>634</v>
      </c>
      <c r="AC252" s="257"/>
      <c r="AD252" s="257" t="s">
        <v>178</v>
      </c>
      <c r="AE252" s="257" t="s">
        <v>1430</v>
      </c>
      <c r="AF252" s="262" t="s">
        <v>1426</v>
      </c>
    </row>
    <row r="253" spans="1:32" s="232" customFormat="1" ht="165.95" customHeight="1">
      <c r="A253" s="257" t="s">
        <v>1320</v>
      </c>
      <c r="B253" s="257" t="s">
        <v>179</v>
      </c>
      <c r="C253" s="258" t="s">
        <v>1425</v>
      </c>
      <c r="D253" s="257" t="s">
        <v>1426</v>
      </c>
      <c r="E253" s="257" t="s">
        <v>1427</v>
      </c>
      <c r="F253" s="257" t="s">
        <v>1428</v>
      </c>
      <c r="G253" s="257" t="s">
        <v>1429</v>
      </c>
      <c r="H253" s="257"/>
      <c r="I253" s="257"/>
      <c r="J253" s="257" t="s">
        <v>87</v>
      </c>
      <c r="K253" s="257">
        <v>69</v>
      </c>
      <c r="L253" s="259">
        <v>710000000</v>
      </c>
      <c r="M253" s="260" t="s">
        <v>1379</v>
      </c>
      <c r="N253" s="355" t="s">
        <v>1526</v>
      </c>
      <c r="O253" s="257" t="s">
        <v>1411</v>
      </c>
      <c r="P253" s="257" t="s">
        <v>149</v>
      </c>
      <c r="Q253" s="257" t="s">
        <v>1381</v>
      </c>
      <c r="R253" s="49" t="s">
        <v>1541</v>
      </c>
      <c r="S253" s="257">
        <v>112</v>
      </c>
      <c r="T253" s="257" t="s">
        <v>673</v>
      </c>
      <c r="U253" s="261">
        <f>27551-4361</f>
        <v>23190</v>
      </c>
      <c r="V253" s="261">
        <v>235</v>
      </c>
      <c r="W253" s="261">
        <v>5449650</v>
      </c>
      <c r="X253" s="575">
        <f t="shared" si="3"/>
        <v>6103608.0000000009</v>
      </c>
      <c r="Y253" s="257" t="s">
        <v>738</v>
      </c>
      <c r="Z253" s="257">
        <v>2015</v>
      </c>
      <c r="AA253" s="257"/>
      <c r="AB253" s="257" t="s">
        <v>634</v>
      </c>
      <c r="AC253" s="257"/>
      <c r="AD253" s="257" t="s">
        <v>178</v>
      </c>
      <c r="AE253" s="257" t="s">
        <v>1430</v>
      </c>
      <c r="AF253" s="262" t="s">
        <v>1426</v>
      </c>
    </row>
    <row r="254" spans="1:32" s="232" customFormat="1" ht="165.95" customHeight="1">
      <c r="A254" s="257" t="s">
        <v>1321</v>
      </c>
      <c r="B254" s="257" t="s">
        <v>179</v>
      </c>
      <c r="C254" s="258" t="s">
        <v>1425</v>
      </c>
      <c r="D254" s="257" t="s">
        <v>1426</v>
      </c>
      <c r="E254" s="257" t="s">
        <v>1427</v>
      </c>
      <c r="F254" s="257" t="s">
        <v>1428</v>
      </c>
      <c r="G254" s="257" t="s">
        <v>1429</v>
      </c>
      <c r="H254" s="257"/>
      <c r="I254" s="257"/>
      <c r="J254" s="257" t="s">
        <v>87</v>
      </c>
      <c r="K254" s="257">
        <v>69</v>
      </c>
      <c r="L254" s="259">
        <v>710000000</v>
      </c>
      <c r="M254" s="260" t="s">
        <v>1379</v>
      </c>
      <c r="N254" s="355" t="s">
        <v>1526</v>
      </c>
      <c r="O254" s="257" t="s">
        <v>688</v>
      </c>
      <c r="P254" s="257" t="s">
        <v>149</v>
      </c>
      <c r="Q254" s="257" t="s">
        <v>1381</v>
      </c>
      <c r="R254" s="49" t="s">
        <v>1541</v>
      </c>
      <c r="S254" s="257">
        <v>112</v>
      </c>
      <c r="T254" s="257" t="s">
        <v>673</v>
      </c>
      <c r="U254" s="261">
        <f>28715-6855</f>
        <v>21860</v>
      </c>
      <c r="V254" s="261">
        <v>235</v>
      </c>
      <c r="W254" s="261">
        <v>5137100</v>
      </c>
      <c r="X254" s="575">
        <f t="shared" si="3"/>
        <v>5753552.0000000009</v>
      </c>
      <c r="Y254" s="257" t="s">
        <v>738</v>
      </c>
      <c r="Z254" s="257">
        <v>2015</v>
      </c>
      <c r="AA254" s="257"/>
      <c r="AB254" s="257" t="s">
        <v>634</v>
      </c>
      <c r="AC254" s="257"/>
      <c r="AD254" s="257" t="s">
        <v>178</v>
      </c>
      <c r="AE254" s="257" t="s">
        <v>1430</v>
      </c>
      <c r="AF254" s="262" t="s">
        <v>1426</v>
      </c>
    </row>
    <row r="255" spans="1:32" s="232" customFormat="1" ht="165.95" customHeight="1">
      <c r="A255" s="257" t="s">
        <v>1322</v>
      </c>
      <c r="B255" s="257" t="s">
        <v>179</v>
      </c>
      <c r="C255" s="258" t="s">
        <v>1425</v>
      </c>
      <c r="D255" s="257" t="s">
        <v>1426</v>
      </c>
      <c r="E255" s="257" t="s">
        <v>1427</v>
      </c>
      <c r="F255" s="257" t="s">
        <v>1428</v>
      </c>
      <c r="G255" s="257" t="s">
        <v>1429</v>
      </c>
      <c r="H255" s="257"/>
      <c r="I255" s="257"/>
      <c r="J255" s="257" t="s">
        <v>87</v>
      </c>
      <c r="K255" s="257">
        <v>69</v>
      </c>
      <c r="L255" s="259">
        <v>710000000</v>
      </c>
      <c r="M255" s="260" t="s">
        <v>1379</v>
      </c>
      <c r="N255" s="355" t="s">
        <v>1526</v>
      </c>
      <c r="O255" s="257" t="s">
        <v>1389</v>
      </c>
      <c r="P255" s="257" t="s">
        <v>149</v>
      </c>
      <c r="Q255" s="257" t="s">
        <v>1381</v>
      </c>
      <c r="R255" s="49" t="s">
        <v>1541</v>
      </c>
      <c r="S255" s="257">
        <v>112</v>
      </c>
      <c r="T255" s="257" t="s">
        <v>673</v>
      </c>
      <c r="U255" s="261">
        <f>11997-6965</f>
        <v>5032</v>
      </c>
      <c r="V255" s="261">
        <v>235</v>
      </c>
      <c r="W255" s="261">
        <v>1182520</v>
      </c>
      <c r="X255" s="575">
        <f t="shared" si="3"/>
        <v>1324422.4000000001</v>
      </c>
      <c r="Y255" s="257" t="s">
        <v>738</v>
      </c>
      <c r="Z255" s="257">
        <v>2015</v>
      </c>
      <c r="AA255" s="257"/>
      <c r="AB255" s="257" t="s">
        <v>634</v>
      </c>
      <c r="AC255" s="257"/>
      <c r="AD255" s="257" t="s">
        <v>178</v>
      </c>
      <c r="AE255" s="257" t="s">
        <v>1430</v>
      </c>
      <c r="AF255" s="262" t="s">
        <v>1426</v>
      </c>
    </row>
    <row r="256" spans="1:32" s="232" customFormat="1" ht="165.95" customHeight="1">
      <c r="A256" s="257" t="s">
        <v>1323</v>
      </c>
      <c r="B256" s="257" t="s">
        <v>179</v>
      </c>
      <c r="C256" s="258" t="s">
        <v>1425</v>
      </c>
      <c r="D256" s="257" t="s">
        <v>1426</v>
      </c>
      <c r="E256" s="257" t="s">
        <v>1427</v>
      </c>
      <c r="F256" s="257" t="s">
        <v>1428</v>
      </c>
      <c r="G256" s="257" t="s">
        <v>1429</v>
      </c>
      <c r="H256" s="257"/>
      <c r="I256" s="257"/>
      <c r="J256" s="257" t="s">
        <v>87</v>
      </c>
      <c r="K256" s="257">
        <v>69</v>
      </c>
      <c r="L256" s="259">
        <v>710000000</v>
      </c>
      <c r="M256" s="260" t="s">
        <v>1379</v>
      </c>
      <c r="N256" s="355" t="s">
        <v>1526</v>
      </c>
      <c r="O256" s="271" t="s">
        <v>1431</v>
      </c>
      <c r="P256" s="257" t="s">
        <v>149</v>
      </c>
      <c r="Q256" s="257" t="s">
        <v>1381</v>
      </c>
      <c r="R256" s="49" t="s">
        <v>1541</v>
      </c>
      <c r="S256" s="257">
        <v>112</v>
      </c>
      <c r="T256" s="257" t="s">
        <v>673</v>
      </c>
      <c r="U256" s="261">
        <v>7720</v>
      </c>
      <c r="V256" s="261">
        <v>235</v>
      </c>
      <c r="W256" s="261">
        <v>1814200</v>
      </c>
      <c r="X256" s="575">
        <f t="shared" si="3"/>
        <v>2031904.0000000002</v>
      </c>
      <c r="Y256" s="257" t="s">
        <v>738</v>
      </c>
      <c r="Z256" s="257">
        <v>2015</v>
      </c>
      <c r="AA256" s="257"/>
      <c r="AB256" s="257" t="s">
        <v>634</v>
      </c>
      <c r="AC256" s="257"/>
      <c r="AD256" s="257" t="s">
        <v>178</v>
      </c>
      <c r="AE256" s="257" t="s">
        <v>1430</v>
      </c>
      <c r="AF256" s="262" t="s">
        <v>1426</v>
      </c>
    </row>
    <row r="257" spans="1:32" s="232" customFormat="1" ht="165.95" customHeight="1">
      <c r="A257" s="257" t="s">
        <v>1324</v>
      </c>
      <c r="B257" s="257" t="s">
        <v>179</v>
      </c>
      <c r="C257" s="258" t="s">
        <v>1425</v>
      </c>
      <c r="D257" s="257" t="s">
        <v>1426</v>
      </c>
      <c r="E257" s="257" t="s">
        <v>1427</v>
      </c>
      <c r="F257" s="257" t="s">
        <v>1428</v>
      </c>
      <c r="G257" s="257" t="s">
        <v>1429</v>
      </c>
      <c r="H257" s="257"/>
      <c r="I257" s="257"/>
      <c r="J257" s="257" t="s">
        <v>87</v>
      </c>
      <c r="K257" s="257">
        <v>69</v>
      </c>
      <c r="L257" s="259">
        <v>710000000</v>
      </c>
      <c r="M257" s="260" t="s">
        <v>1379</v>
      </c>
      <c r="N257" s="355" t="s">
        <v>1526</v>
      </c>
      <c r="O257" s="257" t="s">
        <v>694</v>
      </c>
      <c r="P257" s="257" t="s">
        <v>149</v>
      </c>
      <c r="Q257" s="257" t="s">
        <v>1381</v>
      </c>
      <c r="R257" s="49" t="s">
        <v>1541</v>
      </c>
      <c r="S257" s="257">
        <v>112</v>
      </c>
      <c r="T257" s="257" t="s">
        <v>673</v>
      </c>
      <c r="U257" s="261">
        <f>45515-19784</f>
        <v>25731</v>
      </c>
      <c r="V257" s="261">
        <v>235</v>
      </c>
      <c r="W257" s="261">
        <v>6046785</v>
      </c>
      <c r="X257" s="575">
        <f t="shared" si="3"/>
        <v>6772399.2000000002</v>
      </c>
      <c r="Y257" s="257" t="s">
        <v>738</v>
      </c>
      <c r="Z257" s="257">
        <v>2015</v>
      </c>
      <c r="AA257" s="257"/>
      <c r="AB257" s="257" t="s">
        <v>634</v>
      </c>
      <c r="AC257" s="257"/>
      <c r="AD257" s="257" t="s">
        <v>178</v>
      </c>
      <c r="AE257" s="257" t="s">
        <v>1430</v>
      </c>
      <c r="AF257" s="262" t="s">
        <v>1426</v>
      </c>
    </row>
    <row r="258" spans="1:32" s="232" customFormat="1" ht="165.95" customHeight="1">
      <c r="A258" s="257" t="s">
        <v>1325</v>
      </c>
      <c r="B258" s="257" t="s">
        <v>179</v>
      </c>
      <c r="C258" s="258" t="s">
        <v>1425</v>
      </c>
      <c r="D258" s="257" t="s">
        <v>1426</v>
      </c>
      <c r="E258" s="257" t="s">
        <v>1427</v>
      </c>
      <c r="F258" s="257" t="s">
        <v>1428</v>
      </c>
      <c r="G258" s="257" t="s">
        <v>1429</v>
      </c>
      <c r="H258" s="257"/>
      <c r="I258" s="257"/>
      <c r="J258" s="257" t="s">
        <v>87</v>
      </c>
      <c r="K258" s="257">
        <v>69</v>
      </c>
      <c r="L258" s="259">
        <v>710000000</v>
      </c>
      <c r="M258" s="260" t="s">
        <v>1379</v>
      </c>
      <c r="N258" s="355" t="s">
        <v>1526</v>
      </c>
      <c r="O258" s="257" t="s">
        <v>696</v>
      </c>
      <c r="P258" s="257" t="s">
        <v>149</v>
      </c>
      <c r="Q258" s="257" t="s">
        <v>1381</v>
      </c>
      <c r="R258" s="49" t="s">
        <v>1541</v>
      </c>
      <c r="S258" s="257">
        <v>112</v>
      </c>
      <c r="T258" s="257" t="s">
        <v>673</v>
      </c>
      <c r="U258" s="261">
        <f>16613-4731</f>
        <v>11882</v>
      </c>
      <c r="V258" s="261">
        <v>235</v>
      </c>
      <c r="W258" s="261">
        <v>2792270</v>
      </c>
      <c r="X258" s="575">
        <f t="shared" si="3"/>
        <v>3127342.4000000004</v>
      </c>
      <c r="Y258" s="257" t="s">
        <v>738</v>
      </c>
      <c r="Z258" s="257">
        <v>2015</v>
      </c>
      <c r="AA258" s="257"/>
      <c r="AB258" s="257" t="s">
        <v>634</v>
      </c>
      <c r="AC258" s="257"/>
      <c r="AD258" s="257" t="s">
        <v>178</v>
      </c>
      <c r="AE258" s="257" t="s">
        <v>1430</v>
      </c>
      <c r="AF258" s="262" t="s">
        <v>1426</v>
      </c>
    </row>
    <row r="259" spans="1:32" s="232" customFormat="1" ht="165.95" customHeight="1">
      <c r="A259" s="257" t="s">
        <v>1326</v>
      </c>
      <c r="B259" s="257" t="s">
        <v>179</v>
      </c>
      <c r="C259" s="258" t="s">
        <v>1425</v>
      </c>
      <c r="D259" s="257" t="s">
        <v>1426</v>
      </c>
      <c r="E259" s="257" t="s">
        <v>1427</v>
      </c>
      <c r="F259" s="257" t="s">
        <v>1428</v>
      </c>
      <c r="G259" s="257" t="s">
        <v>1429</v>
      </c>
      <c r="H259" s="257"/>
      <c r="I259" s="257"/>
      <c r="J259" s="257" t="s">
        <v>87</v>
      </c>
      <c r="K259" s="257">
        <v>69</v>
      </c>
      <c r="L259" s="259">
        <v>710000000</v>
      </c>
      <c r="M259" s="260" t="s">
        <v>1379</v>
      </c>
      <c r="N259" s="355" t="s">
        <v>1526</v>
      </c>
      <c r="O259" s="257" t="s">
        <v>715</v>
      </c>
      <c r="P259" s="257" t="s">
        <v>149</v>
      </c>
      <c r="Q259" s="257" t="s">
        <v>1381</v>
      </c>
      <c r="R259" s="49" t="s">
        <v>1541</v>
      </c>
      <c r="S259" s="257">
        <v>112</v>
      </c>
      <c r="T259" s="257" t="s">
        <v>673</v>
      </c>
      <c r="U259" s="261">
        <f>23320-7588</f>
        <v>15732</v>
      </c>
      <c r="V259" s="261">
        <v>235</v>
      </c>
      <c r="W259" s="261">
        <v>3697020</v>
      </c>
      <c r="X259" s="575">
        <f t="shared" si="3"/>
        <v>4140662.4000000004</v>
      </c>
      <c r="Y259" s="257" t="s">
        <v>738</v>
      </c>
      <c r="Z259" s="257">
        <v>2015</v>
      </c>
      <c r="AA259" s="257"/>
      <c r="AB259" s="257" t="s">
        <v>634</v>
      </c>
      <c r="AC259" s="257"/>
      <c r="AD259" s="257" t="s">
        <v>178</v>
      </c>
      <c r="AE259" s="257" t="s">
        <v>1430</v>
      </c>
      <c r="AF259" s="262" t="s">
        <v>1426</v>
      </c>
    </row>
    <row r="260" spans="1:32" s="232" customFormat="1" ht="165.95" customHeight="1">
      <c r="A260" s="257" t="s">
        <v>1327</v>
      </c>
      <c r="B260" s="257" t="s">
        <v>179</v>
      </c>
      <c r="C260" s="258" t="s">
        <v>1425</v>
      </c>
      <c r="D260" s="257" t="s">
        <v>1426</v>
      </c>
      <c r="E260" s="257" t="s">
        <v>1427</v>
      </c>
      <c r="F260" s="257" t="s">
        <v>1428</v>
      </c>
      <c r="G260" s="257" t="s">
        <v>1429</v>
      </c>
      <c r="H260" s="257"/>
      <c r="I260" s="257"/>
      <c r="J260" s="257" t="s">
        <v>87</v>
      </c>
      <c r="K260" s="257">
        <v>69</v>
      </c>
      <c r="L260" s="259">
        <v>710000000</v>
      </c>
      <c r="M260" s="260" t="s">
        <v>1379</v>
      </c>
      <c r="N260" s="355" t="s">
        <v>1526</v>
      </c>
      <c r="O260" s="257" t="s">
        <v>716</v>
      </c>
      <c r="P260" s="257" t="s">
        <v>149</v>
      </c>
      <c r="Q260" s="257" t="s">
        <v>1381</v>
      </c>
      <c r="R260" s="49" t="s">
        <v>1541</v>
      </c>
      <c r="S260" s="257">
        <v>112</v>
      </c>
      <c r="T260" s="257" t="s">
        <v>673</v>
      </c>
      <c r="U260" s="261">
        <f>7792-3720</f>
        <v>4072</v>
      </c>
      <c r="V260" s="261">
        <v>235</v>
      </c>
      <c r="W260" s="261">
        <v>956920</v>
      </c>
      <c r="X260" s="575">
        <f t="shared" si="3"/>
        <v>1071750.4000000001</v>
      </c>
      <c r="Y260" s="257" t="s">
        <v>738</v>
      </c>
      <c r="Z260" s="257">
        <v>2015</v>
      </c>
      <c r="AA260" s="257"/>
      <c r="AB260" s="257" t="s">
        <v>634</v>
      </c>
      <c r="AC260" s="257"/>
      <c r="AD260" s="257" t="s">
        <v>178</v>
      </c>
      <c r="AE260" s="257" t="s">
        <v>1430</v>
      </c>
      <c r="AF260" s="262" t="s">
        <v>1426</v>
      </c>
    </row>
    <row r="261" spans="1:32" s="232" customFormat="1" ht="165.95" customHeight="1">
      <c r="A261" s="257" t="s">
        <v>1328</v>
      </c>
      <c r="B261" s="257" t="s">
        <v>179</v>
      </c>
      <c r="C261" s="258" t="s">
        <v>1425</v>
      </c>
      <c r="D261" s="257" t="s">
        <v>1426</v>
      </c>
      <c r="E261" s="257" t="s">
        <v>1427</v>
      </c>
      <c r="F261" s="257" t="s">
        <v>1428</v>
      </c>
      <c r="G261" s="257" t="s">
        <v>1429</v>
      </c>
      <c r="H261" s="257"/>
      <c r="I261" s="257"/>
      <c r="J261" s="257" t="s">
        <v>87</v>
      </c>
      <c r="K261" s="257">
        <v>69</v>
      </c>
      <c r="L261" s="259">
        <v>710000000</v>
      </c>
      <c r="M261" s="260" t="s">
        <v>1379</v>
      </c>
      <c r="N261" s="355" t="s">
        <v>1526</v>
      </c>
      <c r="O261" s="257" t="s">
        <v>718</v>
      </c>
      <c r="P261" s="257" t="s">
        <v>149</v>
      </c>
      <c r="Q261" s="257" t="s">
        <v>1381</v>
      </c>
      <c r="R261" s="49" t="s">
        <v>1541</v>
      </c>
      <c r="S261" s="257">
        <v>112</v>
      </c>
      <c r="T261" s="257" t="s">
        <v>673</v>
      </c>
      <c r="U261" s="261">
        <v>11910</v>
      </c>
      <c r="V261" s="261">
        <v>235</v>
      </c>
      <c r="W261" s="261">
        <v>2798850</v>
      </c>
      <c r="X261" s="575">
        <f t="shared" si="3"/>
        <v>3134712.0000000005</v>
      </c>
      <c r="Y261" s="257" t="s">
        <v>738</v>
      </c>
      <c r="Z261" s="257">
        <v>2015</v>
      </c>
      <c r="AA261" s="257"/>
      <c r="AB261" s="257" t="s">
        <v>634</v>
      </c>
      <c r="AC261" s="257"/>
      <c r="AD261" s="257" t="s">
        <v>178</v>
      </c>
      <c r="AE261" s="257" t="s">
        <v>1430</v>
      </c>
      <c r="AF261" s="262" t="s">
        <v>1426</v>
      </c>
    </row>
    <row r="262" spans="1:32" s="232" customFormat="1" ht="165.95" customHeight="1">
      <c r="A262" s="257" t="s">
        <v>1329</v>
      </c>
      <c r="B262" s="257" t="s">
        <v>179</v>
      </c>
      <c r="C262" s="258" t="s">
        <v>1425</v>
      </c>
      <c r="D262" s="257" t="s">
        <v>1426</v>
      </c>
      <c r="E262" s="257" t="s">
        <v>1427</v>
      </c>
      <c r="F262" s="257" t="s">
        <v>1428</v>
      </c>
      <c r="G262" s="257" t="s">
        <v>1429</v>
      </c>
      <c r="H262" s="257"/>
      <c r="I262" s="257"/>
      <c r="J262" s="257" t="s">
        <v>87</v>
      </c>
      <c r="K262" s="257">
        <v>69</v>
      </c>
      <c r="L262" s="259">
        <v>710000000</v>
      </c>
      <c r="M262" s="260" t="s">
        <v>1379</v>
      </c>
      <c r="N262" s="355" t="s">
        <v>1526</v>
      </c>
      <c r="O262" s="257" t="s">
        <v>717</v>
      </c>
      <c r="P262" s="257" t="s">
        <v>149</v>
      </c>
      <c r="Q262" s="257" t="s">
        <v>1381</v>
      </c>
      <c r="R262" s="49" t="s">
        <v>1541</v>
      </c>
      <c r="S262" s="257">
        <v>112</v>
      </c>
      <c r="T262" s="257" t="s">
        <v>673</v>
      </c>
      <c r="U262" s="261">
        <f>10285-2997</f>
        <v>7288</v>
      </c>
      <c r="V262" s="261">
        <v>235</v>
      </c>
      <c r="W262" s="261">
        <v>1712680</v>
      </c>
      <c r="X262" s="575">
        <f t="shared" si="3"/>
        <v>1918201.6</v>
      </c>
      <c r="Y262" s="257" t="s">
        <v>738</v>
      </c>
      <c r="Z262" s="257">
        <v>2015</v>
      </c>
      <c r="AA262" s="257"/>
      <c r="AB262" s="257" t="s">
        <v>634</v>
      </c>
      <c r="AC262" s="257"/>
      <c r="AD262" s="257" t="s">
        <v>178</v>
      </c>
      <c r="AE262" s="257" t="s">
        <v>1430</v>
      </c>
      <c r="AF262" s="262" t="s">
        <v>1426</v>
      </c>
    </row>
    <row r="263" spans="1:32" s="232" customFormat="1" ht="165.95" customHeight="1">
      <c r="A263" s="257" t="s">
        <v>1330</v>
      </c>
      <c r="B263" s="257" t="s">
        <v>179</v>
      </c>
      <c r="C263" s="258" t="s">
        <v>1425</v>
      </c>
      <c r="D263" s="257" t="s">
        <v>1426</v>
      </c>
      <c r="E263" s="257" t="s">
        <v>1427</v>
      </c>
      <c r="F263" s="257" t="s">
        <v>1428</v>
      </c>
      <c r="G263" s="257" t="s">
        <v>1429</v>
      </c>
      <c r="H263" s="257"/>
      <c r="I263" s="257"/>
      <c r="J263" s="257" t="s">
        <v>87</v>
      </c>
      <c r="K263" s="257">
        <v>69</v>
      </c>
      <c r="L263" s="259">
        <v>710000000</v>
      </c>
      <c r="M263" s="260" t="s">
        <v>1379</v>
      </c>
      <c r="N263" s="355" t="s">
        <v>1526</v>
      </c>
      <c r="O263" s="263" t="s">
        <v>1397</v>
      </c>
      <c r="P263" s="257" t="s">
        <v>149</v>
      </c>
      <c r="Q263" s="257" t="s">
        <v>1381</v>
      </c>
      <c r="R263" s="49" t="s">
        <v>1541</v>
      </c>
      <c r="S263" s="257">
        <v>112</v>
      </c>
      <c r="T263" s="257" t="s">
        <v>673</v>
      </c>
      <c r="U263" s="261">
        <v>2472</v>
      </c>
      <c r="V263" s="261">
        <v>235</v>
      </c>
      <c r="W263" s="261">
        <v>580920</v>
      </c>
      <c r="X263" s="575">
        <f t="shared" si="3"/>
        <v>650630.40000000002</v>
      </c>
      <c r="Y263" s="257" t="s">
        <v>738</v>
      </c>
      <c r="Z263" s="257">
        <v>2015</v>
      </c>
      <c r="AA263" s="257"/>
      <c r="AB263" s="257" t="s">
        <v>634</v>
      </c>
      <c r="AC263" s="257"/>
      <c r="AD263" s="257" t="s">
        <v>178</v>
      </c>
      <c r="AE263" s="257" t="s">
        <v>1430</v>
      </c>
      <c r="AF263" s="262" t="s">
        <v>1426</v>
      </c>
    </row>
    <row r="264" spans="1:32" s="232" customFormat="1" ht="165.95" customHeight="1">
      <c r="A264" s="257" t="s">
        <v>1331</v>
      </c>
      <c r="B264" s="257" t="s">
        <v>179</v>
      </c>
      <c r="C264" s="258" t="s">
        <v>1425</v>
      </c>
      <c r="D264" s="257" t="s">
        <v>1426</v>
      </c>
      <c r="E264" s="257" t="s">
        <v>1427</v>
      </c>
      <c r="F264" s="257" t="s">
        <v>1428</v>
      </c>
      <c r="G264" s="257" t="s">
        <v>1429</v>
      </c>
      <c r="H264" s="257"/>
      <c r="I264" s="257"/>
      <c r="J264" s="257" t="s">
        <v>87</v>
      </c>
      <c r="K264" s="257">
        <v>69</v>
      </c>
      <c r="L264" s="259">
        <v>710000000</v>
      </c>
      <c r="M264" s="260" t="s">
        <v>1379</v>
      </c>
      <c r="N264" s="355" t="s">
        <v>1526</v>
      </c>
      <c r="O264" s="263" t="s">
        <v>1396</v>
      </c>
      <c r="P264" s="257" t="s">
        <v>149</v>
      </c>
      <c r="Q264" s="257" t="s">
        <v>1381</v>
      </c>
      <c r="R264" s="49" t="s">
        <v>1541</v>
      </c>
      <c r="S264" s="257">
        <v>112</v>
      </c>
      <c r="T264" s="257" t="s">
        <v>673</v>
      </c>
      <c r="U264" s="261">
        <v>5870</v>
      </c>
      <c r="V264" s="261">
        <v>235</v>
      </c>
      <c r="W264" s="261">
        <v>1379450</v>
      </c>
      <c r="X264" s="575">
        <f t="shared" si="3"/>
        <v>1544984.0000000002</v>
      </c>
      <c r="Y264" s="257" t="s">
        <v>738</v>
      </c>
      <c r="Z264" s="257">
        <v>2015</v>
      </c>
      <c r="AA264" s="257"/>
      <c r="AB264" s="257" t="s">
        <v>634</v>
      </c>
      <c r="AC264" s="257"/>
      <c r="AD264" s="257" t="s">
        <v>178</v>
      </c>
      <c r="AE264" s="257" t="s">
        <v>1430</v>
      </c>
      <c r="AF264" s="262" t="s">
        <v>1426</v>
      </c>
    </row>
    <row r="265" spans="1:32" s="232" customFormat="1" ht="165.95" customHeight="1">
      <c r="A265" s="257" t="s">
        <v>1332</v>
      </c>
      <c r="B265" s="257" t="s">
        <v>179</v>
      </c>
      <c r="C265" s="258" t="s">
        <v>1425</v>
      </c>
      <c r="D265" s="257" t="s">
        <v>1426</v>
      </c>
      <c r="E265" s="148" t="s">
        <v>1427</v>
      </c>
      <c r="F265" s="148" t="s">
        <v>1428</v>
      </c>
      <c r="G265" s="148" t="s">
        <v>1429</v>
      </c>
      <c r="H265" s="148"/>
      <c r="I265" s="148"/>
      <c r="J265" s="148" t="s">
        <v>87</v>
      </c>
      <c r="K265" s="148">
        <v>69</v>
      </c>
      <c r="L265" s="241">
        <v>710000000</v>
      </c>
      <c r="M265" s="242" t="s">
        <v>1379</v>
      </c>
      <c r="N265" s="355" t="s">
        <v>1526</v>
      </c>
      <c r="O265" s="148" t="s">
        <v>714</v>
      </c>
      <c r="P265" s="148" t="s">
        <v>149</v>
      </c>
      <c r="Q265" s="148" t="s">
        <v>1381</v>
      </c>
      <c r="R265" s="49" t="s">
        <v>1541</v>
      </c>
      <c r="S265" s="148">
        <v>112</v>
      </c>
      <c r="T265" s="148" t="s">
        <v>673</v>
      </c>
      <c r="U265" s="243">
        <v>7040</v>
      </c>
      <c r="V265" s="243">
        <v>235</v>
      </c>
      <c r="W265" s="243">
        <v>1654400</v>
      </c>
      <c r="X265" s="575">
        <f t="shared" si="3"/>
        <v>1852928.0000000002</v>
      </c>
      <c r="Y265" s="148" t="s">
        <v>738</v>
      </c>
      <c r="Z265" s="148">
        <v>2015</v>
      </c>
      <c r="AA265" s="148"/>
      <c r="AB265" s="148" t="s">
        <v>634</v>
      </c>
      <c r="AC265" s="148"/>
      <c r="AD265" s="148" t="s">
        <v>178</v>
      </c>
      <c r="AE265" s="148" t="s">
        <v>1430</v>
      </c>
      <c r="AF265" s="272" t="s">
        <v>1426</v>
      </c>
    </row>
    <row r="266" spans="1:32" s="240" customFormat="1" ht="165.95" customHeight="1" outlineLevel="1">
      <c r="A266" s="257" t="s">
        <v>1333</v>
      </c>
      <c r="B266" s="265" t="s">
        <v>56</v>
      </c>
      <c r="C266" s="273" t="s">
        <v>1432</v>
      </c>
      <c r="D266" s="273" t="s">
        <v>1433</v>
      </c>
      <c r="E266" s="273" t="s">
        <v>1433</v>
      </c>
      <c r="F266" s="273" t="s">
        <v>1434</v>
      </c>
      <c r="G266" s="273" t="s">
        <v>1435</v>
      </c>
      <c r="H266" s="267"/>
      <c r="I266" s="267"/>
      <c r="J266" s="265" t="s">
        <v>87</v>
      </c>
      <c r="K266" s="265">
        <v>0</v>
      </c>
      <c r="L266" s="265">
        <v>710000000</v>
      </c>
      <c r="M266" s="265" t="s">
        <v>61</v>
      </c>
      <c r="N266" s="355" t="s">
        <v>1526</v>
      </c>
      <c r="O266" s="274" t="s">
        <v>1436</v>
      </c>
      <c r="P266" s="267" t="s">
        <v>149</v>
      </c>
      <c r="Q266" s="265" t="s">
        <v>1437</v>
      </c>
      <c r="R266" s="49" t="s">
        <v>151</v>
      </c>
      <c r="S266" s="265">
        <v>166</v>
      </c>
      <c r="T266" s="265" t="s">
        <v>1406</v>
      </c>
      <c r="U266" s="578">
        <f>37242-2111</f>
        <v>35131</v>
      </c>
      <c r="V266" s="268">
        <v>360</v>
      </c>
      <c r="W266" s="268">
        <v>12647160</v>
      </c>
      <c r="X266" s="575">
        <f t="shared" si="3"/>
        <v>14164819.200000001</v>
      </c>
      <c r="Y266" s="269"/>
      <c r="Z266" s="265">
        <v>2015</v>
      </c>
      <c r="AA266" s="270"/>
      <c r="AB266" s="257" t="s">
        <v>634</v>
      </c>
      <c r="AC266" s="257"/>
      <c r="AD266" s="257" t="s">
        <v>178</v>
      </c>
      <c r="AE266" s="257" t="s">
        <v>1438</v>
      </c>
      <c r="AF266" s="275"/>
    </row>
    <row r="267" spans="1:32" s="240" customFormat="1" ht="165.95" customHeight="1" outlineLevel="1">
      <c r="A267" s="257" t="s">
        <v>1334</v>
      </c>
      <c r="B267" s="265" t="s">
        <v>56</v>
      </c>
      <c r="C267" s="273" t="s">
        <v>1432</v>
      </c>
      <c r="D267" s="273" t="s">
        <v>1433</v>
      </c>
      <c r="E267" s="273" t="s">
        <v>1433</v>
      </c>
      <c r="F267" s="273" t="s">
        <v>1434</v>
      </c>
      <c r="G267" s="273" t="s">
        <v>1435</v>
      </c>
      <c r="H267" s="267"/>
      <c r="I267" s="267"/>
      <c r="J267" s="265" t="s">
        <v>87</v>
      </c>
      <c r="K267" s="265">
        <v>0</v>
      </c>
      <c r="L267" s="265">
        <v>710000000</v>
      </c>
      <c r="M267" s="265" t="s">
        <v>61</v>
      </c>
      <c r="N267" s="355" t="s">
        <v>1526</v>
      </c>
      <c r="O267" s="274" t="s">
        <v>1439</v>
      </c>
      <c r="P267" s="267" t="s">
        <v>149</v>
      </c>
      <c r="Q267" s="265" t="s">
        <v>1437</v>
      </c>
      <c r="R267" s="49" t="s">
        <v>151</v>
      </c>
      <c r="S267" s="265">
        <v>166</v>
      </c>
      <c r="T267" s="265" t="s">
        <v>1406</v>
      </c>
      <c r="U267" s="578">
        <f>82562-48405</f>
        <v>34157</v>
      </c>
      <c r="V267" s="268">
        <v>360</v>
      </c>
      <c r="W267" s="268">
        <v>12296520</v>
      </c>
      <c r="X267" s="575">
        <f t="shared" si="3"/>
        <v>13772102.400000002</v>
      </c>
      <c r="Y267" s="269"/>
      <c r="Z267" s="265">
        <v>2015</v>
      </c>
      <c r="AA267" s="270"/>
      <c r="AB267" s="257" t="s">
        <v>634</v>
      </c>
      <c r="AC267" s="257"/>
      <c r="AD267" s="257" t="s">
        <v>178</v>
      </c>
      <c r="AE267" s="257" t="s">
        <v>1438</v>
      </c>
      <c r="AF267" s="275"/>
    </row>
    <row r="268" spans="1:32" s="240" customFormat="1" ht="165.95" customHeight="1" outlineLevel="1">
      <c r="A268" s="257" t="s">
        <v>1335</v>
      </c>
      <c r="B268" s="265" t="s">
        <v>56</v>
      </c>
      <c r="C268" s="358" t="s">
        <v>1521</v>
      </c>
      <c r="D268" s="358" t="s">
        <v>1522</v>
      </c>
      <c r="E268" s="357" t="s">
        <v>1523</v>
      </c>
      <c r="F268" s="356" t="s">
        <v>1524</v>
      </c>
      <c r="G268" s="356" t="s">
        <v>1525</v>
      </c>
      <c r="H268" s="360"/>
      <c r="I268" s="266"/>
      <c r="J268" s="266" t="s">
        <v>87</v>
      </c>
      <c r="K268" s="266">
        <v>0</v>
      </c>
      <c r="L268" s="266">
        <v>710000000</v>
      </c>
      <c r="M268" s="266" t="s">
        <v>1379</v>
      </c>
      <c r="N268" s="355" t="s">
        <v>1526</v>
      </c>
      <c r="O268" s="266" t="s">
        <v>1440</v>
      </c>
      <c r="P268" s="266" t="s">
        <v>149</v>
      </c>
      <c r="Q268" s="266" t="s">
        <v>1441</v>
      </c>
      <c r="R268" s="49" t="s">
        <v>151</v>
      </c>
      <c r="S268" s="276">
        <v>166</v>
      </c>
      <c r="T268" s="266" t="s">
        <v>1406</v>
      </c>
      <c r="U268" s="277">
        <f>682000-173832</f>
        <v>508168</v>
      </c>
      <c r="V268" s="277">
        <v>120</v>
      </c>
      <c r="W268" s="277">
        <v>60980160</v>
      </c>
      <c r="X268" s="575">
        <f t="shared" si="3"/>
        <v>68297779.200000003</v>
      </c>
      <c r="Y268" s="266"/>
      <c r="Z268" s="266">
        <v>2015</v>
      </c>
      <c r="AA268" s="266"/>
      <c r="AB268" s="257" t="s">
        <v>634</v>
      </c>
      <c r="AC268" s="266"/>
      <c r="AD268" s="278" t="s">
        <v>178</v>
      </c>
      <c r="AE268" s="275">
        <v>210003608</v>
      </c>
      <c r="AF268" s="275"/>
    </row>
    <row r="269" spans="1:32" s="240" customFormat="1" ht="165.95" customHeight="1" outlineLevel="1">
      <c r="A269" s="257" t="s">
        <v>1336</v>
      </c>
      <c r="B269" s="265" t="s">
        <v>56</v>
      </c>
      <c r="C269" s="358" t="s">
        <v>1521</v>
      </c>
      <c r="D269" s="358" t="s">
        <v>1522</v>
      </c>
      <c r="E269" s="357" t="s">
        <v>1523</v>
      </c>
      <c r="F269" s="356" t="s">
        <v>1524</v>
      </c>
      <c r="G269" s="356" t="s">
        <v>1525</v>
      </c>
      <c r="H269" s="360"/>
      <c r="I269" s="266"/>
      <c r="J269" s="266" t="s">
        <v>87</v>
      </c>
      <c r="K269" s="266">
        <v>0</v>
      </c>
      <c r="L269" s="266">
        <v>710000000</v>
      </c>
      <c r="M269" s="266" t="s">
        <v>1379</v>
      </c>
      <c r="N269" s="355" t="s">
        <v>1526</v>
      </c>
      <c r="O269" s="266" t="s">
        <v>1442</v>
      </c>
      <c r="P269" s="266" t="s">
        <v>149</v>
      </c>
      <c r="Q269" s="266" t="s">
        <v>1441</v>
      </c>
      <c r="R269" s="49" t="s">
        <v>151</v>
      </c>
      <c r="S269" s="276">
        <v>166</v>
      </c>
      <c r="T269" s="266" t="s">
        <v>1406</v>
      </c>
      <c r="U269" s="277">
        <f>186000-124022</f>
        <v>61978</v>
      </c>
      <c r="V269" s="277">
        <v>120</v>
      </c>
      <c r="W269" s="277">
        <v>7437360</v>
      </c>
      <c r="X269" s="575">
        <f t="shared" si="3"/>
        <v>8329843.2000000011</v>
      </c>
      <c r="Y269" s="266"/>
      <c r="Z269" s="266">
        <v>2015</v>
      </c>
      <c r="AA269" s="266"/>
      <c r="AB269" s="257" t="s">
        <v>634</v>
      </c>
      <c r="AC269" s="266"/>
      <c r="AD269" s="278" t="s">
        <v>178</v>
      </c>
      <c r="AE269" s="275">
        <v>210003608</v>
      </c>
      <c r="AF269" s="275"/>
    </row>
    <row r="270" spans="1:32" s="232" customFormat="1" ht="165.95" customHeight="1">
      <c r="A270" s="257" t="s">
        <v>1337</v>
      </c>
      <c r="B270" s="257" t="s">
        <v>179</v>
      </c>
      <c r="C270" s="257" t="s">
        <v>1443</v>
      </c>
      <c r="D270" s="257" t="s">
        <v>1444</v>
      </c>
      <c r="E270" s="234" t="s">
        <v>1445</v>
      </c>
      <c r="F270" s="234" t="s">
        <v>1446</v>
      </c>
      <c r="G270" s="234" t="s">
        <v>1447</v>
      </c>
      <c r="H270" s="234"/>
      <c r="I270" s="234"/>
      <c r="J270" s="234" t="s">
        <v>81</v>
      </c>
      <c r="K270" s="234">
        <v>100</v>
      </c>
      <c r="L270" s="244">
        <v>271010000</v>
      </c>
      <c r="M270" s="236" t="s">
        <v>1404</v>
      </c>
      <c r="N270" s="234" t="s">
        <v>624</v>
      </c>
      <c r="O270" s="234" t="s">
        <v>1384</v>
      </c>
      <c r="P270" s="234" t="s">
        <v>149</v>
      </c>
      <c r="Q270" s="234" t="s">
        <v>1381</v>
      </c>
      <c r="R270" s="49" t="s">
        <v>1541</v>
      </c>
      <c r="S270" s="245" t="s">
        <v>1448</v>
      </c>
      <c r="T270" s="234" t="s">
        <v>1406</v>
      </c>
      <c r="U270" s="237">
        <v>40</v>
      </c>
      <c r="V270" s="237">
        <v>193</v>
      </c>
      <c r="W270" s="237">
        <v>7720</v>
      </c>
      <c r="X270" s="575">
        <f t="shared" si="3"/>
        <v>8646.4000000000015</v>
      </c>
      <c r="Y270" s="234" t="s">
        <v>738</v>
      </c>
      <c r="Z270" s="234">
        <v>2015</v>
      </c>
      <c r="AA270" s="234"/>
      <c r="AB270" s="234" t="s">
        <v>634</v>
      </c>
      <c r="AC270" s="234"/>
      <c r="AD270" s="234" t="s">
        <v>178</v>
      </c>
      <c r="AE270" s="234" t="s">
        <v>1449</v>
      </c>
      <c r="AF270" s="256" t="s">
        <v>1450</v>
      </c>
    </row>
    <row r="271" spans="1:32" s="467" customFormat="1" ht="165.95" customHeight="1">
      <c r="A271" s="461" t="s">
        <v>1338</v>
      </c>
      <c r="B271" s="461" t="s">
        <v>179</v>
      </c>
      <c r="C271" s="461" t="s">
        <v>1443</v>
      </c>
      <c r="D271" s="461" t="s">
        <v>1444</v>
      </c>
      <c r="E271" s="461" t="s">
        <v>1445</v>
      </c>
      <c r="F271" s="461" t="s">
        <v>1446</v>
      </c>
      <c r="G271" s="461" t="s">
        <v>1447</v>
      </c>
      <c r="H271" s="461"/>
      <c r="I271" s="461"/>
      <c r="J271" s="461" t="s">
        <v>81</v>
      </c>
      <c r="K271" s="461">
        <v>100</v>
      </c>
      <c r="L271" s="462">
        <v>271010000</v>
      </c>
      <c r="M271" s="463" t="s">
        <v>1404</v>
      </c>
      <c r="N271" s="461" t="s">
        <v>624</v>
      </c>
      <c r="O271" s="461" t="s">
        <v>670</v>
      </c>
      <c r="P271" s="461" t="s">
        <v>149</v>
      </c>
      <c r="Q271" s="461" t="s">
        <v>1381</v>
      </c>
      <c r="R271" s="401" t="s">
        <v>1541</v>
      </c>
      <c r="S271" s="464" t="s">
        <v>1448</v>
      </c>
      <c r="T271" s="461" t="s">
        <v>1406</v>
      </c>
      <c r="U271" s="465">
        <f>2970-1803</f>
        <v>1167</v>
      </c>
      <c r="V271" s="465">
        <v>193</v>
      </c>
      <c r="W271" s="465">
        <v>0</v>
      </c>
      <c r="X271" s="576">
        <v>0</v>
      </c>
      <c r="Y271" s="461" t="s">
        <v>738</v>
      </c>
      <c r="Z271" s="461">
        <v>2015</v>
      </c>
      <c r="AA271" s="461"/>
      <c r="AB271" s="461" t="s">
        <v>634</v>
      </c>
      <c r="AC271" s="461"/>
      <c r="AD271" s="461" t="s">
        <v>178</v>
      </c>
      <c r="AE271" s="461" t="s">
        <v>1449</v>
      </c>
      <c r="AF271" s="466" t="s">
        <v>1450</v>
      </c>
    </row>
    <row r="272" spans="1:32" s="232" customFormat="1" ht="165.95" customHeight="1">
      <c r="A272" s="257" t="s">
        <v>1619</v>
      </c>
      <c r="B272" s="257" t="s">
        <v>179</v>
      </c>
      <c r="C272" s="257" t="s">
        <v>1443</v>
      </c>
      <c r="D272" s="257" t="s">
        <v>1444</v>
      </c>
      <c r="E272" s="257" t="s">
        <v>1445</v>
      </c>
      <c r="F272" s="257" t="s">
        <v>1446</v>
      </c>
      <c r="G272" s="257" t="s">
        <v>1447</v>
      </c>
      <c r="H272" s="257"/>
      <c r="I272" s="257"/>
      <c r="J272" s="257" t="s">
        <v>81</v>
      </c>
      <c r="K272" s="257">
        <v>100</v>
      </c>
      <c r="L272" s="279">
        <v>271010000</v>
      </c>
      <c r="M272" s="260" t="s">
        <v>1404</v>
      </c>
      <c r="N272" s="257" t="s">
        <v>1526</v>
      </c>
      <c r="O272" s="257" t="s">
        <v>670</v>
      </c>
      <c r="P272" s="257" t="s">
        <v>149</v>
      </c>
      <c r="Q272" s="257" t="s">
        <v>1381</v>
      </c>
      <c r="R272" s="138" t="s">
        <v>1541</v>
      </c>
      <c r="S272" s="280" t="s">
        <v>1448</v>
      </c>
      <c r="T272" s="257" t="s">
        <v>1406</v>
      </c>
      <c r="U272" s="261">
        <v>924</v>
      </c>
      <c r="V272" s="261">
        <v>193</v>
      </c>
      <c r="W272" s="261">
        <v>178332</v>
      </c>
      <c r="X272" s="575">
        <f>W272*1.12</f>
        <v>199731.84000000003</v>
      </c>
      <c r="Y272" s="257" t="s">
        <v>738</v>
      </c>
      <c r="Z272" s="257">
        <v>2015</v>
      </c>
      <c r="AA272" s="257"/>
      <c r="AB272" s="257" t="s">
        <v>634</v>
      </c>
      <c r="AC272" s="257"/>
      <c r="AD272" s="257" t="s">
        <v>178</v>
      </c>
      <c r="AE272" s="257" t="s">
        <v>1449</v>
      </c>
      <c r="AF272" s="262" t="s">
        <v>1450</v>
      </c>
    </row>
    <row r="273" spans="1:32" s="467" customFormat="1" ht="165.95" customHeight="1">
      <c r="A273" s="461" t="s">
        <v>1339</v>
      </c>
      <c r="B273" s="461" t="s">
        <v>179</v>
      </c>
      <c r="C273" s="461" t="s">
        <v>1443</v>
      </c>
      <c r="D273" s="461" t="s">
        <v>1444</v>
      </c>
      <c r="E273" s="461" t="s">
        <v>1445</v>
      </c>
      <c r="F273" s="461" t="s">
        <v>1446</v>
      </c>
      <c r="G273" s="461" t="s">
        <v>1447</v>
      </c>
      <c r="H273" s="461"/>
      <c r="I273" s="461"/>
      <c r="J273" s="461" t="s">
        <v>81</v>
      </c>
      <c r="K273" s="461">
        <v>100</v>
      </c>
      <c r="L273" s="462">
        <v>271010000</v>
      </c>
      <c r="M273" s="463" t="s">
        <v>1404</v>
      </c>
      <c r="N273" s="461" t="s">
        <v>624</v>
      </c>
      <c r="O273" s="461" t="s">
        <v>674</v>
      </c>
      <c r="P273" s="461" t="s">
        <v>149</v>
      </c>
      <c r="Q273" s="461" t="s">
        <v>1381</v>
      </c>
      <c r="R273" s="401" t="s">
        <v>1541</v>
      </c>
      <c r="S273" s="464" t="s">
        <v>1448</v>
      </c>
      <c r="T273" s="461" t="s">
        <v>1406</v>
      </c>
      <c r="U273" s="465">
        <f>2465-130</f>
        <v>2335</v>
      </c>
      <c r="V273" s="465">
        <v>193</v>
      </c>
      <c r="W273" s="465">
        <v>0</v>
      </c>
      <c r="X273" s="576">
        <f t="shared" si="3"/>
        <v>0</v>
      </c>
      <c r="Y273" s="461" t="s">
        <v>738</v>
      </c>
      <c r="Z273" s="461">
        <v>2015</v>
      </c>
      <c r="AA273" s="461"/>
      <c r="AB273" s="461" t="s">
        <v>634</v>
      </c>
      <c r="AC273" s="461"/>
      <c r="AD273" s="461" t="s">
        <v>178</v>
      </c>
      <c r="AE273" s="461" t="s">
        <v>1449</v>
      </c>
      <c r="AF273" s="466" t="s">
        <v>1450</v>
      </c>
    </row>
    <row r="274" spans="1:32" s="232" customFormat="1" ht="165.95" customHeight="1">
      <c r="A274" s="257" t="s">
        <v>1620</v>
      </c>
      <c r="B274" s="257" t="s">
        <v>179</v>
      </c>
      <c r="C274" s="257" t="s">
        <v>1443</v>
      </c>
      <c r="D274" s="257" t="s">
        <v>1444</v>
      </c>
      <c r="E274" s="257" t="s">
        <v>1445</v>
      </c>
      <c r="F274" s="257" t="s">
        <v>1446</v>
      </c>
      <c r="G274" s="257" t="s">
        <v>1447</v>
      </c>
      <c r="H274" s="257"/>
      <c r="I274" s="257"/>
      <c r="J274" s="257" t="s">
        <v>81</v>
      </c>
      <c r="K274" s="257">
        <v>100</v>
      </c>
      <c r="L274" s="279">
        <v>271010000</v>
      </c>
      <c r="M274" s="260" t="s">
        <v>1404</v>
      </c>
      <c r="N274" s="257" t="s">
        <v>1526</v>
      </c>
      <c r="O274" s="257" t="s">
        <v>674</v>
      </c>
      <c r="P274" s="257" t="s">
        <v>149</v>
      </c>
      <c r="Q274" s="257" t="s">
        <v>1381</v>
      </c>
      <c r="R274" s="138" t="s">
        <v>1541</v>
      </c>
      <c r="S274" s="280" t="s">
        <v>1448</v>
      </c>
      <c r="T274" s="257" t="s">
        <v>1406</v>
      </c>
      <c r="U274" s="261">
        <v>1330</v>
      </c>
      <c r="V274" s="261">
        <v>193</v>
      </c>
      <c r="W274" s="261">
        <v>256690</v>
      </c>
      <c r="X274" s="575">
        <f>W274*1.12</f>
        <v>287492.80000000005</v>
      </c>
      <c r="Y274" s="257" t="s">
        <v>738</v>
      </c>
      <c r="Z274" s="257">
        <v>2015</v>
      </c>
      <c r="AA274" s="257"/>
      <c r="AB274" s="257" t="s">
        <v>634</v>
      </c>
      <c r="AC274" s="257"/>
      <c r="AD274" s="257" t="s">
        <v>178</v>
      </c>
      <c r="AE274" s="257" t="s">
        <v>1449</v>
      </c>
      <c r="AF274" s="262" t="s">
        <v>1450</v>
      </c>
    </row>
    <row r="275" spans="1:32" s="467" customFormat="1" ht="165.95" customHeight="1">
      <c r="A275" s="461" t="s">
        <v>1340</v>
      </c>
      <c r="B275" s="461" t="s">
        <v>179</v>
      </c>
      <c r="C275" s="461" t="s">
        <v>1443</v>
      </c>
      <c r="D275" s="461" t="s">
        <v>1444</v>
      </c>
      <c r="E275" s="461" t="s">
        <v>1445</v>
      </c>
      <c r="F275" s="461" t="s">
        <v>1446</v>
      </c>
      <c r="G275" s="461" t="s">
        <v>1447</v>
      </c>
      <c r="H275" s="461"/>
      <c r="I275" s="461"/>
      <c r="J275" s="461" t="s">
        <v>81</v>
      </c>
      <c r="K275" s="461">
        <v>100</v>
      </c>
      <c r="L275" s="462">
        <v>271010000</v>
      </c>
      <c r="M275" s="463" t="s">
        <v>1404</v>
      </c>
      <c r="N275" s="461" t="s">
        <v>624</v>
      </c>
      <c r="O275" s="461" t="s">
        <v>675</v>
      </c>
      <c r="P275" s="461" t="s">
        <v>149</v>
      </c>
      <c r="Q275" s="461" t="s">
        <v>1381</v>
      </c>
      <c r="R275" s="401" t="s">
        <v>1541</v>
      </c>
      <c r="S275" s="464" t="s">
        <v>1448</v>
      </c>
      <c r="T275" s="461" t="s">
        <v>1406</v>
      </c>
      <c r="U275" s="465">
        <f>1965-1197</f>
        <v>768</v>
      </c>
      <c r="V275" s="465">
        <v>193</v>
      </c>
      <c r="W275" s="465">
        <v>0</v>
      </c>
      <c r="X275" s="576">
        <f t="shared" si="3"/>
        <v>0</v>
      </c>
      <c r="Y275" s="461" t="s">
        <v>738</v>
      </c>
      <c r="Z275" s="461">
        <v>2015</v>
      </c>
      <c r="AA275" s="461"/>
      <c r="AB275" s="461" t="s">
        <v>634</v>
      </c>
      <c r="AC275" s="461"/>
      <c r="AD275" s="461" t="s">
        <v>178</v>
      </c>
      <c r="AE275" s="461" t="s">
        <v>1449</v>
      </c>
      <c r="AF275" s="466" t="s">
        <v>1450</v>
      </c>
    </row>
    <row r="276" spans="1:32" s="467" customFormat="1" ht="165.95" customHeight="1">
      <c r="A276" s="461" t="s">
        <v>1341</v>
      </c>
      <c r="B276" s="461" t="s">
        <v>179</v>
      </c>
      <c r="C276" s="461" t="s">
        <v>1443</v>
      </c>
      <c r="D276" s="461" t="s">
        <v>1444</v>
      </c>
      <c r="E276" s="461" t="s">
        <v>1445</v>
      </c>
      <c r="F276" s="461" t="s">
        <v>1446</v>
      </c>
      <c r="G276" s="461" t="s">
        <v>1447</v>
      </c>
      <c r="H276" s="461"/>
      <c r="I276" s="461"/>
      <c r="J276" s="461" t="s">
        <v>81</v>
      </c>
      <c r="K276" s="461">
        <v>100</v>
      </c>
      <c r="L276" s="470">
        <v>151010000</v>
      </c>
      <c r="M276" s="463" t="s">
        <v>83</v>
      </c>
      <c r="N276" s="461" t="s">
        <v>624</v>
      </c>
      <c r="O276" s="461" t="s">
        <v>682</v>
      </c>
      <c r="P276" s="461" t="s">
        <v>149</v>
      </c>
      <c r="Q276" s="461" t="s">
        <v>1381</v>
      </c>
      <c r="R276" s="401" t="s">
        <v>1541</v>
      </c>
      <c r="S276" s="464" t="s">
        <v>1448</v>
      </c>
      <c r="T276" s="461" t="s">
        <v>1406</v>
      </c>
      <c r="U276" s="465">
        <v>2345</v>
      </c>
      <c r="V276" s="465">
        <v>193</v>
      </c>
      <c r="W276" s="465">
        <v>0</v>
      </c>
      <c r="X276" s="576">
        <f>W276*1.12</f>
        <v>0</v>
      </c>
      <c r="Y276" s="461" t="s">
        <v>738</v>
      </c>
      <c r="Z276" s="461">
        <v>2015</v>
      </c>
      <c r="AA276" s="461"/>
      <c r="AB276" s="461" t="s">
        <v>634</v>
      </c>
      <c r="AC276" s="461"/>
      <c r="AD276" s="461" t="s">
        <v>178</v>
      </c>
      <c r="AE276" s="461" t="s">
        <v>1449</v>
      </c>
      <c r="AF276" s="466" t="s">
        <v>1450</v>
      </c>
    </row>
    <row r="277" spans="1:32" s="232" customFormat="1" ht="165.95" customHeight="1">
      <c r="A277" s="461" t="s">
        <v>1621</v>
      </c>
      <c r="B277" s="461" t="s">
        <v>179</v>
      </c>
      <c r="C277" s="461" t="s">
        <v>1443</v>
      </c>
      <c r="D277" s="461" t="s">
        <v>1444</v>
      </c>
      <c r="E277" s="461" t="s">
        <v>1445</v>
      </c>
      <c r="F277" s="461" t="s">
        <v>1446</v>
      </c>
      <c r="G277" s="461" t="s">
        <v>1447</v>
      </c>
      <c r="H277" s="461"/>
      <c r="I277" s="461"/>
      <c r="J277" s="461" t="s">
        <v>81</v>
      </c>
      <c r="K277" s="461">
        <v>100</v>
      </c>
      <c r="L277" s="470">
        <v>151010000</v>
      </c>
      <c r="M277" s="463" t="s">
        <v>83</v>
      </c>
      <c r="N277" s="461" t="s">
        <v>1526</v>
      </c>
      <c r="O277" s="461" t="s">
        <v>682</v>
      </c>
      <c r="P277" s="461" t="s">
        <v>149</v>
      </c>
      <c r="Q277" s="461" t="s">
        <v>1381</v>
      </c>
      <c r="R277" s="401" t="s">
        <v>1541</v>
      </c>
      <c r="S277" s="464" t="s">
        <v>1448</v>
      </c>
      <c r="T277" s="461" t="s">
        <v>1406</v>
      </c>
      <c r="U277" s="465">
        <v>5200</v>
      </c>
      <c r="V277" s="465">
        <v>193</v>
      </c>
      <c r="W277" s="465">
        <v>0</v>
      </c>
      <c r="X277" s="576">
        <f>W277*1.12</f>
        <v>0</v>
      </c>
      <c r="Y277" s="461" t="s">
        <v>738</v>
      </c>
      <c r="Z277" s="461">
        <v>2015</v>
      </c>
      <c r="AA277" s="461"/>
      <c r="AB277" s="461" t="s">
        <v>634</v>
      </c>
      <c r="AC277" s="257"/>
      <c r="AD277" s="257" t="s">
        <v>178</v>
      </c>
      <c r="AE277" s="257" t="s">
        <v>1449</v>
      </c>
      <c r="AF277" s="262" t="s">
        <v>1450</v>
      </c>
    </row>
    <row r="278" spans="1:32" s="232" customFormat="1" ht="165.95" customHeight="1">
      <c r="A278" s="257" t="s">
        <v>1902</v>
      </c>
      <c r="B278" s="257" t="s">
        <v>179</v>
      </c>
      <c r="C278" s="257" t="s">
        <v>1443</v>
      </c>
      <c r="D278" s="257" t="s">
        <v>1444</v>
      </c>
      <c r="E278" s="257" t="s">
        <v>1445</v>
      </c>
      <c r="F278" s="257" t="s">
        <v>1446</v>
      </c>
      <c r="G278" s="257" t="s">
        <v>1447</v>
      </c>
      <c r="H278" s="257"/>
      <c r="I278" s="257"/>
      <c r="J278" s="257" t="s">
        <v>81</v>
      </c>
      <c r="K278" s="257">
        <v>100</v>
      </c>
      <c r="L278" s="259">
        <v>151010000</v>
      </c>
      <c r="M278" s="260" t="s">
        <v>83</v>
      </c>
      <c r="N278" s="257" t="s">
        <v>1648</v>
      </c>
      <c r="O278" s="257" t="s">
        <v>682</v>
      </c>
      <c r="P278" s="257" t="s">
        <v>149</v>
      </c>
      <c r="Q278" s="257" t="s">
        <v>1381</v>
      </c>
      <c r="R278" s="49" t="s">
        <v>1690</v>
      </c>
      <c r="S278" s="280" t="s">
        <v>1448</v>
      </c>
      <c r="T278" s="257" t="s">
        <v>1406</v>
      </c>
      <c r="U278" s="261">
        <v>5200</v>
      </c>
      <c r="V278" s="261">
        <v>193</v>
      </c>
      <c r="W278" s="261">
        <v>1003600</v>
      </c>
      <c r="X278" s="575">
        <f>W278*1.12</f>
        <v>1124032</v>
      </c>
      <c r="Y278" s="257"/>
      <c r="Z278" s="257">
        <v>2015</v>
      </c>
      <c r="AA278" s="532" t="s">
        <v>1691</v>
      </c>
      <c r="AB278" s="257" t="s">
        <v>634</v>
      </c>
      <c r="AC278" s="601"/>
      <c r="AD278" s="601"/>
      <c r="AE278" s="601"/>
      <c r="AF278" s="262"/>
    </row>
    <row r="279" spans="1:32" s="467" customFormat="1" ht="165.95" customHeight="1">
      <c r="A279" s="461" t="s">
        <v>1342</v>
      </c>
      <c r="B279" s="461" t="s">
        <v>179</v>
      </c>
      <c r="C279" s="461" t="s">
        <v>1443</v>
      </c>
      <c r="D279" s="461" t="s">
        <v>1444</v>
      </c>
      <c r="E279" s="461" t="s">
        <v>1445</v>
      </c>
      <c r="F279" s="461" t="s">
        <v>1446</v>
      </c>
      <c r="G279" s="461" t="s">
        <v>1447</v>
      </c>
      <c r="H279" s="461"/>
      <c r="I279" s="461"/>
      <c r="J279" s="461" t="s">
        <v>81</v>
      </c>
      <c r="K279" s="461">
        <v>100</v>
      </c>
      <c r="L279" s="470">
        <v>751000000</v>
      </c>
      <c r="M279" s="463" t="s">
        <v>84</v>
      </c>
      <c r="N279" s="461" t="s">
        <v>624</v>
      </c>
      <c r="O279" s="461" t="s">
        <v>688</v>
      </c>
      <c r="P279" s="461" t="s">
        <v>149</v>
      </c>
      <c r="Q279" s="461" t="s">
        <v>1381</v>
      </c>
      <c r="R279" s="401" t="s">
        <v>1541</v>
      </c>
      <c r="S279" s="464" t="s">
        <v>1448</v>
      </c>
      <c r="T279" s="461" t="s">
        <v>1406</v>
      </c>
      <c r="U279" s="465">
        <f>890-72</f>
        <v>818</v>
      </c>
      <c r="V279" s="465">
        <v>193</v>
      </c>
      <c r="W279" s="465">
        <v>0</v>
      </c>
      <c r="X279" s="576">
        <f t="shared" ref="X279:X353" si="4">W279*1.12</f>
        <v>0</v>
      </c>
      <c r="Y279" s="461" t="s">
        <v>738</v>
      </c>
      <c r="Z279" s="461">
        <v>2015</v>
      </c>
      <c r="AA279" s="461"/>
      <c r="AB279" s="461" t="s">
        <v>634</v>
      </c>
      <c r="AC279" s="461"/>
      <c r="AD279" s="461" t="s">
        <v>178</v>
      </c>
      <c r="AE279" s="461" t="s">
        <v>1449</v>
      </c>
      <c r="AF279" s="466" t="s">
        <v>1450</v>
      </c>
    </row>
    <row r="280" spans="1:32" s="232" customFormat="1" ht="165.95" customHeight="1">
      <c r="A280" s="257" t="s">
        <v>1622</v>
      </c>
      <c r="B280" s="257" t="s">
        <v>179</v>
      </c>
      <c r="C280" s="257" t="s">
        <v>1443</v>
      </c>
      <c r="D280" s="257" t="s">
        <v>1444</v>
      </c>
      <c r="E280" s="257" t="s">
        <v>1445</v>
      </c>
      <c r="F280" s="257" t="s">
        <v>1446</v>
      </c>
      <c r="G280" s="257" t="s">
        <v>1447</v>
      </c>
      <c r="H280" s="257"/>
      <c r="I280" s="257"/>
      <c r="J280" s="257" t="s">
        <v>81</v>
      </c>
      <c r="K280" s="257">
        <v>100</v>
      </c>
      <c r="L280" s="259">
        <v>751000000</v>
      </c>
      <c r="M280" s="260" t="s">
        <v>84</v>
      </c>
      <c r="N280" s="257" t="s">
        <v>1526</v>
      </c>
      <c r="O280" s="257" t="s">
        <v>688</v>
      </c>
      <c r="P280" s="257" t="s">
        <v>149</v>
      </c>
      <c r="Q280" s="257" t="s">
        <v>1381</v>
      </c>
      <c r="R280" s="49" t="s">
        <v>1541</v>
      </c>
      <c r="S280" s="280" t="s">
        <v>1448</v>
      </c>
      <c r="T280" s="257" t="s">
        <v>1406</v>
      </c>
      <c r="U280" s="261">
        <v>1240</v>
      </c>
      <c r="V280" s="261">
        <v>193</v>
      </c>
      <c r="W280" s="261">
        <v>239320</v>
      </c>
      <c r="X280" s="575">
        <f>W280*1.12</f>
        <v>268038.40000000002</v>
      </c>
      <c r="Y280" s="257" t="s">
        <v>738</v>
      </c>
      <c r="Z280" s="257">
        <v>2015</v>
      </c>
      <c r="AA280" s="257"/>
      <c r="AB280" s="257" t="s">
        <v>634</v>
      </c>
      <c r="AC280" s="257"/>
      <c r="AD280" s="257" t="s">
        <v>178</v>
      </c>
      <c r="AE280" s="257" t="s">
        <v>1449</v>
      </c>
      <c r="AF280" s="262" t="s">
        <v>1450</v>
      </c>
    </row>
    <row r="281" spans="1:32" s="467" customFormat="1" ht="165.95" customHeight="1">
      <c r="A281" s="461" t="s">
        <v>1343</v>
      </c>
      <c r="B281" s="461" t="s">
        <v>179</v>
      </c>
      <c r="C281" s="461" t="s">
        <v>1443</v>
      </c>
      <c r="D281" s="461" t="s">
        <v>1444</v>
      </c>
      <c r="E281" s="461" t="s">
        <v>1445</v>
      </c>
      <c r="F281" s="461" t="s">
        <v>1446</v>
      </c>
      <c r="G281" s="461" t="s">
        <v>1447</v>
      </c>
      <c r="H281" s="461"/>
      <c r="I281" s="461"/>
      <c r="J281" s="461" t="s">
        <v>81</v>
      </c>
      <c r="K281" s="461">
        <v>100</v>
      </c>
      <c r="L281" s="470">
        <v>751000000</v>
      </c>
      <c r="M281" s="463" t="s">
        <v>84</v>
      </c>
      <c r="N281" s="461" t="s">
        <v>624</v>
      </c>
      <c r="O281" s="461" t="s">
        <v>689</v>
      </c>
      <c r="P281" s="461" t="s">
        <v>149</v>
      </c>
      <c r="Q281" s="461" t="s">
        <v>1381</v>
      </c>
      <c r="R281" s="401" t="s">
        <v>1541</v>
      </c>
      <c r="S281" s="464" t="s">
        <v>1448</v>
      </c>
      <c r="T281" s="461" t="s">
        <v>1406</v>
      </c>
      <c r="U281" s="465">
        <v>1060</v>
      </c>
      <c r="V281" s="465">
        <v>193</v>
      </c>
      <c r="W281" s="465">
        <v>0</v>
      </c>
      <c r="X281" s="576">
        <f t="shared" si="4"/>
        <v>0</v>
      </c>
      <c r="Y281" s="461" t="s">
        <v>738</v>
      </c>
      <c r="Z281" s="461">
        <v>2015</v>
      </c>
      <c r="AA281" s="461"/>
      <c r="AB281" s="461" t="s">
        <v>634</v>
      </c>
      <c r="AC281" s="461"/>
      <c r="AD281" s="461" t="s">
        <v>178</v>
      </c>
      <c r="AE281" s="461" t="s">
        <v>1449</v>
      </c>
      <c r="AF281" s="466" t="s">
        <v>1450</v>
      </c>
    </row>
    <row r="282" spans="1:32" s="232" customFormat="1" ht="165.95" customHeight="1">
      <c r="A282" s="257" t="s">
        <v>1623</v>
      </c>
      <c r="B282" s="257" t="s">
        <v>179</v>
      </c>
      <c r="C282" s="257" t="s">
        <v>1443</v>
      </c>
      <c r="D282" s="257" t="s">
        <v>1444</v>
      </c>
      <c r="E282" s="257" t="s">
        <v>1445</v>
      </c>
      <c r="F282" s="257" t="s">
        <v>1446</v>
      </c>
      <c r="G282" s="257" t="s">
        <v>1447</v>
      </c>
      <c r="H282" s="257"/>
      <c r="I282" s="257"/>
      <c r="J282" s="257" t="s">
        <v>81</v>
      </c>
      <c r="K282" s="257">
        <v>100</v>
      </c>
      <c r="L282" s="259">
        <v>751000000</v>
      </c>
      <c r="M282" s="260" t="s">
        <v>84</v>
      </c>
      <c r="N282" s="257" t="s">
        <v>1526</v>
      </c>
      <c r="O282" s="257" t="s">
        <v>689</v>
      </c>
      <c r="P282" s="257" t="s">
        <v>149</v>
      </c>
      <c r="Q282" s="257" t="s">
        <v>1381</v>
      </c>
      <c r="R282" s="49" t="s">
        <v>1541</v>
      </c>
      <c r="S282" s="280" t="s">
        <v>1448</v>
      </c>
      <c r="T282" s="257" t="s">
        <v>1406</v>
      </c>
      <c r="U282" s="261">
        <v>1482</v>
      </c>
      <c r="V282" s="261">
        <v>193</v>
      </c>
      <c r="W282" s="261">
        <v>286026</v>
      </c>
      <c r="X282" s="575">
        <f>W282*1.12</f>
        <v>320349.12000000005</v>
      </c>
      <c r="Y282" s="257" t="s">
        <v>738</v>
      </c>
      <c r="Z282" s="257">
        <v>2015</v>
      </c>
      <c r="AA282" s="257"/>
      <c r="AB282" s="257" t="s">
        <v>634</v>
      </c>
      <c r="AC282" s="257"/>
      <c r="AD282" s="257" t="s">
        <v>178</v>
      </c>
      <c r="AE282" s="257" t="s">
        <v>1449</v>
      </c>
      <c r="AF282" s="262" t="s">
        <v>1450</v>
      </c>
    </row>
    <row r="283" spans="1:32" s="467" customFormat="1" ht="165.95" customHeight="1">
      <c r="A283" s="468" t="s">
        <v>1344</v>
      </c>
      <c r="B283" s="461" t="s">
        <v>179</v>
      </c>
      <c r="C283" s="461" t="s">
        <v>1443</v>
      </c>
      <c r="D283" s="461" t="s">
        <v>1444</v>
      </c>
      <c r="E283" s="461" t="s">
        <v>1445</v>
      </c>
      <c r="F283" s="461" t="s">
        <v>1446</v>
      </c>
      <c r="G283" s="461" t="s">
        <v>1447</v>
      </c>
      <c r="H283" s="461"/>
      <c r="I283" s="461"/>
      <c r="J283" s="461" t="s">
        <v>81</v>
      </c>
      <c r="K283" s="461">
        <v>100</v>
      </c>
      <c r="L283" s="470">
        <v>751000000</v>
      </c>
      <c r="M283" s="463" t="s">
        <v>84</v>
      </c>
      <c r="N283" s="461" t="s">
        <v>624</v>
      </c>
      <c r="O283" s="461" t="s">
        <v>690</v>
      </c>
      <c r="P283" s="461" t="s">
        <v>149</v>
      </c>
      <c r="Q283" s="461" t="s">
        <v>1381</v>
      </c>
      <c r="R283" s="401" t="s">
        <v>1541</v>
      </c>
      <c r="S283" s="464" t="s">
        <v>1448</v>
      </c>
      <c r="T283" s="461" t="s">
        <v>1406</v>
      </c>
      <c r="U283" s="465">
        <f>1475-226</f>
        <v>1249</v>
      </c>
      <c r="V283" s="465">
        <v>193</v>
      </c>
      <c r="W283" s="465">
        <v>0</v>
      </c>
      <c r="X283" s="576">
        <f t="shared" si="4"/>
        <v>0</v>
      </c>
      <c r="Y283" s="461" t="s">
        <v>738</v>
      </c>
      <c r="Z283" s="461">
        <v>2015</v>
      </c>
      <c r="AA283" s="461"/>
      <c r="AB283" s="461" t="s">
        <v>634</v>
      </c>
      <c r="AC283" s="461"/>
      <c r="AD283" s="461" t="s">
        <v>178</v>
      </c>
      <c r="AE283" s="461" t="s">
        <v>1449</v>
      </c>
      <c r="AF283" s="466" t="s">
        <v>1450</v>
      </c>
    </row>
    <row r="284" spans="1:32" s="232" customFormat="1" ht="165.95" customHeight="1">
      <c r="A284" s="238" t="s">
        <v>1624</v>
      </c>
      <c r="B284" s="257" t="s">
        <v>179</v>
      </c>
      <c r="C284" s="257" t="s">
        <v>1443</v>
      </c>
      <c r="D284" s="257" t="s">
        <v>1444</v>
      </c>
      <c r="E284" s="257" t="s">
        <v>1445</v>
      </c>
      <c r="F284" s="257" t="s">
        <v>1446</v>
      </c>
      <c r="G284" s="257" t="s">
        <v>1447</v>
      </c>
      <c r="H284" s="257"/>
      <c r="I284" s="257"/>
      <c r="J284" s="257" t="s">
        <v>81</v>
      </c>
      <c r="K284" s="257">
        <v>100</v>
      </c>
      <c r="L284" s="259">
        <v>751000000</v>
      </c>
      <c r="M284" s="260" t="s">
        <v>84</v>
      </c>
      <c r="N284" s="257" t="s">
        <v>1526</v>
      </c>
      <c r="O284" s="257" t="s">
        <v>690</v>
      </c>
      <c r="P284" s="257" t="s">
        <v>149</v>
      </c>
      <c r="Q284" s="257" t="s">
        <v>1381</v>
      </c>
      <c r="R284" s="49" t="s">
        <v>1541</v>
      </c>
      <c r="S284" s="280" t="s">
        <v>1448</v>
      </c>
      <c r="T284" s="257" t="s">
        <v>1406</v>
      </c>
      <c r="U284" s="261">
        <v>908</v>
      </c>
      <c r="V284" s="261">
        <v>193</v>
      </c>
      <c r="W284" s="261">
        <v>175244</v>
      </c>
      <c r="X284" s="575">
        <f>W284*1.12</f>
        <v>196273.28000000003</v>
      </c>
      <c r="Y284" s="257" t="s">
        <v>738</v>
      </c>
      <c r="Z284" s="257">
        <v>2015</v>
      </c>
      <c r="AA284" s="257"/>
      <c r="AB284" s="257" t="s">
        <v>634</v>
      </c>
      <c r="AC284" s="257"/>
      <c r="AD284" s="257" t="s">
        <v>178</v>
      </c>
      <c r="AE284" s="257" t="s">
        <v>1449</v>
      </c>
      <c r="AF284" s="262" t="s">
        <v>1450</v>
      </c>
    </row>
    <row r="285" spans="1:32" s="232" customFormat="1" ht="165.95" customHeight="1">
      <c r="A285" s="468" t="s">
        <v>1345</v>
      </c>
      <c r="B285" s="461" t="s">
        <v>179</v>
      </c>
      <c r="C285" s="461" t="s">
        <v>1443</v>
      </c>
      <c r="D285" s="461" t="s">
        <v>1444</v>
      </c>
      <c r="E285" s="461" t="s">
        <v>1445</v>
      </c>
      <c r="F285" s="461" t="s">
        <v>1446</v>
      </c>
      <c r="G285" s="461" t="s">
        <v>1447</v>
      </c>
      <c r="H285" s="461"/>
      <c r="I285" s="461"/>
      <c r="J285" s="461" t="s">
        <v>81</v>
      </c>
      <c r="K285" s="461">
        <v>100</v>
      </c>
      <c r="L285" s="470">
        <v>271010000</v>
      </c>
      <c r="M285" s="463" t="s">
        <v>1412</v>
      </c>
      <c r="N285" s="461" t="s">
        <v>624</v>
      </c>
      <c r="O285" s="461" t="s">
        <v>1389</v>
      </c>
      <c r="P285" s="461" t="s">
        <v>149</v>
      </c>
      <c r="Q285" s="461" t="s">
        <v>1381</v>
      </c>
      <c r="R285" s="401" t="s">
        <v>1541</v>
      </c>
      <c r="S285" s="464" t="s">
        <v>1448</v>
      </c>
      <c r="T285" s="461" t="s">
        <v>1406</v>
      </c>
      <c r="U285" s="465">
        <v>25</v>
      </c>
      <c r="V285" s="465">
        <v>193</v>
      </c>
      <c r="W285" s="465">
        <v>0</v>
      </c>
      <c r="X285" s="576">
        <f t="shared" si="4"/>
        <v>0</v>
      </c>
      <c r="Y285" s="461" t="s">
        <v>738</v>
      </c>
      <c r="Z285" s="461">
        <v>2015</v>
      </c>
      <c r="AA285" s="461"/>
      <c r="AB285" s="461" t="s">
        <v>634</v>
      </c>
      <c r="AC285" s="257"/>
      <c r="AD285" s="257" t="s">
        <v>178</v>
      </c>
      <c r="AE285" s="257" t="s">
        <v>1449</v>
      </c>
      <c r="AF285" s="262" t="s">
        <v>1450</v>
      </c>
    </row>
    <row r="286" spans="1:32" s="232" customFormat="1" ht="165.95" customHeight="1">
      <c r="A286" s="534" t="s">
        <v>1689</v>
      </c>
      <c r="B286" s="532" t="s">
        <v>1645</v>
      </c>
      <c r="C286" s="532" t="s">
        <v>1443</v>
      </c>
      <c r="D286" s="532" t="s">
        <v>1444</v>
      </c>
      <c r="E286" s="532" t="s">
        <v>1445</v>
      </c>
      <c r="F286" s="532" t="s">
        <v>1446</v>
      </c>
      <c r="G286" s="532" t="s">
        <v>1447</v>
      </c>
      <c r="H286" s="532"/>
      <c r="I286" s="532"/>
      <c r="J286" s="532" t="s">
        <v>81</v>
      </c>
      <c r="K286" s="532">
        <v>100</v>
      </c>
      <c r="L286" s="532">
        <v>271010000</v>
      </c>
      <c r="M286" s="532" t="s">
        <v>1412</v>
      </c>
      <c r="N286" s="532" t="s">
        <v>1648</v>
      </c>
      <c r="O286" s="532" t="s">
        <v>1389</v>
      </c>
      <c r="P286" s="532" t="s">
        <v>149</v>
      </c>
      <c r="Q286" s="532" t="s">
        <v>1381</v>
      </c>
      <c r="R286" s="532" t="s">
        <v>1690</v>
      </c>
      <c r="S286" s="532" t="s">
        <v>1448</v>
      </c>
      <c r="T286" s="532" t="s">
        <v>1406</v>
      </c>
      <c r="U286" s="533">
        <v>25</v>
      </c>
      <c r="V286" s="533">
        <v>193</v>
      </c>
      <c r="W286" s="533">
        <v>4825</v>
      </c>
      <c r="X286" s="533">
        <v>5404.0000000000009</v>
      </c>
      <c r="Y286" s="532"/>
      <c r="Z286" s="532">
        <v>2015</v>
      </c>
      <c r="AA286" s="532" t="s">
        <v>1691</v>
      </c>
      <c r="AB286" s="532" t="s">
        <v>634</v>
      </c>
      <c r="AC286" s="535"/>
      <c r="AD286" s="535"/>
      <c r="AE286" s="535"/>
      <c r="AF286" s="262"/>
    </row>
    <row r="287" spans="1:32" s="232" customFormat="1" ht="165.95" customHeight="1">
      <c r="A287" s="468" t="s">
        <v>1346</v>
      </c>
      <c r="B287" s="461" t="s">
        <v>179</v>
      </c>
      <c r="C287" s="461" t="s">
        <v>1443</v>
      </c>
      <c r="D287" s="461" t="s">
        <v>1444</v>
      </c>
      <c r="E287" s="461" t="s">
        <v>1445</v>
      </c>
      <c r="F287" s="461" t="s">
        <v>1446</v>
      </c>
      <c r="G287" s="461" t="s">
        <v>1447</v>
      </c>
      <c r="H287" s="461"/>
      <c r="I287" s="461"/>
      <c r="J287" s="461" t="s">
        <v>81</v>
      </c>
      <c r="K287" s="461">
        <v>100</v>
      </c>
      <c r="L287" s="470">
        <v>271010000</v>
      </c>
      <c r="M287" s="463" t="s">
        <v>1412</v>
      </c>
      <c r="N287" s="461" t="s">
        <v>624</v>
      </c>
      <c r="O287" s="461" t="s">
        <v>1390</v>
      </c>
      <c r="P287" s="461" t="s">
        <v>149</v>
      </c>
      <c r="Q287" s="461" t="s">
        <v>1381</v>
      </c>
      <c r="R287" s="401" t="s">
        <v>1541</v>
      </c>
      <c r="S287" s="464" t="s">
        <v>1448</v>
      </c>
      <c r="T287" s="461" t="s">
        <v>1406</v>
      </c>
      <c r="U287" s="465">
        <v>105</v>
      </c>
      <c r="V287" s="465">
        <v>193</v>
      </c>
      <c r="W287" s="465">
        <v>0</v>
      </c>
      <c r="X287" s="576">
        <f t="shared" si="4"/>
        <v>0</v>
      </c>
      <c r="Y287" s="461" t="s">
        <v>738</v>
      </c>
      <c r="Z287" s="461">
        <v>2015</v>
      </c>
      <c r="AA287" s="461"/>
      <c r="AB287" s="461" t="s">
        <v>634</v>
      </c>
      <c r="AC287" s="257"/>
      <c r="AD287" s="257" t="s">
        <v>178</v>
      </c>
      <c r="AE287" s="257" t="s">
        <v>1449</v>
      </c>
      <c r="AF287" s="262" t="s">
        <v>1450</v>
      </c>
    </row>
    <row r="288" spans="1:32" s="232" customFormat="1" ht="165.95" customHeight="1">
      <c r="A288" s="534" t="s">
        <v>1692</v>
      </c>
      <c r="B288" s="532" t="s">
        <v>1645</v>
      </c>
      <c r="C288" s="532" t="s">
        <v>1443</v>
      </c>
      <c r="D288" s="532" t="s">
        <v>1444</v>
      </c>
      <c r="E288" s="532" t="s">
        <v>1445</v>
      </c>
      <c r="F288" s="532" t="s">
        <v>1446</v>
      </c>
      <c r="G288" s="532" t="s">
        <v>1447</v>
      </c>
      <c r="H288" s="532"/>
      <c r="I288" s="532"/>
      <c r="J288" s="532" t="s">
        <v>81</v>
      </c>
      <c r="K288" s="532">
        <v>100</v>
      </c>
      <c r="L288" s="532">
        <v>271010000</v>
      </c>
      <c r="M288" s="532" t="s">
        <v>1412</v>
      </c>
      <c r="N288" s="532" t="s">
        <v>1648</v>
      </c>
      <c r="O288" s="532" t="s">
        <v>1390</v>
      </c>
      <c r="P288" s="532" t="s">
        <v>149</v>
      </c>
      <c r="Q288" s="532" t="s">
        <v>1381</v>
      </c>
      <c r="R288" s="532" t="s">
        <v>1690</v>
      </c>
      <c r="S288" s="532" t="s">
        <v>1448</v>
      </c>
      <c r="T288" s="532" t="s">
        <v>1406</v>
      </c>
      <c r="U288" s="533">
        <v>105</v>
      </c>
      <c r="V288" s="533">
        <v>193</v>
      </c>
      <c r="W288" s="533">
        <v>20265</v>
      </c>
      <c r="X288" s="533">
        <v>22696.800000000003</v>
      </c>
      <c r="Y288" s="532"/>
      <c r="Z288" s="532">
        <v>2015</v>
      </c>
      <c r="AA288" s="532" t="s">
        <v>1691</v>
      </c>
      <c r="AB288" s="532" t="s">
        <v>634</v>
      </c>
      <c r="AC288" s="535"/>
      <c r="AD288" s="535"/>
      <c r="AE288" s="535"/>
      <c r="AF288" s="262"/>
    </row>
    <row r="289" spans="1:32" s="232" customFormat="1" ht="165.95" customHeight="1">
      <c r="A289" s="238" t="s">
        <v>1347</v>
      </c>
      <c r="B289" s="257" t="s">
        <v>179</v>
      </c>
      <c r="C289" s="257" t="s">
        <v>1443</v>
      </c>
      <c r="D289" s="257" t="s">
        <v>1444</v>
      </c>
      <c r="E289" s="257" t="s">
        <v>1445</v>
      </c>
      <c r="F289" s="257" t="s">
        <v>1446</v>
      </c>
      <c r="G289" s="257" t="s">
        <v>1447</v>
      </c>
      <c r="H289" s="257"/>
      <c r="I289" s="257"/>
      <c r="J289" s="257" t="s">
        <v>81</v>
      </c>
      <c r="K289" s="257">
        <v>100</v>
      </c>
      <c r="L289" s="259">
        <v>431010000</v>
      </c>
      <c r="M289" s="260" t="s">
        <v>709</v>
      </c>
      <c r="N289" s="257" t="s">
        <v>624</v>
      </c>
      <c r="O289" s="257" t="s">
        <v>709</v>
      </c>
      <c r="P289" s="257" t="s">
        <v>149</v>
      </c>
      <c r="Q289" s="257" t="s">
        <v>1381</v>
      </c>
      <c r="R289" s="49" t="s">
        <v>1541</v>
      </c>
      <c r="S289" s="280" t="s">
        <v>1448</v>
      </c>
      <c r="T289" s="257" t="s">
        <v>1406</v>
      </c>
      <c r="U289" s="261">
        <v>635</v>
      </c>
      <c r="V289" s="261">
        <v>193</v>
      </c>
      <c r="W289" s="261">
        <v>122555</v>
      </c>
      <c r="X289" s="575">
        <f t="shared" si="4"/>
        <v>137261.6</v>
      </c>
      <c r="Y289" s="257" t="s">
        <v>738</v>
      </c>
      <c r="Z289" s="257">
        <v>2015</v>
      </c>
      <c r="AA289" s="257"/>
      <c r="AB289" s="257" t="s">
        <v>634</v>
      </c>
      <c r="AC289" s="257"/>
      <c r="AD289" s="257" t="s">
        <v>178</v>
      </c>
      <c r="AE289" s="257" t="s">
        <v>1449</v>
      </c>
      <c r="AF289" s="262" t="s">
        <v>1450</v>
      </c>
    </row>
    <row r="290" spans="1:32" s="467" customFormat="1" ht="165.95" customHeight="1">
      <c r="A290" s="468" t="s">
        <v>1348</v>
      </c>
      <c r="B290" s="461" t="s">
        <v>179</v>
      </c>
      <c r="C290" s="461" t="s">
        <v>1443</v>
      </c>
      <c r="D290" s="461" t="s">
        <v>1444</v>
      </c>
      <c r="E290" s="461" t="s">
        <v>1445</v>
      </c>
      <c r="F290" s="461" t="s">
        <v>1446</v>
      </c>
      <c r="G290" s="461" t="s">
        <v>1447</v>
      </c>
      <c r="H290" s="461"/>
      <c r="I290" s="461"/>
      <c r="J290" s="461" t="s">
        <v>81</v>
      </c>
      <c r="K290" s="461">
        <v>100</v>
      </c>
      <c r="L290" s="470">
        <v>471010000</v>
      </c>
      <c r="M290" s="463" t="s">
        <v>1413</v>
      </c>
      <c r="N290" s="461" t="s">
        <v>624</v>
      </c>
      <c r="O290" s="461" t="s">
        <v>693</v>
      </c>
      <c r="P290" s="461" t="s">
        <v>149</v>
      </c>
      <c r="Q290" s="461" t="s">
        <v>1381</v>
      </c>
      <c r="R290" s="401" t="s">
        <v>1541</v>
      </c>
      <c r="S290" s="464" t="s">
        <v>1448</v>
      </c>
      <c r="T290" s="461" t="s">
        <v>1406</v>
      </c>
      <c r="U290" s="465">
        <f>445-44</f>
        <v>401</v>
      </c>
      <c r="V290" s="465">
        <v>193</v>
      </c>
      <c r="W290" s="465">
        <v>0</v>
      </c>
      <c r="X290" s="576">
        <f t="shared" si="4"/>
        <v>0</v>
      </c>
      <c r="Y290" s="461" t="s">
        <v>738</v>
      </c>
      <c r="Z290" s="461">
        <v>2015</v>
      </c>
      <c r="AA290" s="461"/>
      <c r="AB290" s="461" t="s">
        <v>634</v>
      </c>
      <c r="AC290" s="461"/>
      <c r="AD290" s="461" t="s">
        <v>178</v>
      </c>
      <c r="AE290" s="461" t="s">
        <v>1449</v>
      </c>
      <c r="AF290" s="466" t="s">
        <v>1450</v>
      </c>
    </row>
    <row r="291" spans="1:32" s="232" customFormat="1" ht="165.95" customHeight="1">
      <c r="A291" s="238" t="s">
        <v>1625</v>
      </c>
      <c r="B291" s="257" t="s">
        <v>179</v>
      </c>
      <c r="C291" s="257" t="s">
        <v>1443</v>
      </c>
      <c r="D291" s="257" t="s">
        <v>1444</v>
      </c>
      <c r="E291" s="257" t="s">
        <v>1445</v>
      </c>
      <c r="F291" s="257" t="s">
        <v>1446</v>
      </c>
      <c r="G291" s="257" t="s">
        <v>1447</v>
      </c>
      <c r="H291" s="257"/>
      <c r="I291" s="257"/>
      <c r="J291" s="257" t="s">
        <v>81</v>
      </c>
      <c r="K291" s="257">
        <v>100</v>
      </c>
      <c r="L291" s="259">
        <v>471010000</v>
      </c>
      <c r="M291" s="260" t="s">
        <v>1413</v>
      </c>
      <c r="N291" s="257" t="s">
        <v>1526</v>
      </c>
      <c r="O291" s="257" t="s">
        <v>693</v>
      </c>
      <c r="P291" s="257" t="s">
        <v>149</v>
      </c>
      <c r="Q291" s="257" t="s">
        <v>1381</v>
      </c>
      <c r="R291" s="49" t="s">
        <v>1541</v>
      </c>
      <c r="S291" s="280" t="s">
        <v>1448</v>
      </c>
      <c r="T291" s="257" t="s">
        <v>1406</v>
      </c>
      <c r="U291" s="261">
        <v>196</v>
      </c>
      <c r="V291" s="261">
        <v>193</v>
      </c>
      <c r="W291" s="261">
        <v>37828</v>
      </c>
      <c r="X291" s="575">
        <f>W291*1.12</f>
        <v>42367.360000000001</v>
      </c>
      <c r="Y291" s="257" t="s">
        <v>738</v>
      </c>
      <c r="Z291" s="257">
        <v>2015</v>
      </c>
      <c r="AA291" s="257"/>
      <c r="AB291" s="257" t="s">
        <v>634</v>
      </c>
      <c r="AC291" s="257"/>
      <c r="AD291" s="257" t="s">
        <v>178</v>
      </c>
      <c r="AE291" s="257" t="s">
        <v>1449</v>
      </c>
      <c r="AF291" s="262" t="s">
        <v>1450</v>
      </c>
    </row>
    <row r="292" spans="1:32" s="467" customFormat="1" ht="165.95" customHeight="1">
      <c r="A292" s="468" t="s">
        <v>1349</v>
      </c>
      <c r="B292" s="461" t="s">
        <v>179</v>
      </c>
      <c r="C292" s="461" t="s">
        <v>1443</v>
      </c>
      <c r="D292" s="461" t="s">
        <v>1444</v>
      </c>
      <c r="E292" s="461" t="s">
        <v>1445</v>
      </c>
      <c r="F292" s="461" t="s">
        <v>1446</v>
      </c>
      <c r="G292" s="461" t="s">
        <v>1447</v>
      </c>
      <c r="H292" s="461"/>
      <c r="I292" s="461"/>
      <c r="J292" s="461" t="s">
        <v>81</v>
      </c>
      <c r="K292" s="461">
        <v>100</v>
      </c>
      <c r="L292" s="470">
        <v>471010000</v>
      </c>
      <c r="M292" s="463" t="s">
        <v>1413</v>
      </c>
      <c r="N292" s="461" t="s">
        <v>624</v>
      </c>
      <c r="O292" s="461" t="s">
        <v>694</v>
      </c>
      <c r="P292" s="461" t="s">
        <v>149</v>
      </c>
      <c r="Q292" s="461" t="s">
        <v>1381</v>
      </c>
      <c r="R292" s="401" t="s">
        <v>1541</v>
      </c>
      <c r="S292" s="464" t="s">
        <v>1448</v>
      </c>
      <c r="T292" s="461" t="s">
        <v>1406</v>
      </c>
      <c r="U292" s="465">
        <v>1015</v>
      </c>
      <c r="V292" s="465">
        <v>193</v>
      </c>
      <c r="W292" s="465">
        <v>0</v>
      </c>
      <c r="X292" s="576">
        <f t="shared" si="4"/>
        <v>0</v>
      </c>
      <c r="Y292" s="461" t="s">
        <v>738</v>
      </c>
      <c r="Z292" s="461">
        <v>2015</v>
      </c>
      <c r="AA292" s="461"/>
      <c r="AB292" s="461" t="s">
        <v>634</v>
      </c>
      <c r="AC292" s="461"/>
      <c r="AD292" s="461" t="s">
        <v>178</v>
      </c>
      <c r="AE292" s="461" t="s">
        <v>1449</v>
      </c>
      <c r="AF292" s="466" t="s">
        <v>1450</v>
      </c>
    </row>
    <row r="293" spans="1:32" s="232" customFormat="1" ht="165.95" customHeight="1">
      <c r="A293" s="238" t="s">
        <v>1626</v>
      </c>
      <c r="B293" s="257" t="s">
        <v>179</v>
      </c>
      <c r="C293" s="257" t="s">
        <v>1443</v>
      </c>
      <c r="D293" s="257" t="s">
        <v>1444</v>
      </c>
      <c r="E293" s="257" t="s">
        <v>1445</v>
      </c>
      <c r="F293" s="257" t="s">
        <v>1446</v>
      </c>
      <c r="G293" s="257" t="s">
        <v>1447</v>
      </c>
      <c r="H293" s="257"/>
      <c r="I293" s="257"/>
      <c r="J293" s="257" t="s">
        <v>81</v>
      </c>
      <c r="K293" s="257">
        <v>100</v>
      </c>
      <c r="L293" s="259">
        <v>471010000</v>
      </c>
      <c r="M293" s="260" t="s">
        <v>1413</v>
      </c>
      <c r="N293" s="257" t="s">
        <v>1526</v>
      </c>
      <c r="O293" s="257" t="s">
        <v>694</v>
      </c>
      <c r="P293" s="257" t="s">
        <v>149</v>
      </c>
      <c r="Q293" s="257" t="s">
        <v>1381</v>
      </c>
      <c r="R293" s="49" t="s">
        <v>1541</v>
      </c>
      <c r="S293" s="280" t="s">
        <v>1448</v>
      </c>
      <c r="T293" s="257" t="s">
        <v>1406</v>
      </c>
      <c r="U293" s="261">
        <v>637</v>
      </c>
      <c r="V293" s="261">
        <v>193</v>
      </c>
      <c r="W293" s="261">
        <v>122941</v>
      </c>
      <c r="X293" s="575">
        <f>W293*1.12</f>
        <v>137693.92000000001</v>
      </c>
      <c r="Y293" s="257" t="s">
        <v>738</v>
      </c>
      <c r="Z293" s="257">
        <v>2015</v>
      </c>
      <c r="AA293" s="257"/>
      <c r="AB293" s="257" t="s">
        <v>634</v>
      </c>
      <c r="AC293" s="257"/>
      <c r="AD293" s="257" t="s">
        <v>178</v>
      </c>
      <c r="AE293" s="257" t="s">
        <v>1449</v>
      </c>
      <c r="AF293" s="262" t="s">
        <v>1450</v>
      </c>
    </row>
    <row r="294" spans="1:32" s="467" customFormat="1" ht="165.95" customHeight="1">
      <c r="A294" s="468" t="s">
        <v>1350</v>
      </c>
      <c r="B294" s="461" t="s">
        <v>179</v>
      </c>
      <c r="C294" s="461" t="s">
        <v>1443</v>
      </c>
      <c r="D294" s="461" t="s">
        <v>1444</v>
      </c>
      <c r="E294" s="461" t="s">
        <v>1445</v>
      </c>
      <c r="F294" s="461" t="s">
        <v>1446</v>
      </c>
      <c r="G294" s="461" t="s">
        <v>1447</v>
      </c>
      <c r="H294" s="461"/>
      <c r="I294" s="461"/>
      <c r="J294" s="461" t="s">
        <v>81</v>
      </c>
      <c r="K294" s="461">
        <v>100</v>
      </c>
      <c r="L294" s="470">
        <v>471010000</v>
      </c>
      <c r="M294" s="463" t="s">
        <v>1413</v>
      </c>
      <c r="N294" s="461" t="s">
        <v>624</v>
      </c>
      <c r="O294" s="461" t="s">
        <v>695</v>
      </c>
      <c r="P294" s="461" t="s">
        <v>149</v>
      </c>
      <c r="Q294" s="461" t="s">
        <v>1381</v>
      </c>
      <c r="R294" s="401" t="s">
        <v>1541</v>
      </c>
      <c r="S294" s="464" t="s">
        <v>1448</v>
      </c>
      <c r="T294" s="461" t="s">
        <v>1406</v>
      </c>
      <c r="U294" s="465">
        <v>550</v>
      </c>
      <c r="V294" s="465">
        <v>193</v>
      </c>
      <c r="W294" s="465">
        <v>0</v>
      </c>
      <c r="X294" s="576">
        <f t="shared" si="4"/>
        <v>0</v>
      </c>
      <c r="Y294" s="461" t="s">
        <v>738</v>
      </c>
      <c r="Z294" s="461">
        <v>2015</v>
      </c>
      <c r="AA294" s="461"/>
      <c r="AB294" s="461" t="s">
        <v>634</v>
      </c>
      <c r="AC294" s="461"/>
      <c r="AD294" s="461" t="s">
        <v>178</v>
      </c>
      <c r="AE294" s="461" t="s">
        <v>1449</v>
      </c>
      <c r="AF294" s="466" t="s">
        <v>1450</v>
      </c>
    </row>
    <row r="295" spans="1:32" s="232" customFormat="1" ht="165.95" customHeight="1">
      <c r="A295" s="238" t="s">
        <v>1627</v>
      </c>
      <c r="B295" s="257" t="s">
        <v>179</v>
      </c>
      <c r="C295" s="257" t="s">
        <v>1443</v>
      </c>
      <c r="D295" s="257" t="s">
        <v>1444</v>
      </c>
      <c r="E295" s="257" t="s">
        <v>1445</v>
      </c>
      <c r="F295" s="257" t="s">
        <v>1446</v>
      </c>
      <c r="G295" s="257" t="s">
        <v>1447</v>
      </c>
      <c r="H295" s="257"/>
      <c r="I295" s="257"/>
      <c r="J295" s="257" t="s">
        <v>81</v>
      </c>
      <c r="K295" s="257">
        <v>100</v>
      </c>
      <c r="L295" s="259">
        <v>471010000</v>
      </c>
      <c r="M295" s="260" t="s">
        <v>1413</v>
      </c>
      <c r="N295" s="257" t="s">
        <v>1526</v>
      </c>
      <c r="O295" s="257" t="s">
        <v>695</v>
      </c>
      <c r="P295" s="257" t="s">
        <v>149</v>
      </c>
      <c r="Q295" s="257" t="s">
        <v>1381</v>
      </c>
      <c r="R295" s="49" t="s">
        <v>1541</v>
      </c>
      <c r="S295" s="280" t="s">
        <v>1448</v>
      </c>
      <c r="T295" s="257" t="s">
        <v>1406</v>
      </c>
      <c r="U295" s="261">
        <v>363</v>
      </c>
      <c r="V295" s="261">
        <v>193</v>
      </c>
      <c r="W295" s="261">
        <v>70059</v>
      </c>
      <c r="X295" s="575">
        <f>W295*1.12</f>
        <v>78466.080000000002</v>
      </c>
      <c r="Y295" s="257" t="s">
        <v>738</v>
      </c>
      <c r="Z295" s="257">
        <v>2015</v>
      </c>
      <c r="AA295" s="257"/>
      <c r="AB295" s="257" t="s">
        <v>634</v>
      </c>
      <c r="AC295" s="257"/>
      <c r="AD295" s="257" t="s">
        <v>178</v>
      </c>
      <c r="AE295" s="257" t="s">
        <v>1449</v>
      </c>
      <c r="AF295" s="262" t="s">
        <v>1450</v>
      </c>
    </row>
    <row r="296" spans="1:32" s="467" customFormat="1" ht="165.95" customHeight="1">
      <c r="A296" s="468" t="s">
        <v>1351</v>
      </c>
      <c r="B296" s="461" t="s">
        <v>179</v>
      </c>
      <c r="C296" s="461" t="s">
        <v>1443</v>
      </c>
      <c r="D296" s="461" t="s">
        <v>1444</v>
      </c>
      <c r="E296" s="461" t="s">
        <v>1445</v>
      </c>
      <c r="F296" s="461" t="s">
        <v>1446</v>
      </c>
      <c r="G296" s="461" t="s">
        <v>1447</v>
      </c>
      <c r="H296" s="461"/>
      <c r="I296" s="461"/>
      <c r="J296" s="461" t="s">
        <v>81</v>
      </c>
      <c r="K296" s="461">
        <v>100</v>
      </c>
      <c r="L296" s="470">
        <v>311010000</v>
      </c>
      <c r="M296" s="463" t="s">
        <v>1414</v>
      </c>
      <c r="N296" s="461" t="s">
        <v>624</v>
      </c>
      <c r="O296" s="461" t="s">
        <v>696</v>
      </c>
      <c r="P296" s="461" t="s">
        <v>149</v>
      </c>
      <c r="Q296" s="461" t="s">
        <v>1381</v>
      </c>
      <c r="R296" s="401" t="s">
        <v>1541</v>
      </c>
      <c r="S296" s="464" t="s">
        <v>1448</v>
      </c>
      <c r="T296" s="461" t="s">
        <v>1406</v>
      </c>
      <c r="U296" s="465">
        <f>2710-646</f>
        <v>2064</v>
      </c>
      <c r="V296" s="465">
        <v>193</v>
      </c>
      <c r="W296" s="465">
        <v>0</v>
      </c>
      <c r="X296" s="576">
        <f t="shared" si="4"/>
        <v>0</v>
      </c>
      <c r="Y296" s="461" t="s">
        <v>738</v>
      </c>
      <c r="Z296" s="461">
        <v>2015</v>
      </c>
      <c r="AA296" s="461"/>
      <c r="AB296" s="461" t="s">
        <v>634</v>
      </c>
      <c r="AC296" s="461"/>
      <c r="AD296" s="461" t="s">
        <v>178</v>
      </c>
      <c r="AE296" s="461" t="s">
        <v>1449</v>
      </c>
      <c r="AF296" s="466" t="s">
        <v>1450</v>
      </c>
    </row>
    <row r="297" spans="1:32" s="232" customFormat="1" ht="165.95" customHeight="1">
      <c r="A297" s="238" t="s">
        <v>1628</v>
      </c>
      <c r="B297" s="257" t="s">
        <v>179</v>
      </c>
      <c r="C297" s="257" t="s">
        <v>1443</v>
      </c>
      <c r="D297" s="257" t="s">
        <v>1444</v>
      </c>
      <c r="E297" s="257" t="s">
        <v>1445</v>
      </c>
      <c r="F297" s="257" t="s">
        <v>1446</v>
      </c>
      <c r="G297" s="257" t="s">
        <v>1447</v>
      </c>
      <c r="H297" s="257"/>
      <c r="I297" s="257"/>
      <c r="J297" s="257" t="s">
        <v>81</v>
      </c>
      <c r="K297" s="257">
        <v>100</v>
      </c>
      <c r="L297" s="259">
        <v>311010000</v>
      </c>
      <c r="M297" s="260" t="s">
        <v>1414</v>
      </c>
      <c r="N297" s="257" t="s">
        <v>1526</v>
      </c>
      <c r="O297" s="257" t="s">
        <v>696</v>
      </c>
      <c r="P297" s="257" t="s">
        <v>149</v>
      </c>
      <c r="Q297" s="257" t="s">
        <v>1381</v>
      </c>
      <c r="R297" s="49" t="s">
        <v>1541</v>
      </c>
      <c r="S297" s="280" t="s">
        <v>1448</v>
      </c>
      <c r="T297" s="257" t="s">
        <v>1406</v>
      </c>
      <c r="U297" s="261">
        <v>1738</v>
      </c>
      <c r="V297" s="261">
        <v>193</v>
      </c>
      <c r="W297" s="261">
        <v>335434</v>
      </c>
      <c r="X297" s="575">
        <f>W297*1.12</f>
        <v>375686.08</v>
      </c>
      <c r="Y297" s="257" t="s">
        <v>738</v>
      </c>
      <c r="Z297" s="257">
        <v>2015</v>
      </c>
      <c r="AA297" s="257"/>
      <c r="AB297" s="257" t="s">
        <v>634</v>
      </c>
      <c r="AC297" s="257"/>
      <c r="AD297" s="257" t="s">
        <v>178</v>
      </c>
      <c r="AE297" s="257" t="s">
        <v>1449</v>
      </c>
      <c r="AF297" s="262" t="s">
        <v>1450</v>
      </c>
    </row>
    <row r="298" spans="1:32" s="232" customFormat="1" ht="165.95" customHeight="1">
      <c r="A298" s="238" t="s">
        <v>1352</v>
      </c>
      <c r="B298" s="257" t="s">
        <v>179</v>
      </c>
      <c r="C298" s="257" t="s">
        <v>1443</v>
      </c>
      <c r="D298" s="257" t="s">
        <v>1444</v>
      </c>
      <c r="E298" s="257" t="s">
        <v>1445</v>
      </c>
      <c r="F298" s="257" t="s">
        <v>1446</v>
      </c>
      <c r="G298" s="257" t="s">
        <v>1447</v>
      </c>
      <c r="H298" s="257"/>
      <c r="I298" s="257"/>
      <c r="J298" s="257" t="s">
        <v>81</v>
      </c>
      <c r="K298" s="257">
        <v>100</v>
      </c>
      <c r="L298" s="259">
        <v>511010000</v>
      </c>
      <c r="M298" s="260" t="s">
        <v>1415</v>
      </c>
      <c r="N298" s="257" t="s">
        <v>624</v>
      </c>
      <c r="O298" s="257" t="s">
        <v>712</v>
      </c>
      <c r="P298" s="257" t="s">
        <v>149</v>
      </c>
      <c r="Q298" s="257" t="s">
        <v>1381</v>
      </c>
      <c r="R298" s="49" t="s">
        <v>1541</v>
      </c>
      <c r="S298" s="280" t="s">
        <v>1448</v>
      </c>
      <c r="T298" s="257" t="s">
        <v>1406</v>
      </c>
      <c r="U298" s="261">
        <v>100</v>
      </c>
      <c r="V298" s="261">
        <v>193</v>
      </c>
      <c r="W298" s="261">
        <v>19300</v>
      </c>
      <c r="X298" s="575">
        <f t="shared" si="4"/>
        <v>21616.000000000004</v>
      </c>
      <c r="Y298" s="257" t="s">
        <v>738</v>
      </c>
      <c r="Z298" s="257">
        <v>2015</v>
      </c>
      <c r="AA298" s="257"/>
      <c r="AB298" s="257" t="s">
        <v>634</v>
      </c>
      <c r="AC298" s="257"/>
      <c r="AD298" s="257" t="s">
        <v>178</v>
      </c>
      <c r="AE298" s="257" t="s">
        <v>1449</v>
      </c>
      <c r="AF298" s="262" t="s">
        <v>1450</v>
      </c>
    </row>
    <row r="299" spans="1:32" s="232" customFormat="1" ht="165.95" customHeight="1">
      <c r="A299" s="468" t="s">
        <v>1353</v>
      </c>
      <c r="B299" s="461" t="s">
        <v>179</v>
      </c>
      <c r="C299" s="461" t="s">
        <v>1443</v>
      </c>
      <c r="D299" s="461" t="s">
        <v>1444</v>
      </c>
      <c r="E299" s="461" t="s">
        <v>1445</v>
      </c>
      <c r="F299" s="461" t="s">
        <v>1446</v>
      </c>
      <c r="G299" s="461" t="s">
        <v>1447</v>
      </c>
      <c r="H299" s="461"/>
      <c r="I299" s="461"/>
      <c r="J299" s="461" t="s">
        <v>81</v>
      </c>
      <c r="K299" s="461">
        <v>100</v>
      </c>
      <c r="L299" s="470">
        <v>231010000</v>
      </c>
      <c r="M299" s="463" t="s">
        <v>1416</v>
      </c>
      <c r="N299" s="461" t="s">
        <v>624</v>
      </c>
      <c r="O299" s="461" t="s">
        <v>716</v>
      </c>
      <c r="P299" s="461" t="s">
        <v>149</v>
      </c>
      <c r="Q299" s="461" t="s">
        <v>1381</v>
      </c>
      <c r="R299" s="401" t="s">
        <v>1541</v>
      </c>
      <c r="S299" s="464" t="s">
        <v>1448</v>
      </c>
      <c r="T299" s="461" t="s">
        <v>1406</v>
      </c>
      <c r="U299" s="465">
        <v>75</v>
      </c>
      <c r="V299" s="465">
        <v>193</v>
      </c>
      <c r="W299" s="465">
        <v>0</v>
      </c>
      <c r="X299" s="576">
        <f t="shared" si="4"/>
        <v>0</v>
      </c>
      <c r="Y299" s="461" t="s">
        <v>738</v>
      </c>
      <c r="Z299" s="461">
        <v>2015</v>
      </c>
      <c r="AA299" s="461"/>
      <c r="AB299" s="461" t="s">
        <v>634</v>
      </c>
      <c r="AC299" s="257"/>
      <c r="AD299" s="257" t="s">
        <v>178</v>
      </c>
      <c r="AE299" s="257" t="s">
        <v>1449</v>
      </c>
      <c r="AF299" s="262" t="s">
        <v>1450</v>
      </c>
    </row>
    <row r="300" spans="1:32" s="232" customFormat="1" ht="165.95" customHeight="1">
      <c r="A300" s="534" t="s">
        <v>1693</v>
      </c>
      <c r="B300" s="532" t="s">
        <v>1645</v>
      </c>
      <c r="C300" s="532" t="s">
        <v>1443</v>
      </c>
      <c r="D300" s="532" t="s">
        <v>1444</v>
      </c>
      <c r="E300" s="532" t="s">
        <v>1445</v>
      </c>
      <c r="F300" s="532" t="s">
        <v>1446</v>
      </c>
      <c r="G300" s="532" t="s">
        <v>1447</v>
      </c>
      <c r="H300" s="532"/>
      <c r="I300" s="532"/>
      <c r="J300" s="532" t="s">
        <v>81</v>
      </c>
      <c r="K300" s="532">
        <v>100</v>
      </c>
      <c r="L300" s="532">
        <v>231010000</v>
      </c>
      <c r="M300" s="532" t="s">
        <v>1416</v>
      </c>
      <c r="N300" s="532" t="s">
        <v>1648</v>
      </c>
      <c r="O300" s="532" t="s">
        <v>716</v>
      </c>
      <c r="P300" s="532" t="s">
        <v>149</v>
      </c>
      <c r="Q300" s="532" t="s">
        <v>1381</v>
      </c>
      <c r="R300" s="532" t="s">
        <v>1690</v>
      </c>
      <c r="S300" s="532" t="s">
        <v>1448</v>
      </c>
      <c r="T300" s="532" t="s">
        <v>1406</v>
      </c>
      <c r="U300" s="533">
        <v>75</v>
      </c>
      <c r="V300" s="533">
        <v>193</v>
      </c>
      <c r="W300" s="533">
        <v>14475</v>
      </c>
      <c r="X300" s="533">
        <v>16212.000000000002</v>
      </c>
      <c r="Y300" s="532"/>
      <c r="Z300" s="532">
        <v>2015</v>
      </c>
      <c r="AA300" s="532" t="s">
        <v>1691</v>
      </c>
      <c r="AB300" s="532" t="s">
        <v>634</v>
      </c>
      <c r="AC300" s="535"/>
      <c r="AD300" s="257" t="s">
        <v>178</v>
      </c>
      <c r="AE300" s="257" t="s">
        <v>1449</v>
      </c>
      <c r="AF300" s="262" t="s">
        <v>1450</v>
      </c>
    </row>
    <row r="301" spans="1:32" s="232" customFormat="1" ht="165.95" customHeight="1">
      <c r="A301" s="468" t="s">
        <v>1354</v>
      </c>
      <c r="B301" s="461" t="s">
        <v>179</v>
      </c>
      <c r="C301" s="461" t="s">
        <v>1443</v>
      </c>
      <c r="D301" s="461" t="s">
        <v>1444</v>
      </c>
      <c r="E301" s="461" t="s">
        <v>1445</v>
      </c>
      <c r="F301" s="461" t="s">
        <v>1446</v>
      </c>
      <c r="G301" s="461" t="s">
        <v>1447</v>
      </c>
      <c r="H301" s="461"/>
      <c r="I301" s="461"/>
      <c r="J301" s="461" t="s">
        <v>81</v>
      </c>
      <c r="K301" s="461">
        <v>100</v>
      </c>
      <c r="L301" s="470">
        <v>231010000</v>
      </c>
      <c r="M301" s="463" t="s">
        <v>1416</v>
      </c>
      <c r="N301" s="461" t="s">
        <v>624</v>
      </c>
      <c r="O301" s="461" t="s">
        <v>718</v>
      </c>
      <c r="P301" s="461" t="s">
        <v>149</v>
      </c>
      <c r="Q301" s="461" t="s">
        <v>1381</v>
      </c>
      <c r="R301" s="401" t="s">
        <v>1541</v>
      </c>
      <c r="S301" s="464" t="s">
        <v>1448</v>
      </c>
      <c r="T301" s="461" t="s">
        <v>1406</v>
      </c>
      <c r="U301" s="465">
        <v>60</v>
      </c>
      <c r="V301" s="465">
        <v>193</v>
      </c>
      <c r="W301" s="465">
        <v>0</v>
      </c>
      <c r="X301" s="576">
        <f t="shared" si="4"/>
        <v>0</v>
      </c>
      <c r="Y301" s="461" t="s">
        <v>738</v>
      </c>
      <c r="Z301" s="461">
        <v>2015</v>
      </c>
      <c r="AA301" s="461"/>
      <c r="AB301" s="461" t="s">
        <v>634</v>
      </c>
      <c r="AC301" s="257"/>
      <c r="AD301" s="257" t="s">
        <v>178</v>
      </c>
      <c r="AE301" s="257" t="s">
        <v>1449</v>
      </c>
      <c r="AF301" s="262" t="s">
        <v>1450</v>
      </c>
    </row>
    <row r="302" spans="1:32" s="232" customFormat="1" ht="165.95" customHeight="1">
      <c r="A302" s="534" t="s">
        <v>1694</v>
      </c>
      <c r="B302" s="532" t="s">
        <v>1645</v>
      </c>
      <c r="C302" s="532" t="s">
        <v>1443</v>
      </c>
      <c r="D302" s="532" t="s">
        <v>1444</v>
      </c>
      <c r="E302" s="532" t="s">
        <v>1445</v>
      </c>
      <c r="F302" s="532" t="s">
        <v>1446</v>
      </c>
      <c r="G302" s="532" t="s">
        <v>1447</v>
      </c>
      <c r="H302" s="532"/>
      <c r="I302" s="532"/>
      <c r="J302" s="532" t="s">
        <v>81</v>
      </c>
      <c r="K302" s="532">
        <v>100</v>
      </c>
      <c r="L302" s="532">
        <v>231010000</v>
      </c>
      <c r="M302" s="532" t="s">
        <v>1416</v>
      </c>
      <c r="N302" s="532" t="s">
        <v>1648</v>
      </c>
      <c r="O302" s="532" t="s">
        <v>718</v>
      </c>
      <c r="P302" s="532" t="s">
        <v>149</v>
      </c>
      <c r="Q302" s="532" t="s">
        <v>1381</v>
      </c>
      <c r="R302" s="532" t="s">
        <v>1690</v>
      </c>
      <c r="S302" s="532" t="s">
        <v>1448</v>
      </c>
      <c r="T302" s="532" t="s">
        <v>1406</v>
      </c>
      <c r="U302" s="533">
        <v>60</v>
      </c>
      <c r="V302" s="533">
        <v>193</v>
      </c>
      <c r="W302" s="533">
        <v>11580</v>
      </c>
      <c r="X302" s="533">
        <v>12969.6</v>
      </c>
      <c r="Y302" s="532"/>
      <c r="Z302" s="532">
        <v>2015</v>
      </c>
      <c r="AA302" s="532" t="s">
        <v>1691</v>
      </c>
      <c r="AB302" s="532" t="s">
        <v>634</v>
      </c>
      <c r="AC302" s="535"/>
      <c r="AD302" s="257" t="s">
        <v>178</v>
      </c>
      <c r="AE302" s="257" t="s">
        <v>1449</v>
      </c>
      <c r="AF302" s="262" t="s">
        <v>1450</v>
      </c>
    </row>
    <row r="303" spans="1:32" s="232" customFormat="1" ht="165.95" customHeight="1">
      <c r="A303" s="468" t="s">
        <v>1355</v>
      </c>
      <c r="B303" s="461" t="s">
        <v>179</v>
      </c>
      <c r="C303" s="461" t="s">
        <v>1443</v>
      </c>
      <c r="D303" s="461" t="s">
        <v>1444</v>
      </c>
      <c r="E303" s="461" t="s">
        <v>1445</v>
      </c>
      <c r="F303" s="461" t="s">
        <v>1446</v>
      </c>
      <c r="G303" s="461" t="s">
        <v>1447</v>
      </c>
      <c r="H303" s="461"/>
      <c r="I303" s="461"/>
      <c r="J303" s="461" t="s">
        <v>81</v>
      </c>
      <c r="K303" s="461">
        <v>100</v>
      </c>
      <c r="L303" s="470">
        <v>231010000</v>
      </c>
      <c r="M303" s="463" t="s">
        <v>1416</v>
      </c>
      <c r="N303" s="461" t="s">
        <v>624</v>
      </c>
      <c r="O303" s="461" t="s">
        <v>715</v>
      </c>
      <c r="P303" s="461" t="s">
        <v>149</v>
      </c>
      <c r="Q303" s="461" t="s">
        <v>1381</v>
      </c>
      <c r="R303" s="401" t="s">
        <v>1541</v>
      </c>
      <c r="S303" s="464" t="s">
        <v>1448</v>
      </c>
      <c r="T303" s="461" t="s">
        <v>1406</v>
      </c>
      <c r="U303" s="465">
        <v>75</v>
      </c>
      <c r="V303" s="465">
        <v>193</v>
      </c>
      <c r="W303" s="465">
        <v>0</v>
      </c>
      <c r="X303" s="576">
        <f t="shared" ref="X303" si="5">W303*1.12</f>
        <v>0</v>
      </c>
      <c r="Y303" s="461" t="s">
        <v>738</v>
      </c>
      <c r="Z303" s="461">
        <v>2015</v>
      </c>
      <c r="AA303" s="461"/>
      <c r="AB303" s="461" t="s">
        <v>634</v>
      </c>
      <c r="AC303" s="257"/>
      <c r="AD303" s="257" t="s">
        <v>178</v>
      </c>
      <c r="AE303" s="257" t="s">
        <v>1449</v>
      </c>
      <c r="AF303" s="262" t="s">
        <v>1450</v>
      </c>
    </row>
    <row r="304" spans="1:32" s="232" customFormat="1" ht="165.95" customHeight="1">
      <c r="A304" s="238" t="s">
        <v>1903</v>
      </c>
      <c r="B304" s="257" t="s">
        <v>179</v>
      </c>
      <c r="C304" s="257" t="s">
        <v>1443</v>
      </c>
      <c r="D304" s="257" t="s">
        <v>1444</v>
      </c>
      <c r="E304" s="257" t="s">
        <v>1445</v>
      </c>
      <c r="F304" s="257" t="s">
        <v>1446</v>
      </c>
      <c r="G304" s="257" t="s">
        <v>1447</v>
      </c>
      <c r="H304" s="257"/>
      <c r="I304" s="257"/>
      <c r="J304" s="257" t="s">
        <v>81</v>
      </c>
      <c r="K304" s="257">
        <v>100</v>
      </c>
      <c r="L304" s="259">
        <v>231010000</v>
      </c>
      <c r="M304" s="260" t="s">
        <v>1416</v>
      </c>
      <c r="N304" s="532" t="s">
        <v>1648</v>
      </c>
      <c r="O304" s="257" t="s">
        <v>715</v>
      </c>
      <c r="P304" s="257" t="s">
        <v>149</v>
      </c>
      <c r="Q304" s="257" t="s">
        <v>1381</v>
      </c>
      <c r="R304" s="49" t="s">
        <v>1690</v>
      </c>
      <c r="S304" s="280" t="s">
        <v>1448</v>
      </c>
      <c r="T304" s="257" t="s">
        <v>1406</v>
      </c>
      <c r="U304" s="261">
        <v>75</v>
      </c>
      <c r="V304" s="261">
        <v>193</v>
      </c>
      <c r="W304" s="261">
        <v>14475</v>
      </c>
      <c r="X304" s="575">
        <f t="shared" ref="X304" si="6">W304*1.12</f>
        <v>16212.000000000002</v>
      </c>
      <c r="Y304" s="257"/>
      <c r="Z304" s="257">
        <v>2015</v>
      </c>
      <c r="AA304" s="257" t="s">
        <v>1691</v>
      </c>
      <c r="AB304" s="257" t="s">
        <v>634</v>
      </c>
      <c r="AC304" s="601"/>
      <c r="AD304" s="257" t="s">
        <v>178</v>
      </c>
      <c r="AE304" s="257" t="s">
        <v>1449</v>
      </c>
      <c r="AF304" s="262" t="s">
        <v>1450</v>
      </c>
    </row>
    <row r="305" spans="1:32" s="467" customFormat="1" ht="165.95" customHeight="1">
      <c r="A305" s="468" t="s">
        <v>1356</v>
      </c>
      <c r="B305" s="461" t="s">
        <v>179</v>
      </c>
      <c r="C305" s="469" t="s">
        <v>1451</v>
      </c>
      <c r="D305" s="461" t="s">
        <v>1452</v>
      </c>
      <c r="E305" s="461" t="s">
        <v>1453</v>
      </c>
      <c r="F305" s="461" t="s">
        <v>1454</v>
      </c>
      <c r="G305" s="461" t="s">
        <v>1455</v>
      </c>
      <c r="H305" s="461"/>
      <c r="I305" s="461"/>
      <c r="J305" s="461" t="s">
        <v>81</v>
      </c>
      <c r="K305" s="461">
        <v>100</v>
      </c>
      <c r="L305" s="462">
        <v>271010000</v>
      </c>
      <c r="M305" s="463" t="s">
        <v>1404</v>
      </c>
      <c r="N305" s="461" t="s">
        <v>624</v>
      </c>
      <c r="O305" s="461" t="s">
        <v>670</v>
      </c>
      <c r="P305" s="461" t="s">
        <v>149</v>
      </c>
      <c r="Q305" s="461" t="s">
        <v>1381</v>
      </c>
      <c r="R305" s="401" t="s">
        <v>1541</v>
      </c>
      <c r="S305" s="464" t="s">
        <v>1456</v>
      </c>
      <c r="T305" s="471" t="s">
        <v>1457</v>
      </c>
      <c r="U305" s="465">
        <f>1038-3</f>
        <v>1035</v>
      </c>
      <c r="V305" s="465">
        <v>540</v>
      </c>
      <c r="W305" s="465">
        <v>0</v>
      </c>
      <c r="X305" s="576">
        <f t="shared" si="4"/>
        <v>0</v>
      </c>
      <c r="Y305" s="461" t="s">
        <v>738</v>
      </c>
      <c r="Z305" s="461">
        <v>2015</v>
      </c>
      <c r="AA305" s="461"/>
      <c r="AB305" s="461" t="s">
        <v>634</v>
      </c>
      <c r="AC305" s="461"/>
      <c r="AD305" s="461" t="s">
        <v>178</v>
      </c>
      <c r="AE305" s="461" t="s">
        <v>1458</v>
      </c>
      <c r="AF305" s="466" t="s">
        <v>1452</v>
      </c>
    </row>
    <row r="306" spans="1:32" s="232" customFormat="1" ht="165.95" customHeight="1">
      <c r="A306" s="238" t="s">
        <v>1629</v>
      </c>
      <c r="B306" s="257" t="s">
        <v>179</v>
      </c>
      <c r="C306" s="258" t="s">
        <v>1451</v>
      </c>
      <c r="D306" s="257" t="s">
        <v>1452</v>
      </c>
      <c r="E306" s="257" t="s">
        <v>1453</v>
      </c>
      <c r="F306" s="257" t="s">
        <v>1454</v>
      </c>
      <c r="G306" s="257" t="s">
        <v>1455</v>
      </c>
      <c r="H306" s="257"/>
      <c r="I306" s="257"/>
      <c r="J306" s="257" t="s">
        <v>81</v>
      </c>
      <c r="K306" s="257">
        <v>100</v>
      </c>
      <c r="L306" s="279">
        <v>271010000</v>
      </c>
      <c r="M306" s="260" t="s">
        <v>1404</v>
      </c>
      <c r="N306" s="257" t="s">
        <v>1526</v>
      </c>
      <c r="O306" s="257" t="s">
        <v>670</v>
      </c>
      <c r="P306" s="257" t="s">
        <v>149</v>
      </c>
      <c r="Q306" s="257" t="s">
        <v>1381</v>
      </c>
      <c r="R306" s="49" t="s">
        <v>1541</v>
      </c>
      <c r="S306" s="280" t="s">
        <v>1456</v>
      </c>
      <c r="T306" s="281" t="s">
        <v>1457</v>
      </c>
      <c r="U306" s="261">
        <v>1068</v>
      </c>
      <c r="V306" s="261">
        <v>540</v>
      </c>
      <c r="W306" s="261">
        <v>576720</v>
      </c>
      <c r="X306" s="575">
        <f>W306*1.12</f>
        <v>645926.40000000002</v>
      </c>
      <c r="Y306" s="257" t="s">
        <v>738</v>
      </c>
      <c r="Z306" s="257">
        <v>2015</v>
      </c>
      <c r="AA306" s="257"/>
      <c r="AB306" s="257" t="s">
        <v>634</v>
      </c>
      <c r="AC306" s="257"/>
      <c r="AD306" s="257" t="s">
        <v>178</v>
      </c>
      <c r="AE306" s="257" t="s">
        <v>1458</v>
      </c>
      <c r="AF306" s="262" t="s">
        <v>1452</v>
      </c>
    </row>
    <row r="307" spans="1:32" s="467" customFormat="1" ht="165.95" customHeight="1">
      <c r="A307" s="468" t="s">
        <v>1357</v>
      </c>
      <c r="B307" s="461" t="s">
        <v>179</v>
      </c>
      <c r="C307" s="469" t="s">
        <v>1451</v>
      </c>
      <c r="D307" s="461" t="s">
        <v>1452</v>
      </c>
      <c r="E307" s="461" t="s">
        <v>1453</v>
      </c>
      <c r="F307" s="461" t="s">
        <v>1454</v>
      </c>
      <c r="G307" s="461" t="s">
        <v>1455</v>
      </c>
      <c r="H307" s="461"/>
      <c r="I307" s="461"/>
      <c r="J307" s="461" t="s">
        <v>81</v>
      </c>
      <c r="K307" s="461">
        <v>100</v>
      </c>
      <c r="L307" s="462">
        <v>271010000</v>
      </c>
      <c r="M307" s="463" t="s">
        <v>1404</v>
      </c>
      <c r="N307" s="461" t="s">
        <v>624</v>
      </c>
      <c r="O307" s="461" t="s">
        <v>675</v>
      </c>
      <c r="P307" s="461" t="s">
        <v>149</v>
      </c>
      <c r="Q307" s="461" t="s">
        <v>1381</v>
      </c>
      <c r="R307" s="401" t="s">
        <v>1541</v>
      </c>
      <c r="S307" s="464" t="s">
        <v>1456</v>
      </c>
      <c r="T307" s="471" t="s">
        <v>1457</v>
      </c>
      <c r="U307" s="465">
        <f>465-165</f>
        <v>300</v>
      </c>
      <c r="V307" s="465">
        <v>540</v>
      </c>
      <c r="W307" s="465">
        <v>0</v>
      </c>
      <c r="X307" s="576">
        <f t="shared" si="4"/>
        <v>0</v>
      </c>
      <c r="Y307" s="461" t="s">
        <v>738</v>
      </c>
      <c r="Z307" s="461">
        <v>2015</v>
      </c>
      <c r="AA307" s="461"/>
      <c r="AB307" s="461" t="s">
        <v>634</v>
      </c>
      <c r="AC307" s="461"/>
      <c r="AD307" s="461" t="s">
        <v>178</v>
      </c>
      <c r="AE307" s="461" t="s">
        <v>1458</v>
      </c>
      <c r="AF307" s="466" t="s">
        <v>1452</v>
      </c>
    </row>
    <row r="308" spans="1:32" s="232" customFormat="1" ht="165.95" customHeight="1">
      <c r="A308" s="238" t="s">
        <v>1630</v>
      </c>
      <c r="B308" s="257" t="s">
        <v>179</v>
      </c>
      <c r="C308" s="258" t="s">
        <v>1451</v>
      </c>
      <c r="D308" s="257" t="s">
        <v>1452</v>
      </c>
      <c r="E308" s="257" t="s">
        <v>1453</v>
      </c>
      <c r="F308" s="257" t="s">
        <v>1454</v>
      </c>
      <c r="G308" s="257" t="s">
        <v>1455</v>
      </c>
      <c r="H308" s="257"/>
      <c r="I308" s="257"/>
      <c r="J308" s="257" t="s">
        <v>81</v>
      </c>
      <c r="K308" s="257">
        <v>100</v>
      </c>
      <c r="L308" s="279">
        <v>271010000</v>
      </c>
      <c r="M308" s="260" t="s">
        <v>1404</v>
      </c>
      <c r="N308" s="257" t="s">
        <v>1526</v>
      </c>
      <c r="O308" s="257" t="s">
        <v>675</v>
      </c>
      <c r="P308" s="257" t="s">
        <v>149</v>
      </c>
      <c r="Q308" s="257" t="s">
        <v>1381</v>
      </c>
      <c r="R308" s="49" t="s">
        <v>1541</v>
      </c>
      <c r="S308" s="280" t="s">
        <v>1456</v>
      </c>
      <c r="T308" s="281" t="s">
        <v>1457</v>
      </c>
      <c r="U308" s="261">
        <v>240</v>
      </c>
      <c r="V308" s="261">
        <v>540</v>
      </c>
      <c r="W308" s="261">
        <v>129600</v>
      </c>
      <c r="X308" s="575">
        <f>W308*1.12</f>
        <v>145152</v>
      </c>
      <c r="Y308" s="257" t="s">
        <v>738</v>
      </c>
      <c r="Z308" s="257">
        <v>2015</v>
      </c>
      <c r="AA308" s="257"/>
      <c r="AB308" s="257" t="s">
        <v>634</v>
      </c>
      <c r="AC308" s="257"/>
      <c r="AD308" s="257" t="s">
        <v>178</v>
      </c>
      <c r="AE308" s="257" t="s">
        <v>1458</v>
      </c>
      <c r="AF308" s="262" t="s">
        <v>1452</v>
      </c>
    </row>
    <row r="309" spans="1:32" s="467" customFormat="1" ht="165.95" customHeight="1">
      <c r="A309" s="468" t="s">
        <v>1358</v>
      </c>
      <c r="B309" s="461" t="s">
        <v>179</v>
      </c>
      <c r="C309" s="469" t="s">
        <v>1451</v>
      </c>
      <c r="D309" s="461" t="s">
        <v>1452</v>
      </c>
      <c r="E309" s="461" t="s">
        <v>1453</v>
      </c>
      <c r="F309" s="461" t="s">
        <v>1454</v>
      </c>
      <c r="G309" s="461" t="s">
        <v>1455</v>
      </c>
      <c r="H309" s="461"/>
      <c r="I309" s="461"/>
      <c r="J309" s="461" t="s">
        <v>81</v>
      </c>
      <c r="K309" s="461">
        <v>100</v>
      </c>
      <c r="L309" s="470">
        <v>151010000</v>
      </c>
      <c r="M309" s="463" t="s">
        <v>83</v>
      </c>
      <c r="N309" s="461" t="s">
        <v>624</v>
      </c>
      <c r="O309" s="461" t="s">
        <v>682</v>
      </c>
      <c r="P309" s="461" t="s">
        <v>149</v>
      </c>
      <c r="Q309" s="461" t="s">
        <v>1381</v>
      </c>
      <c r="R309" s="401" t="s">
        <v>1541</v>
      </c>
      <c r="S309" s="464" t="s">
        <v>1456</v>
      </c>
      <c r="T309" s="471" t="s">
        <v>1457</v>
      </c>
      <c r="U309" s="465">
        <v>2647</v>
      </c>
      <c r="V309" s="465">
        <v>540</v>
      </c>
      <c r="W309" s="465">
        <v>0</v>
      </c>
      <c r="X309" s="576">
        <f t="shared" si="4"/>
        <v>0</v>
      </c>
      <c r="Y309" s="461" t="s">
        <v>738</v>
      </c>
      <c r="Z309" s="461">
        <v>2015</v>
      </c>
      <c r="AA309" s="461"/>
      <c r="AB309" s="461" t="s">
        <v>634</v>
      </c>
      <c r="AC309" s="461"/>
      <c r="AD309" s="461" t="s">
        <v>178</v>
      </c>
      <c r="AE309" s="461" t="s">
        <v>1458</v>
      </c>
      <c r="AF309" s="466" t="s">
        <v>1452</v>
      </c>
    </row>
    <row r="310" spans="1:32" s="232" customFormat="1" ht="165.95" customHeight="1">
      <c r="A310" s="238" t="s">
        <v>1631</v>
      </c>
      <c r="B310" s="257" t="s">
        <v>179</v>
      </c>
      <c r="C310" s="258" t="s">
        <v>1451</v>
      </c>
      <c r="D310" s="257" t="s">
        <v>1452</v>
      </c>
      <c r="E310" s="257" t="s">
        <v>1453</v>
      </c>
      <c r="F310" s="257" t="s">
        <v>1454</v>
      </c>
      <c r="G310" s="257" t="s">
        <v>1455</v>
      </c>
      <c r="H310" s="257"/>
      <c r="I310" s="257"/>
      <c r="J310" s="257" t="s">
        <v>81</v>
      </c>
      <c r="K310" s="257">
        <v>100</v>
      </c>
      <c r="L310" s="259">
        <v>151010000</v>
      </c>
      <c r="M310" s="260" t="s">
        <v>83</v>
      </c>
      <c r="N310" s="257" t="s">
        <v>1526</v>
      </c>
      <c r="O310" s="257" t="s">
        <v>682</v>
      </c>
      <c r="P310" s="257" t="s">
        <v>149</v>
      </c>
      <c r="Q310" s="257" t="s">
        <v>1381</v>
      </c>
      <c r="R310" s="49" t="s">
        <v>1541</v>
      </c>
      <c r="S310" s="280" t="s">
        <v>1456</v>
      </c>
      <c r="T310" s="281" t="s">
        <v>1457</v>
      </c>
      <c r="U310" s="261">
        <v>5252</v>
      </c>
      <c r="V310" s="261">
        <v>540</v>
      </c>
      <c r="W310" s="261">
        <v>2836080</v>
      </c>
      <c r="X310" s="575">
        <f>W310*1.12</f>
        <v>3176409.6</v>
      </c>
      <c r="Y310" s="257" t="s">
        <v>738</v>
      </c>
      <c r="Z310" s="257">
        <v>2015</v>
      </c>
      <c r="AA310" s="257"/>
      <c r="AB310" s="257" t="s">
        <v>634</v>
      </c>
      <c r="AC310" s="257"/>
      <c r="AD310" s="257" t="s">
        <v>178</v>
      </c>
      <c r="AE310" s="257" t="s">
        <v>1458</v>
      </c>
      <c r="AF310" s="262" t="s">
        <v>1452</v>
      </c>
    </row>
    <row r="311" spans="1:32" s="467" customFormat="1" ht="165.95" customHeight="1">
      <c r="A311" s="468" t="s">
        <v>1359</v>
      </c>
      <c r="B311" s="461" t="s">
        <v>179</v>
      </c>
      <c r="C311" s="469" t="s">
        <v>1451</v>
      </c>
      <c r="D311" s="461" t="s">
        <v>1452</v>
      </c>
      <c r="E311" s="461" t="s">
        <v>1453</v>
      </c>
      <c r="F311" s="461" t="s">
        <v>1454</v>
      </c>
      <c r="G311" s="461" t="s">
        <v>1455</v>
      </c>
      <c r="H311" s="461"/>
      <c r="I311" s="461"/>
      <c r="J311" s="461" t="s">
        <v>81</v>
      </c>
      <c r="K311" s="461">
        <v>100</v>
      </c>
      <c r="L311" s="470">
        <v>751000000</v>
      </c>
      <c r="M311" s="463" t="s">
        <v>84</v>
      </c>
      <c r="N311" s="461" t="s">
        <v>624</v>
      </c>
      <c r="O311" s="461" t="s">
        <v>688</v>
      </c>
      <c r="P311" s="461" t="s">
        <v>149</v>
      </c>
      <c r="Q311" s="461" t="s">
        <v>1381</v>
      </c>
      <c r="R311" s="401" t="s">
        <v>1541</v>
      </c>
      <c r="S311" s="464" t="s">
        <v>1456</v>
      </c>
      <c r="T311" s="471" t="s">
        <v>1457</v>
      </c>
      <c r="U311" s="465">
        <f>455-240</f>
        <v>215</v>
      </c>
      <c r="V311" s="465">
        <v>540</v>
      </c>
      <c r="W311" s="465">
        <v>0</v>
      </c>
      <c r="X311" s="576">
        <f t="shared" si="4"/>
        <v>0</v>
      </c>
      <c r="Y311" s="461" t="s">
        <v>738</v>
      </c>
      <c r="Z311" s="461">
        <v>2015</v>
      </c>
      <c r="AA311" s="461"/>
      <c r="AB311" s="461" t="s">
        <v>634</v>
      </c>
      <c r="AC311" s="461"/>
      <c r="AD311" s="461" t="s">
        <v>178</v>
      </c>
      <c r="AE311" s="461" t="s">
        <v>1458</v>
      </c>
      <c r="AF311" s="466" t="s">
        <v>1452</v>
      </c>
    </row>
    <row r="312" spans="1:32" s="232" customFormat="1" ht="165.95" customHeight="1">
      <c r="A312" s="238" t="s">
        <v>1632</v>
      </c>
      <c r="B312" s="257" t="s">
        <v>179</v>
      </c>
      <c r="C312" s="258" t="s">
        <v>1451</v>
      </c>
      <c r="D312" s="257" t="s">
        <v>1452</v>
      </c>
      <c r="E312" s="257" t="s">
        <v>1453</v>
      </c>
      <c r="F312" s="257" t="s">
        <v>1454</v>
      </c>
      <c r="G312" s="257" t="s">
        <v>1455</v>
      </c>
      <c r="H312" s="257"/>
      <c r="I312" s="257"/>
      <c r="J312" s="257" t="s">
        <v>81</v>
      </c>
      <c r="K312" s="257">
        <v>100</v>
      </c>
      <c r="L312" s="259">
        <v>751000000</v>
      </c>
      <c r="M312" s="260" t="s">
        <v>84</v>
      </c>
      <c r="N312" s="257" t="s">
        <v>1526</v>
      </c>
      <c r="O312" s="257" t="s">
        <v>688</v>
      </c>
      <c r="P312" s="257" t="s">
        <v>149</v>
      </c>
      <c r="Q312" s="257" t="s">
        <v>1381</v>
      </c>
      <c r="R312" s="49" t="s">
        <v>1541</v>
      </c>
      <c r="S312" s="280" t="s">
        <v>1456</v>
      </c>
      <c r="T312" s="281" t="s">
        <v>1457</v>
      </c>
      <c r="U312" s="261">
        <v>527</v>
      </c>
      <c r="V312" s="261">
        <v>540</v>
      </c>
      <c r="W312" s="261">
        <v>284580</v>
      </c>
      <c r="X312" s="575">
        <f>W312*1.12</f>
        <v>318729.60000000003</v>
      </c>
      <c r="Y312" s="257" t="s">
        <v>738</v>
      </c>
      <c r="Z312" s="257">
        <v>2015</v>
      </c>
      <c r="AA312" s="257"/>
      <c r="AB312" s="257" t="s">
        <v>634</v>
      </c>
      <c r="AC312" s="257"/>
      <c r="AD312" s="257" t="s">
        <v>178</v>
      </c>
      <c r="AE312" s="257" t="s">
        <v>1458</v>
      </c>
      <c r="AF312" s="262" t="s">
        <v>1452</v>
      </c>
    </row>
    <row r="313" spans="1:32" s="467" customFormat="1" ht="165.95" customHeight="1">
      <c r="A313" s="468" t="s">
        <v>1360</v>
      </c>
      <c r="B313" s="461" t="s">
        <v>179</v>
      </c>
      <c r="C313" s="469" t="s">
        <v>1451</v>
      </c>
      <c r="D313" s="461" t="s">
        <v>1452</v>
      </c>
      <c r="E313" s="461" t="s">
        <v>1453</v>
      </c>
      <c r="F313" s="461" t="s">
        <v>1454</v>
      </c>
      <c r="G313" s="461" t="s">
        <v>1455</v>
      </c>
      <c r="H313" s="461"/>
      <c r="I313" s="461"/>
      <c r="J313" s="461" t="s">
        <v>81</v>
      </c>
      <c r="K313" s="461">
        <v>100</v>
      </c>
      <c r="L313" s="470">
        <v>751000000</v>
      </c>
      <c r="M313" s="463" t="s">
        <v>84</v>
      </c>
      <c r="N313" s="461" t="s">
        <v>624</v>
      </c>
      <c r="O313" s="461" t="s">
        <v>689</v>
      </c>
      <c r="P313" s="461" t="s">
        <v>149</v>
      </c>
      <c r="Q313" s="461" t="s">
        <v>1381</v>
      </c>
      <c r="R313" s="401" t="s">
        <v>1541</v>
      </c>
      <c r="S313" s="464" t="s">
        <v>1456</v>
      </c>
      <c r="T313" s="471" t="s">
        <v>1457</v>
      </c>
      <c r="U313" s="465">
        <f>622-10</f>
        <v>612</v>
      </c>
      <c r="V313" s="465">
        <v>540</v>
      </c>
      <c r="W313" s="465">
        <v>0</v>
      </c>
      <c r="X313" s="576">
        <f t="shared" si="4"/>
        <v>0</v>
      </c>
      <c r="Y313" s="461" t="s">
        <v>738</v>
      </c>
      <c r="Z313" s="461">
        <v>2015</v>
      </c>
      <c r="AA313" s="461"/>
      <c r="AB313" s="461" t="s">
        <v>634</v>
      </c>
      <c r="AC313" s="461"/>
      <c r="AD313" s="461" t="s">
        <v>178</v>
      </c>
      <c r="AE313" s="461" t="s">
        <v>1458</v>
      </c>
      <c r="AF313" s="466" t="s">
        <v>1452</v>
      </c>
    </row>
    <row r="314" spans="1:32" s="232" customFormat="1" ht="165.95" customHeight="1">
      <c r="A314" s="238" t="s">
        <v>1633</v>
      </c>
      <c r="B314" s="257" t="s">
        <v>179</v>
      </c>
      <c r="C314" s="258" t="s">
        <v>1451</v>
      </c>
      <c r="D314" s="257" t="s">
        <v>1452</v>
      </c>
      <c r="E314" s="257" t="s">
        <v>1453</v>
      </c>
      <c r="F314" s="257" t="s">
        <v>1454</v>
      </c>
      <c r="G314" s="257" t="s">
        <v>1455</v>
      </c>
      <c r="H314" s="257"/>
      <c r="I314" s="257"/>
      <c r="J314" s="257" t="s">
        <v>81</v>
      </c>
      <c r="K314" s="257">
        <v>100</v>
      </c>
      <c r="L314" s="259">
        <v>751000000</v>
      </c>
      <c r="M314" s="260" t="s">
        <v>84</v>
      </c>
      <c r="N314" s="257" t="s">
        <v>1526</v>
      </c>
      <c r="O314" s="257" t="s">
        <v>689</v>
      </c>
      <c r="P314" s="257" t="s">
        <v>149</v>
      </c>
      <c r="Q314" s="257" t="s">
        <v>1381</v>
      </c>
      <c r="R314" s="49" t="s">
        <v>1541</v>
      </c>
      <c r="S314" s="280" t="s">
        <v>1456</v>
      </c>
      <c r="T314" s="281" t="s">
        <v>1457</v>
      </c>
      <c r="U314" s="261">
        <v>1140</v>
      </c>
      <c r="V314" s="261">
        <v>540</v>
      </c>
      <c r="W314" s="261">
        <f>U314*V314</f>
        <v>615600</v>
      </c>
      <c r="X314" s="575">
        <f>W314*1.12</f>
        <v>689472.00000000012</v>
      </c>
      <c r="Y314" s="257" t="s">
        <v>738</v>
      </c>
      <c r="Z314" s="257">
        <v>2015</v>
      </c>
      <c r="AA314" s="257"/>
      <c r="AB314" s="257" t="s">
        <v>634</v>
      </c>
      <c r="AC314" s="257"/>
      <c r="AD314" s="257" t="s">
        <v>178</v>
      </c>
      <c r="AE314" s="257" t="s">
        <v>1458</v>
      </c>
      <c r="AF314" s="262" t="s">
        <v>1452</v>
      </c>
    </row>
    <row r="315" spans="1:32" s="467" customFormat="1" ht="165.95" customHeight="1">
      <c r="A315" s="468" t="s">
        <v>1361</v>
      </c>
      <c r="B315" s="461" t="s">
        <v>179</v>
      </c>
      <c r="C315" s="469" t="s">
        <v>1451</v>
      </c>
      <c r="D315" s="461" t="s">
        <v>1452</v>
      </c>
      <c r="E315" s="461" t="s">
        <v>1453</v>
      </c>
      <c r="F315" s="461" t="s">
        <v>1454</v>
      </c>
      <c r="G315" s="461" t="s">
        <v>1455</v>
      </c>
      <c r="H315" s="461"/>
      <c r="I315" s="461"/>
      <c r="J315" s="461" t="s">
        <v>81</v>
      </c>
      <c r="K315" s="461">
        <v>100</v>
      </c>
      <c r="L315" s="470">
        <v>751000000</v>
      </c>
      <c r="M315" s="463" t="s">
        <v>84</v>
      </c>
      <c r="N315" s="461" t="s">
        <v>624</v>
      </c>
      <c r="O315" s="461" t="s">
        <v>690</v>
      </c>
      <c r="P315" s="461" t="s">
        <v>149</v>
      </c>
      <c r="Q315" s="461" t="s">
        <v>1381</v>
      </c>
      <c r="R315" s="401" t="s">
        <v>1541</v>
      </c>
      <c r="S315" s="464" t="s">
        <v>1456</v>
      </c>
      <c r="T315" s="471" t="s">
        <v>1457</v>
      </c>
      <c r="U315" s="465">
        <f>1197-59</f>
        <v>1138</v>
      </c>
      <c r="V315" s="465">
        <v>540</v>
      </c>
      <c r="W315" s="465">
        <v>0</v>
      </c>
      <c r="X315" s="576">
        <f t="shared" si="4"/>
        <v>0</v>
      </c>
      <c r="Y315" s="461" t="s">
        <v>738</v>
      </c>
      <c r="Z315" s="461">
        <v>2015</v>
      </c>
      <c r="AA315" s="461"/>
      <c r="AB315" s="461" t="s">
        <v>634</v>
      </c>
      <c r="AC315" s="461"/>
      <c r="AD315" s="461" t="s">
        <v>178</v>
      </c>
      <c r="AE315" s="461" t="s">
        <v>1458</v>
      </c>
      <c r="AF315" s="466" t="s">
        <v>1452</v>
      </c>
    </row>
    <row r="316" spans="1:32" s="232" customFormat="1" ht="165.95" customHeight="1">
      <c r="A316" s="238" t="s">
        <v>1634</v>
      </c>
      <c r="B316" s="257" t="s">
        <v>179</v>
      </c>
      <c r="C316" s="258" t="s">
        <v>1451</v>
      </c>
      <c r="D316" s="257" t="s">
        <v>1452</v>
      </c>
      <c r="E316" s="257" t="s">
        <v>1453</v>
      </c>
      <c r="F316" s="257" t="s">
        <v>1454</v>
      </c>
      <c r="G316" s="257" t="s">
        <v>1455</v>
      </c>
      <c r="H316" s="257"/>
      <c r="I316" s="257"/>
      <c r="J316" s="257" t="s">
        <v>81</v>
      </c>
      <c r="K316" s="257">
        <v>100</v>
      </c>
      <c r="L316" s="259">
        <v>751000000</v>
      </c>
      <c r="M316" s="260" t="s">
        <v>84</v>
      </c>
      <c r="N316" s="257" t="s">
        <v>1526</v>
      </c>
      <c r="O316" s="257" t="s">
        <v>690</v>
      </c>
      <c r="P316" s="257" t="s">
        <v>149</v>
      </c>
      <c r="Q316" s="257" t="s">
        <v>1381</v>
      </c>
      <c r="R316" s="49" t="s">
        <v>1541</v>
      </c>
      <c r="S316" s="280" t="s">
        <v>1456</v>
      </c>
      <c r="T316" s="281" t="s">
        <v>1457</v>
      </c>
      <c r="U316" s="261">
        <v>952</v>
      </c>
      <c r="V316" s="261">
        <v>540</v>
      </c>
      <c r="W316" s="261">
        <v>514080</v>
      </c>
      <c r="X316" s="575">
        <f>W316*1.12</f>
        <v>575769.60000000009</v>
      </c>
      <c r="Y316" s="257" t="s">
        <v>738</v>
      </c>
      <c r="Z316" s="257">
        <v>2015</v>
      </c>
      <c r="AA316" s="257"/>
      <c r="AB316" s="257" t="s">
        <v>634</v>
      </c>
      <c r="AC316" s="257"/>
      <c r="AD316" s="257" t="s">
        <v>178</v>
      </c>
      <c r="AE316" s="257" t="s">
        <v>1458</v>
      </c>
      <c r="AF316" s="262" t="s">
        <v>1452</v>
      </c>
    </row>
    <row r="317" spans="1:32" s="232" customFormat="1" ht="165.95" customHeight="1">
      <c r="A317" s="238" t="s">
        <v>1362</v>
      </c>
      <c r="B317" s="257" t="s">
        <v>179</v>
      </c>
      <c r="C317" s="258" t="s">
        <v>1451</v>
      </c>
      <c r="D317" s="257" t="s">
        <v>1452</v>
      </c>
      <c r="E317" s="257" t="s">
        <v>1453</v>
      </c>
      <c r="F317" s="257" t="s">
        <v>1454</v>
      </c>
      <c r="G317" s="257" t="s">
        <v>1455</v>
      </c>
      <c r="H317" s="257"/>
      <c r="I317" s="257"/>
      <c r="J317" s="257" t="s">
        <v>81</v>
      </c>
      <c r="K317" s="257">
        <v>100</v>
      </c>
      <c r="L317" s="259">
        <v>271010000</v>
      </c>
      <c r="M317" s="260" t="s">
        <v>1412</v>
      </c>
      <c r="N317" s="257" t="s">
        <v>624</v>
      </c>
      <c r="O317" s="257" t="s">
        <v>1389</v>
      </c>
      <c r="P317" s="257" t="s">
        <v>149</v>
      </c>
      <c r="Q317" s="257" t="s">
        <v>1381</v>
      </c>
      <c r="R317" s="49" t="s">
        <v>1541</v>
      </c>
      <c r="S317" s="280" t="s">
        <v>1456</v>
      </c>
      <c r="T317" s="281" t="s">
        <v>1457</v>
      </c>
      <c r="U317" s="261">
        <v>12</v>
      </c>
      <c r="V317" s="261">
        <v>540</v>
      </c>
      <c r="W317" s="261">
        <v>6480</v>
      </c>
      <c r="X317" s="575">
        <f t="shared" si="4"/>
        <v>7257.6</v>
      </c>
      <c r="Y317" s="257" t="s">
        <v>738</v>
      </c>
      <c r="Z317" s="257">
        <v>2015</v>
      </c>
      <c r="AA317" s="257"/>
      <c r="AB317" s="257" t="s">
        <v>634</v>
      </c>
      <c r="AC317" s="257"/>
      <c r="AD317" s="257" t="s">
        <v>178</v>
      </c>
      <c r="AE317" s="257" t="s">
        <v>1458</v>
      </c>
      <c r="AF317" s="262" t="s">
        <v>1452</v>
      </c>
    </row>
    <row r="318" spans="1:32" s="232" customFormat="1" ht="165.95" customHeight="1">
      <c r="A318" s="238" t="s">
        <v>1363</v>
      </c>
      <c r="B318" s="257" t="s">
        <v>179</v>
      </c>
      <c r="C318" s="258" t="s">
        <v>1451</v>
      </c>
      <c r="D318" s="257" t="s">
        <v>1452</v>
      </c>
      <c r="E318" s="257" t="s">
        <v>1453</v>
      </c>
      <c r="F318" s="257" t="s">
        <v>1454</v>
      </c>
      <c r="G318" s="257" t="s">
        <v>1455</v>
      </c>
      <c r="H318" s="257"/>
      <c r="I318" s="257"/>
      <c r="J318" s="257" t="s">
        <v>81</v>
      </c>
      <c r="K318" s="257">
        <v>100</v>
      </c>
      <c r="L318" s="259">
        <v>271010000</v>
      </c>
      <c r="M318" s="260" t="s">
        <v>1412</v>
      </c>
      <c r="N318" s="257" t="s">
        <v>624</v>
      </c>
      <c r="O318" s="257" t="s">
        <v>1390</v>
      </c>
      <c r="P318" s="257" t="s">
        <v>149</v>
      </c>
      <c r="Q318" s="257" t="s">
        <v>1381</v>
      </c>
      <c r="R318" s="49" t="s">
        <v>1541</v>
      </c>
      <c r="S318" s="280" t="s">
        <v>1456</v>
      </c>
      <c r="T318" s="281" t="s">
        <v>1457</v>
      </c>
      <c r="U318" s="261">
        <f>150-31</f>
        <v>119</v>
      </c>
      <c r="V318" s="261">
        <v>540</v>
      </c>
      <c r="W318" s="261">
        <v>64260</v>
      </c>
      <c r="X318" s="575">
        <f t="shared" si="4"/>
        <v>71971.200000000012</v>
      </c>
      <c r="Y318" s="257" t="s">
        <v>738</v>
      </c>
      <c r="Z318" s="257">
        <v>2015</v>
      </c>
      <c r="AA318" s="257"/>
      <c r="AB318" s="257" t="s">
        <v>634</v>
      </c>
      <c r="AC318" s="257"/>
      <c r="AD318" s="257" t="s">
        <v>178</v>
      </c>
      <c r="AE318" s="257" t="s">
        <v>1458</v>
      </c>
      <c r="AF318" s="262" t="s">
        <v>1452</v>
      </c>
    </row>
    <row r="319" spans="1:32" s="232" customFormat="1" ht="165.95" customHeight="1">
      <c r="A319" s="238" t="s">
        <v>1364</v>
      </c>
      <c r="B319" s="257" t="s">
        <v>179</v>
      </c>
      <c r="C319" s="258" t="s">
        <v>1451</v>
      </c>
      <c r="D319" s="257" t="s">
        <v>1452</v>
      </c>
      <c r="E319" s="257" t="s">
        <v>1453</v>
      </c>
      <c r="F319" s="257" t="s">
        <v>1454</v>
      </c>
      <c r="G319" s="257" t="s">
        <v>1455</v>
      </c>
      <c r="H319" s="257"/>
      <c r="I319" s="257"/>
      <c r="J319" s="257" t="s">
        <v>81</v>
      </c>
      <c r="K319" s="257">
        <v>100</v>
      </c>
      <c r="L319" s="259">
        <v>431010000</v>
      </c>
      <c r="M319" s="260" t="s">
        <v>709</v>
      </c>
      <c r="N319" s="257" t="s">
        <v>624</v>
      </c>
      <c r="O319" s="257" t="s">
        <v>709</v>
      </c>
      <c r="P319" s="257" t="s">
        <v>149</v>
      </c>
      <c r="Q319" s="257" t="s">
        <v>1381</v>
      </c>
      <c r="R319" s="49" t="s">
        <v>1541</v>
      </c>
      <c r="S319" s="280" t="s">
        <v>1456</v>
      </c>
      <c r="T319" s="281" t="s">
        <v>1457</v>
      </c>
      <c r="U319" s="261">
        <v>114</v>
      </c>
      <c r="V319" s="261">
        <v>540</v>
      </c>
      <c r="W319" s="261">
        <v>61560</v>
      </c>
      <c r="X319" s="575">
        <f t="shared" si="4"/>
        <v>68947.200000000012</v>
      </c>
      <c r="Y319" s="257" t="s">
        <v>738</v>
      </c>
      <c r="Z319" s="257">
        <v>2015</v>
      </c>
      <c r="AA319" s="257"/>
      <c r="AB319" s="257" t="s">
        <v>634</v>
      </c>
      <c r="AC319" s="257"/>
      <c r="AD319" s="257" t="s">
        <v>178</v>
      </c>
      <c r="AE319" s="257" t="s">
        <v>1458</v>
      </c>
      <c r="AF319" s="262" t="s">
        <v>1452</v>
      </c>
    </row>
    <row r="320" spans="1:32" s="467" customFormat="1" ht="165.95" customHeight="1">
      <c r="A320" s="468" t="s">
        <v>1365</v>
      </c>
      <c r="B320" s="461" t="s">
        <v>179</v>
      </c>
      <c r="C320" s="469" t="s">
        <v>1451</v>
      </c>
      <c r="D320" s="461" t="s">
        <v>1452</v>
      </c>
      <c r="E320" s="461" t="s">
        <v>1453</v>
      </c>
      <c r="F320" s="461" t="s">
        <v>1454</v>
      </c>
      <c r="G320" s="461" t="s">
        <v>1455</v>
      </c>
      <c r="H320" s="461"/>
      <c r="I320" s="461"/>
      <c r="J320" s="461" t="s">
        <v>81</v>
      </c>
      <c r="K320" s="461">
        <v>100</v>
      </c>
      <c r="L320" s="470">
        <v>471010000</v>
      </c>
      <c r="M320" s="463" t="s">
        <v>1413</v>
      </c>
      <c r="N320" s="461" t="s">
        <v>624</v>
      </c>
      <c r="O320" s="461" t="s">
        <v>693</v>
      </c>
      <c r="P320" s="461" t="s">
        <v>149</v>
      </c>
      <c r="Q320" s="461" t="s">
        <v>1381</v>
      </c>
      <c r="R320" s="401" t="s">
        <v>1541</v>
      </c>
      <c r="S320" s="464" t="s">
        <v>1456</v>
      </c>
      <c r="T320" s="471" t="s">
        <v>1457</v>
      </c>
      <c r="U320" s="465">
        <v>1202</v>
      </c>
      <c r="V320" s="465">
        <v>540</v>
      </c>
      <c r="W320" s="465">
        <v>0</v>
      </c>
      <c r="X320" s="576">
        <f t="shared" si="4"/>
        <v>0</v>
      </c>
      <c r="Y320" s="461" t="s">
        <v>738</v>
      </c>
      <c r="Z320" s="461">
        <v>2015</v>
      </c>
      <c r="AA320" s="461"/>
      <c r="AB320" s="461" t="s">
        <v>634</v>
      </c>
      <c r="AC320" s="461"/>
      <c r="AD320" s="461" t="s">
        <v>178</v>
      </c>
      <c r="AE320" s="461" t="s">
        <v>1458</v>
      </c>
      <c r="AF320" s="466" t="s">
        <v>1452</v>
      </c>
    </row>
    <row r="321" spans="1:32" s="232" customFormat="1" ht="165.95" customHeight="1">
      <c r="A321" s="238" t="s">
        <v>1635</v>
      </c>
      <c r="B321" s="257" t="s">
        <v>179</v>
      </c>
      <c r="C321" s="258" t="s">
        <v>1451</v>
      </c>
      <c r="D321" s="257" t="s">
        <v>1452</v>
      </c>
      <c r="E321" s="257" t="s">
        <v>1453</v>
      </c>
      <c r="F321" s="257" t="s">
        <v>1454</v>
      </c>
      <c r="G321" s="257" t="s">
        <v>1455</v>
      </c>
      <c r="H321" s="257"/>
      <c r="I321" s="257"/>
      <c r="J321" s="257" t="s">
        <v>81</v>
      </c>
      <c r="K321" s="257">
        <v>100</v>
      </c>
      <c r="L321" s="259">
        <v>471010000</v>
      </c>
      <c r="M321" s="260" t="s">
        <v>1413</v>
      </c>
      <c r="N321" s="257" t="s">
        <v>1526</v>
      </c>
      <c r="O321" s="257" t="s">
        <v>693</v>
      </c>
      <c r="P321" s="257" t="s">
        <v>149</v>
      </c>
      <c r="Q321" s="257" t="s">
        <v>1381</v>
      </c>
      <c r="R321" s="49" t="s">
        <v>1541</v>
      </c>
      <c r="S321" s="280" t="s">
        <v>1456</v>
      </c>
      <c r="T321" s="281" t="s">
        <v>1457</v>
      </c>
      <c r="U321" s="261">
        <v>848</v>
      </c>
      <c r="V321" s="261">
        <v>540</v>
      </c>
      <c r="W321" s="261">
        <v>457920</v>
      </c>
      <c r="X321" s="575">
        <f>W321*1.12</f>
        <v>512870.40000000002</v>
      </c>
      <c r="Y321" s="257" t="s">
        <v>738</v>
      </c>
      <c r="Z321" s="257">
        <v>2015</v>
      </c>
      <c r="AA321" s="257"/>
      <c r="AB321" s="257" t="s">
        <v>634</v>
      </c>
      <c r="AC321" s="257"/>
      <c r="AD321" s="257" t="s">
        <v>178</v>
      </c>
      <c r="AE321" s="257" t="s">
        <v>1458</v>
      </c>
      <c r="AF321" s="262" t="s">
        <v>1452</v>
      </c>
    </row>
    <row r="322" spans="1:32" s="467" customFormat="1" ht="165.95" customHeight="1">
      <c r="A322" s="468" t="s">
        <v>1366</v>
      </c>
      <c r="B322" s="461" t="s">
        <v>179</v>
      </c>
      <c r="C322" s="469" t="s">
        <v>1451</v>
      </c>
      <c r="D322" s="461" t="s">
        <v>1452</v>
      </c>
      <c r="E322" s="461" t="s">
        <v>1453</v>
      </c>
      <c r="F322" s="461" t="s">
        <v>1454</v>
      </c>
      <c r="G322" s="461" t="s">
        <v>1455</v>
      </c>
      <c r="H322" s="461"/>
      <c r="I322" s="461"/>
      <c r="J322" s="461" t="s">
        <v>81</v>
      </c>
      <c r="K322" s="461">
        <v>100</v>
      </c>
      <c r="L322" s="470">
        <v>471010000</v>
      </c>
      <c r="M322" s="463" t="s">
        <v>1413</v>
      </c>
      <c r="N322" s="461" t="s">
        <v>624</v>
      </c>
      <c r="O322" s="461" t="s">
        <v>694</v>
      </c>
      <c r="P322" s="461" t="s">
        <v>149</v>
      </c>
      <c r="Q322" s="461" t="s">
        <v>1381</v>
      </c>
      <c r="R322" s="401" t="s">
        <v>1541</v>
      </c>
      <c r="S322" s="464" t="s">
        <v>1456</v>
      </c>
      <c r="T322" s="471" t="s">
        <v>1457</v>
      </c>
      <c r="U322" s="465">
        <f>1131-883</f>
        <v>248</v>
      </c>
      <c r="V322" s="465">
        <v>540</v>
      </c>
      <c r="W322" s="465">
        <v>0</v>
      </c>
      <c r="X322" s="576">
        <f t="shared" si="4"/>
        <v>0</v>
      </c>
      <c r="Y322" s="461" t="s">
        <v>738</v>
      </c>
      <c r="Z322" s="461">
        <v>2015</v>
      </c>
      <c r="AA322" s="461"/>
      <c r="AB322" s="461" t="s">
        <v>634</v>
      </c>
      <c r="AC322" s="461"/>
      <c r="AD322" s="461" t="s">
        <v>178</v>
      </c>
      <c r="AE322" s="461" t="s">
        <v>1458</v>
      </c>
      <c r="AF322" s="466" t="s">
        <v>1452</v>
      </c>
    </row>
    <row r="323" spans="1:32" s="467" customFormat="1" ht="165.95" customHeight="1">
      <c r="A323" s="468" t="s">
        <v>1367</v>
      </c>
      <c r="B323" s="461" t="s">
        <v>179</v>
      </c>
      <c r="C323" s="469" t="s">
        <v>1451</v>
      </c>
      <c r="D323" s="461" t="s">
        <v>1452</v>
      </c>
      <c r="E323" s="461" t="s">
        <v>1453</v>
      </c>
      <c r="F323" s="461" t="s">
        <v>1454</v>
      </c>
      <c r="G323" s="461" t="s">
        <v>1455</v>
      </c>
      <c r="H323" s="461"/>
      <c r="I323" s="461"/>
      <c r="J323" s="461" t="s">
        <v>81</v>
      </c>
      <c r="K323" s="461">
        <v>100</v>
      </c>
      <c r="L323" s="470">
        <v>471010000</v>
      </c>
      <c r="M323" s="463" t="s">
        <v>1413</v>
      </c>
      <c r="N323" s="461" t="s">
        <v>624</v>
      </c>
      <c r="O323" s="461" t="s">
        <v>695</v>
      </c>
      <c r="P323" s="461" t="s">
        <v>149</v>
      </c>
      <c r="Q323" s="461" t="s">
        <v>1381</v>
      </c>
      <c r="R323" s="401" t="s">
        <v>1541</v>
      </c>
      <c r="S323" s="464" t="s">
        <v>1456</v>
      </c>
      <c r="T323" s="471" t="s">
        <v>1457</v>
      </c>
      <c r="U323" s="465">
        <f>1363-310</f>
        <v>1053</v>
      </c>
      <c r="V323" s="465">
        <v>540</v>
      </c>
      <c r="W323" s="465">
        <v>0</v>
      </c>
      <c r="X323" s="576">
        <f t="shared" si="4"/>
        <v>0</v>
      </c>
      <c r="Y323" s="461" t="s">
        <v>738</v>
      </c>
      <c r="Z323" s="461">
        <v>2015</v>
      </c>
      <c r="AA323" s="461"/>
      <c r="AB323" s="461" t="s">
        <v>634</v>
      </c>
      <c r="AC323" s="461"/>
      <c r="AD323" s="461" t="s">
        <v>178</v>
      </c>
      <c r="AE323" s="461" t="s">
        <v>1458</v>
      </c>
      <c r="AF323" s="466" t="s">
        <v>1452</v>
      </c>
    </row>
    <row r="324" spans="1:32" s="232" customFormat="1" ht="165.95" customHeight="1">
      <c r="A324" s="238" t="s">
        <v>1636</v>
      </c>
      <c r="B324" s="257" t="s">
        <v>179</v>
      </c>
      <c r="C324" s="258" t="s">
        <v>1451</v>
      </c>
      <c r="D324" s="257" t="s">
        <v>1452</v>
      </c>
      <c r="E324" s="257" t="s">
        <v>1453</v>
      </c>
      <c r="F324" s="257" t="s">
        <v>1454</v>
      </c>
      <c r="G324" s="257" t="s">
        <v>1455</v>
      </c>
      <c r="H324" s="257"/>
      <c r="I324" s="257"/>
      <c r="J324" s="257" t="s">
        <v>81</v>
      </c>
      <c r="K324" s="257">
        <v>100</v>
      </c>
      <c r="L324" s="259">
        <v>471010000</v>
      </c>
      <c r="M324" s="260" t="s">
        <v>1413</v>
      </c>
      <c r="N324" s="257" t="s">
        <v>1526</v>
      </c>
      <c r="O324" s="257" t="s">
        <v>695</v>
      </c>
      <c r="P324" s="257" t="s">
        <v>149</v>
      </c>
      <c r="Q324" s="257" t="s">
        <v>1381</v>
      </c>
      <c r="R324" s="49" t="s">
        <v>1541</v>
      </c>
      <c r="S324" s="280" t="s">
        <v>1456</v>
      </c>
      <c r="T324" s="281" t="s">
        <v>1457</v>
      </c>
      <c r="U324" s="261">
        <v>1341</v>
      </c>
      <c r="V324" s="261">
        <v>540</v>
      </c>
      <c r="W324" s="261">
        <v>724140</v>
      </c>
      <c r="X324" s="575">
        <f>W324*1.12</f>
        <v>811036.8</v>
      </c>
      <c r="Y324" s="257" t="s">
        <v>738</v>
      </c>
      <c r="Z324" s="257">
        <v>2015</v>
      </c>
      <c r="AA324" s="257"/>
      <c r="AB324" s="257" t="s">
        <v>634</v>
      </c>
      <c r="AC324" s="257"/>
      <c r="AD324" s="257" t="s">
        <v>178</v>
      </c>
      <c r="AE324" s="257" t="s">
        <v>1458</v>
      </c>
      <c r="AF324" s="262" t="s">
        <v>1452</v>
      </c>
    </row>
    <row r="325" spans="1:32" s="467" customFormat="1" ht="165.95" customHeight="1">
      <c r="A325" s="468" t="s">
        <v>1368</v>
      </c>
      <c r="B325" s="461" t="s">
        <v>179</v>
      </c>
      <c r="C325" s="469" t="s">
        <v>1451</v>
      </c>
      <c r="D325" s="461" t="s">
        <v>1452</v>
      </c>
      <c r="E325" s="461" t="s">
        <v>1453</v>
      </c>
      <c r="F325" s="461" t="s">
        <v>1454</v>
      </c>
      <c r="G325" s="461" t="s">
        <v>1455</v>
      </c>
      <c r="H325" s="461"/>
      <c r="I325" s="461"/>
      <c r="J325" s="461" t="s">
        <v>81</v>
      </c>
      <c r="K325" s="461">
        <v>100</v>
      </c>
      <c r="L325" s="470">
        <v>311010000</v>
      </c>
      <c r="M325" s="463" t="s">
        <v>1414</v>
      </c>
      <c r="N325" s="461" t="s">
        <v>624</v>
      </c>
      <c r="O325" s="461" t="s">
        <v>696</v>
      </c>
      <c r="P325" s="461" t="s">
        <v>149</v>
      </c>
      <c r="Q325" s="461" t="s">
        <v>1381</v>
      </c>
      <c r="R325" s="401" t="s">
        <v>1541</v>
      </c>
      <c r="S325" s="464" t="s">
        <v>1456</v>
      </c>
      <c r="T325" s="471" t="s">
        <v>1457</v>
      </c>
      <c r="U325" s="465">
        <f>1960-863</f>
        <v>1097</v>
      </c>
      <c r="V325" s="465">
        <v>540</v>
      </c>
      <c r="W325" s="465">
        <v>0</v>
      </c>
      <c r="X325" s="576">
        <f t="shared" si="4"/>
        <v>0</v>
      </c>
      <c r="Y325" s="461" t="s">
        <v>738</v>
      </c>
      <c r="Z325" s="461">
        <v>2015</v>
      </c>
      <c r="AA325" s="461"/>
      <c r="AB325" s="461" t="s">
        <v>634</v>
      </c>
      <c r="AC325" s="461"/>
      <c r="AD325" s="461" t="s">
        <v>178</v>
      </c>
      <c r="AE325" s="461" t="s">
        <v>1458</v>
      </c>
      <c r="AF325" s="466" t="s">
        <v>1452</v>
      </c>
    </row>
    <row r="326" spans="1:32" s="232" customFormat="1" ht="165.95" customHeight="1">
      <c r="A326" s="238" t="s">
        <v>1637</v>
      </c>
      <c r="B326" s="257" t="s">
        <v>179</v>
      </c>
      <c r="C326" s="258" t="s">
        <v>1451</v>
      </c>
      <c r="D326" s="257" t="s">
        <v>1452</v>
      </c>
      <c r="E326" s="257" t="s">
        <v>1453</v>
      </c>
      <c r="F326" s="257" t="s">
        <v>1454</v>
      </c>
      <c r="G326" s="257" t="s">
        <v>1455</v>
      </c>
      <c r="H326" s="257"/>
      <c r="I326" s="257"/>
      <c r="J326" s="257" t="s">
        <v>81</v>
      </c>
      <c r="K326" s="257">
        <v>100</v>
      </c>
      <c r="L326" s="259">
        <v>311010000</v>
      </c>
      <c r="M326" s="260" t="s">
        <v>1414</v>
      </c>
      <c r="N326" s="257" t="s">
        <v>1526</v>
      </c>
      <c r="O326" s="257" t="s">
        <v>696</v>
      </c>
      <c r="P326" s="257" t="s">
        <v>149</v>
      </c>
      <c r="Q326" s="257" t="s">
        <v>1381</v>
      </c>
      <c r="R326" s="49" t="s">
        <v>1541</v>
      </c>
      <c r="S326" s="280" t="s">
        <v>1456</v>
      </c>
      <c r="T326" s="281" t="s">
        <v>1457</v>
      </c>
      <c r="U326" s="261">
        <v>347</v>
      </c>
      <c r="V326" s="261">
        <v>540</v>
      </c>
      <c r="W326" s="261">
        <v>187380</v>
      </c>
      <c r="X326" s="575">
        <f>W326*1.12</f>
        <v>209865.60000000001</v>
      </c>
      <c r="Y326" s="257" t="s">
        <v>738</v>
      </c>
      <c r="Z326" s="257">
        <v>2015</v>
      </c>
      <c r="AA326" s="257"/>
      <c r="AB326" s="257" t="s">
        <v>634</v>
      </c>
      <c r="AC326" s="257"/>
      <c r="AD326" s="257" t="s">
        <v>178</v>
      </c>
      <c r="AE326" s="257" t="s">
        <v>1458</v>
      </c>
      <c r="AF326" s="262" t="s">
        <v>1452</v>
      </c>
    </row>
    <row r="327" spans="1:32" s="232" customFormat="1" ht="165.95" customHeight="1">
      <c r="A327" s="238" t="s">
        <v>1369</v>
      </c>
      <c r="B327" s="257" t="s">
        <v>179</v>
      </c>
      <c r="C327" s="258" t="s">
        <v>1451</v>
      </c>
      <c r="D327" s="257" t="s">
        <v>1452</v>
      </c>
      <c r="E327" s="257" t="s">
        <v>1453</v>
      </c>
      <c r="F327" s="257" t="s">
        <v>1454</v>
      </c>
      <c r="G327" s="257" t="s">
        <v>1455</v>
      </c>
      <c r="H327" s="257"/>
      <c r="I327" s="257"/>
      <c r="J327" s="257" t="s">
        <v>81</v>
      </c>
      <c r="K327" s="257">
        <v>100</v>
      </c>
      <c r="L327" s="259">
        <v>511010000</v>
      </c>
      <c r="M327" s="260" t="s">
        <v>1415</v>
      </c>
      <c r="N327" s="257" t="s">
        <v>624</v>
      </c>
      <c r="O327" s="257" t="s">
        <v>712</v>
      </c>
      <c r="P327" s="257" t="s">
        <v>149</v>
      </c>
      <c r="Q327" s="257" t="s">
        <v>1381</v>
      </c>
      <c r="R327" s="49" t="s">
        <v>1541</v>
      </c>
      <c r="S327" s="280" t="s">
        <v>1456</v>
      </c>
      <c r="T327" s="281" t="s">
        <v>1457</v>
      </c>
      <c r="U327" s="261">
        <v>60</v>
      </c>
      <c r="V327" s="261">
        <v>540</v>
      </c>
      <c r="W327" s="261">
        <v>32400</v>
      </c>
      <c r="X327" s="575">
        <f t="shared" si="4"/>
        <v>36288</v>
      </c>
      <c r="Y327" s="257" t="s">
        <v>738</v>
      </c>
      <c r="Z327" s="257">
        <v>2015</v>
      </c>
      <c r="AA327" s="257"/>
      <c r="AB327" s="257" t="s">
        <v>634</v>
      </c>
      <c r="AC327" s="257"/>
      <c r="AD327" s="257" t="s">
        <v>178</v>
      </c>
      <c r="AE327" s="257" t="s">
        <v>1458</v>
      </c>
      <c r="AF327" s="262" t="s">
        <v>1452</v>
      </c>
    </row>
    <row r="328" spans="1:32" s="232" customFormat="1" ht="165.95" customHeight="1">
      <c r="A328" s="238" t="s">
        <v>1370</v>
      </c>
      <c r="B328" s="257" t="s">
        <v>179</v>
      </c>
      <c r="C328" s="258" t="s">
        <v>1451</v>
      </c>
      <c r="D328" s="257" t="s">
        <v>1452</v>
      </c>
      <c r="E328" s="257" t="s">
        <v>1453</v>
      </c>
      <c r="F328" s="257" t="s">
        <v>1454</v>
      </c>
      <c r="G328" s="257" t="s">
        <v>1455</v>
      </c>
      <c r="H328" s="257"/>
      <c r="I328" s="257"/>
      <c r="J328" s="257" t="s">
        <v>81</v>
      </c>
      <c r="K328" s="257">
        <v>100</v>
      </c>
      <c r="L328" s="259">
        <v>231010000</v>
      </c>
      <c r="M328" s="260" t="s">
        <v>1416</v>
      </c>
      <c r="N328" s="257" t="s">
        <v>624</v>
      </c>
      <c r="O328" s="257" t="s">
        <v>716</v>
      </c>
      <c r="P328" s="257" t="s">
        <v>149</v>
      </c>
      <c r="Q328" s="257" t="s">
        <v>1381</v>
      </c>
      <c r="R328" s="49" t="s">
        <v>1541</v>
      </c>
      <c r="S328" s="280" t="s">
        <v>1456</v>
      </c>
      <c r="T328" s="281" t="s">
        <v>1457</v>
      </c>
      <c r="U328" s="261">
        <v>50</v>
      </c>
      <c r="V328" s="261">
        <v>540</v>
      </c>
      <c r="W328" s="261">
        <v>27000</v>
      </c>
      <c r="X328" s="575">
        <f t="shared" si="4"/>
        <v>30240.000000000004</v>
      </c>
      <c r="Y328" s="257" t="s">
        <v>738</v>
      </c>
      <c r="Z328" s="257">
        <v>2015</v>
      </c>
      <c r="AA328" s="257"/>
      <c r="AB328" s="257" t="s">
        <v>634</v>
      </c>
      <c r="AC328" s="257"/>
      <c r="AD328" s="257" t="s">
        <v>178</v>
      </c>
      <c r="AE328" s="257" t="s">
        <v>1458</v>
      </c>
      <c r="AF328" s="262" t="s">
        <v>1452</v>
      </c>
    </row>
    <row r="329" spans="1:32" s="232" customFormat="1" ht="165.95" customHeight="1">
      <c r="A329" s="238" t="s">
        <v>1371</v>
      </c>
      <c r="B329" s="257" t="s">
        <v>179</v>
      </c>
      <c r="C329" s="258" t="s">
        <v>1451</v>
      </c>
      <c r="D329" s="257" t="s">
        <v>1452</v>
      </c>
      <c r="E329" s="257" t="s">
        <v>1453</v>
      </c>
      <c r="F329" s="257" t="s">
        <v>1454</v>
      </c>
      <c r="G329" s="257" t="s">
        <v>1455</v>
      </c>
      <c r="H329" s="257"/>
      <c r="I329" s="257"/>
      <c r="J329" s="257" t="s">
        <v>81</v>
      </c>
      <c r="K329" s="257">
        <v>100</v>
      </c>
      <c r="L329" s="259">
        <v>231010000</v>
      </c>
      <c r="M329" s="260" t="s">
        <v>1416</v>
      </c>
      <c r="N329" s="257" t="s">
        <v>624</v>
      </c>
      <c r="O329" s="257" t="s">
        <v>718</v>
      </c>
      <c r="P329" s="257" t="s">
        <v>149</v>
      </c>
      <c r="Q329" s="257" t="s">
        <v>1381</v>
      </c>
      <c r="R329" s="49" t="s">
        <v>1541</v>
      </c>
      <c r="S329" s="280" t="s">
        <v>1456</v>
      </c>
      <c r="T329" s="281" t="s">
        <v>1457</v>
      </c>
      <c r="U329" s="261">
        <v>240</v>
      </c>
      <c r="V329" s="261">
        <v>540</v>
      </c>
      <c r="W329" s="261">
        <v>129600</v>
      </c>
      <c r="X329" s="575">
        <f t="shared" si="4"/>
        <v>145152</v>
      </c>
      <c r="Y329" s="257" t="s">
        <v>738</v>
      </c>
      <c r="Z329" s="257">
        <v>2015</v>
      </c>
      <c r="AA329" s="257"/>
      <c r="AB329" s="257" t="s">
        <v>634</v>
      </c>
      <c r="AC329" s="257"/>
      <c r="AD329" s="257" t="s">
        <v>178</v>
      </c>
      <c r="AE329" s="257" t="s">
        <v>1458</v>
      </c>
      <c r="AF329" s="262" t="s">
        <v>1452</v>
      </c>
    </row>
    <row r="330" spans="1:32" s="232" customFormat="1" ht="165.95" customHeight="1">
      <c r="A330" s="238" t="s">
        <v>1372</v>
      </c>
      <c r="B330" s="257" t="s">
        <v>179</v>
      </c>
      <c r="C330" s="258" t="s">
        <v>1451</v>
      </c>
      <c r="D330" s="257" t="s">
        <v>1452</v>
      </c>
      <c r="E330" s="257" t="s">
        <v>1453</v>
      </c>
      <c r="F330" s="257" t="s">
        <v>1454</v>
      </c>
      <c r="G330" s="257" t="s">
        <v>1455</v>
      </c>
      <c r="H330" s="257"/>
      <c r="I330" s="257"/>
      <c r="J330" s="257" t="s">
        <v>81</v>
      </c>
      <c r="K330" s="257">
        <v>100</v>
      </c>
      <c r="L330" s="259">
        <v>231010000</v>
      </c>
      <c r="M330" s="260" t="s">
        <v>1416</v>
      </c>
      <c r="N330" s="257" t="s">
        <v>624</v>
      </c>
      <c r="O330" s="257" t="s">
        <v>715</v>
      </c>
      <c r="P330" s="257" t="s">
        <v>149</v>
      </c>
      <c r="Q330" s="257" t="s">
        <v>1381</v>
      </c>
      <c r="R330" s="49" t="s">
        <v>1541</v>
      </c>
      <c r="S330" s="280" t="s">
        <v>1456</v>
      </c>
      <c r="T330" s="281" t="s">
        <v>1457</v>
      </c>
      <c r="U330" s="261">
        <v>75</v>
      </c>
      <c r="V330" s="261">
        <v>540</v>
      </c>
      <c r="W330" s="261">
        <v>40500</v>
      </c>
      <c r="X330" s="575">
        <f t="shared" si="4"/>
        <v>45360.000000000007</v>
      </c>
      <c r="Y330" s="257" t="s">
        <v>738</v>
      </c>
      <c r="Z330" s="257">
        <v>2015</v>
      </c>
      <c r="AA330" s="257"/>
      <c r="AB330" s="257" t="s">
        <v>634</v>
      </c>
      <c r="AC330" s="257"/>
      <c r="AD330" s="257" t="s">
        <v>178</v>
      </c>
      <c r="AE330" s="257" t="s">
        <v>1458</v>
      </c>
      <c r="AF330" s="262" t="s">
        <v>1452</v>
      </c>
    </row>
    <row r="331" spans="1:32" s="232" customFormat="1" ht="159.75" customHeight="1">
      <c r="A331" s="238" t="s">
        <v>1373</v>
      </c>
      <c r="B331" s="257" t="s">
        <v>179</v>
      </c>
      <c r="C331" s="258" t="s">
        <v>1451</v>
      </c>
      <c r="D331" s="257" t="s">
        <v>1452</v>
      </c>
      <c r="E331" s="257" t="s">
        <v>1453</v>
      </c>
      <c r="F331" s="257" t="s">
        <v>1454</v>
      </c>
      <c r="G331" s="257" t="s">
        <v>1455</v>
      </c>
      <c r="H331" s="257"/>
      <c r="I331" s="257"/>
      <c r="J331" s="257" t="s">
        <v>81</v>
      </c>
      <c r="K331" s="257">
        <v>100</v>
      </c>
      <c r="L331" s="259">
        <v>231010000</v>
      </c>
      <c r="M331" s="260" t="s">
        <v>1416</v>
      </c>
      <c r="N331" s="257" t="s">
        <v>624</v>
      </c>
      <c r="O331" s="257" t="s">
        <v>714</v>
      </c>
      <c r="P331" s="257" t="s">
        <v>149</v>
      </c>
      <c r="Q331" s="257" t="s">
        <v>1381</v>
      </c>
      <c r="R331" s="49" t="s">
        <v>1541</v>
      </c>
      <c r="S331" s="280" t="s">
        <v>1456</v>
      </c>
      <c r="T331" s="281" t="s">
        <v>1457</v>
      </c>
      <c r="U331" s="261">
        <v>75</v>
      </c>
      <c r="V331" s="261">
        <v>540</v>
      </c>
      <c r="W331" s="261">
        <v>40500</v>
      </c>
      <c r="X331" s="575">
        <f t="shared" si="4"/>
        <v>45360.000000000007</v>
      </c>
      <c r="Y331" s="257" t="s">
        <v>738</v>
      </c>
      <c r="Z331" s="257">
        <v>2015</v>
      </c>
      <c r="AA331" s="257"/>
      <c r="AB331" s="257" t="s">
        <v>634</v>
      </c>
      <c r="AC331" s="257"/>
      <c r="AD331" s="257" t="s">
        <v>178</v>
      </c>
      <c r="AE331" s="257" t="s">
        <v>1458</v>
      </c>
      <c r="AF331" s="257" t="s">
        <v>1452</v>
      </c>
    </row>
    <row r="332" spans="1:32" s="232" customFormat="1" ht="159.75" customHeight="1">
      <c r="A332" s="238" t="s">
        <v>1560</v>
      </c>
      <c r="B332" s="257" t="s">
        <v>179</v>
      </c>
      <c r="C332" s="452" t="s">
        <v>728</v>
      </c>
      <c r="D332" s="394" t="s">
        <v>724</v>
      </c>
      <c r="E332" s="394" t="s">
        <v>729</v>
      </c>
      <c r="F332" s="394" t="s">
        <v>730</v>
      </c>
      <c r="G332" s="394" t="s">
        <v>731</v>
      </c>
      <c r="H332" s="394"/>
      <c r="I332" s="394"/>
      <c r="J332" s="394" t="s">
        <v>31</v>
      </c>
      <c r="K332" s="394">
        <v>100</v>
      </c>
      <c r="L332" s="395">
        <v>710000000</v>
      </c>
      <c r="M332" s="396" t="s">
        <v>61</v>
      </c>
      <c r="N332" s="394" t="s">
        <v>1515</v>
      </c>
      <c r="O332" s="394" t="s">
        <v>670</v>
      </c>
      <c r="P332" s="394" t="s">
        <v>671</v>
      </c>
      <c r="Q332" s="394" t="s">
        <v>1582</v>
      </c>
      <c r="R332" s="397" t="s">
        <v>1583</v>
      </c>
      <c r="S332" s="398" t="s">
        <v>1584</v>
      </c>
      <c r="T332" s="399" t="s">
        <v>673</v>
      </c>
      <c r="U332" s="400">
        <v>20454</v>
      </c>
      <c r="V332" s="400">
        <v>150</v>
      </c>
      <c r="W332" s="400">
        <v>3068100</v>
      </c>
      <c r="X332" s="575">
        <f t="shared" si="4"/>
        <v>3436272.0000000005</v>
      </c>
      <c r="Y332" s="257" t="s">
        <v>738</v>
      </c>
      <c r="Z332" s="257">
        <v>2015</v>
      </c>
      <c r="AA332" s="394"/>
      <c r="AB332" s="257" t="s">
        <v>634</v>
      </c>
      <c r="AC332" s="394"/>
      <c r="AD332" s="257" t="s">
        <v>178</v>
      </c>
      <c r="AE332" s="394">
        <v>230000005</v>
      </c>
      <c r="AF332" s="394"/>
    </row>
    <row r="333" spans="1:32" s="232" customFormat="1" ht="159.75" customHeight="1">
      <c r="A333" s="238" t="s">
        <v>1561</v>
      </c>
      <c r="B333" s="257" t="s">
        <v>179</v>
      </c>
      <c r="C333" s="452" t="s">
        <v>728</v>
      </c>
      <c r="D333" s="394" t="s">
        <v>724</v>
      </c>
      <c r="E333" s="394" t="s">
        <v>729</v>
      </c>
      <c r="F333" s="394" t="s">
        <v>730</v>
      </c>
      <c r="G333" s="394" t="s">
        <v>731</v>
      </c>
      <c r="H333" s="394"/>
      <c r="I333" s="394"/>
      <c r="J333" s="394" t="s">
        <v>31</v>
      </c>
      <c r="K333" s="394">
        <v>100</v>
      </c>
      <c r="L333" s="395">
        <v>710000000</v>
      </c>
      <c r="M333" s="396" t="s">
        <v>61</v>
      </c>
      <c r="N333" s="394" t="s">
        <v>1515</v>
      </c>
      <c r="O333" s="394" t="s">
        <v>674</v>
      </c>
      <c r="P333" s="394" t="s">
        <v>671</v>
      </c>
      <c r="Q333" s="394" t="s">
        <v>1582</v>
      </c>
      <c r="R333" s="397" t="s">
        <v>1583</v>
      </c>
      <c r="S333" s="398" t="s">
        <v>1584</v>
      </c>
      <c r="T333" s="399" t="s">
        <v>673</v>
      </c>
      <c r="U333" s="400">
        <v>18522</v>
      </c>
      <c r="V333" s="400">
        <v>150</v>
      </c>
      <c r="W333" s="400">
        <v>2778300</v>
      </c>
      <c r="X333" s="575">
        <f t="shared" si="4"/>
        <v>3111696.0000000005</v>
      </c>
      <c r="Y333" s="257" t="s">
        <v>738</v>
      </c>
      <c r="Z333" s="257">
        <v>2015</v>
      </c>
      <c r="AA333" s="394"/>
      <c r="AB333" s="257" t="s">
        <v>634</v>
      </c>
      <c r="AC333" s="394"/>
      <c r="AD333" s="257" t="s">
        <v>178</v>
      </c>
      <c r="AE333" s="394">
        <v>230000005</v>
      </c>
      <c r="AF333" s="394"/>
    </row>
    <row r="334" spans="1:32" s="232" customFormat="1" ht="159.75" customHeight="1">
      <c r="A334" s="238" t="s">
        <v>1562</v>
      </c>
      <c r="B334" s="257" t="s">
        <v>179</v>
      </c>
      <c r="C334" s="452" t="s">
        <v>728</v>
      </c>
      <c r="D334" s="394" t="s">
        <v>724</v>
      </c>
      <c r="E334" s="394" t="s">
        <v>729</v>
      </c>
      <c r="F334" s="394" t="s">
        <v>730</v>
      </c>
      <c r="G334" s="394" t="s">
        <v>731</v>
      </c>
      <c r="H334" s="394"/>
      <c r="I334" s="394"/>
      <c r="J334" s="394" t="s">
        <v>31</v>
      </c>
      <c r="K334" s="394">
        <v>100</v>
      </c>
      <c r="L334" s="395">
        <v>710000000</v>
      </c>
      <c r="M334" s="396" t="s">
        <v>61</v>
      </c>
      <c r="N334" s="394" t="s">
        <v>1515</v>
      </c>
      <c r="O334" s="394" t="s">
        <v>675</v>
      </c>
      <c r="P334" s="394" t="s">
        <v>671</v>
      </c>
      <c r="Q334" s="394" t="s">
        <v>1582</v>
      </c>
      <c r="R334" s="397" t="s">
        <v>1583</v>
      </c>
      <c r="S334" s="398" t="s">
        <v>1584</v>
      </c>
      <c r="T334" s="399" t="s">
        <v>673</v>
      </c>
      <c r="U334" s="400">
        <v>20458</v>
      </c>
      <c r="V334" s="400">
        <v>150</v>
      </c>
      <c r="W334" s="400">
        <v>3068700</v>
      </c>
      <c r="X334" s="575">
        <f t="shared" si="4"/>
        <v>3436944.0000000005</v>
      </c>
      <c r="Y334" s="257" t="s">
        <v>738</v>
      </c>
      <c r="Z334" s="257">
        <v>2015</v>
      </c>
      <c r="AA334" s="394"/>
      <c r="AB334" s="257" t="s">
        <v>634</v>
      </c>
      <c r="AC334" s="394"/>
      <c r="AD334" s="257" t="s">
        <v>178</v>
      </c>
      <c r="AE334" s="394">
        <v>230000005</v>
      </c>
      <c r="AF334" s="394"/>
    </row>
    <row r="335" spans="1:32" s="232" customFormat="1" ht="159.75" customHeight="1">
      <c r="A335" s="238" t="s">
        <v>1563</v>
      </c>
      <c r="B335" s="257" t="s">
        <v>179</v>
      </c>
      <c r="C335" s="452" t="s">
        <v>728</v>
      </c>
      <c r="D335" s="394" t="s">
        <v>724</v>
      </c>
      <c r="E335" s="394" t="s">
        <v>729</v>
      </c>
      <c r="F335" s="394" t="s">
        <v>730</v>
      </c>
      <c r="G335" s="394" t="s">
        <v>731</v>
      </c>
      <c r="H335" s="394"/>
      <c r="I335" s="394"/>
      <c r="J335" s="394" t="s">
        <v>31</v>
      </c>
      <c r="K335" s="394">
        <v>100</v>
      </c>
      <c r="L335" s="395">
        <v>710000000</v>
      </c>
      <c r="M335" s="396" t="s">
        <v>61</v>
      </c>
      <c r="N335" s="394" t="s">
        <v>1515</v>
      </c>
      <c r="O335" s="394" t="s">
        <v>677</v>
      </c>
      <c r="P335" s="394" t="s">
        <v>671</v>
      </c>
      <c r="Q335" s="394" t="s">
        <v>1582</v>
      </c>
      <c r="R335" s="397" t="s">
        <v>1583</v>
      </c>
      <c r="S335" s="398" t="s">
        <v>1584</v>
      </c>
      <c r="T335" s="399" t="s">
        <v>673</v>
      </c>
      <c r="U335" s="400">
        <v>17066</v>
      </c>
      <c r="V335" s="400">
        <v>150</v>
      </c>
      <c r="W335" s="400">
        <v>2559900</v>
      </c>
      <c r="X335" s="575">
        <f t="shared" si="4"/>
        <v>2867088.0000000005</v>
      </c>
      <c r="Y335" s="257" t="s">
        <v>738</v>
      </c>
      <c r="Z335" s="257">
        <v>2015</v>
      </c>
      <c r="AA335" s="394"/>
      <c r="AB335" s="257" t="s">
        <v>634</v>
      </c>
      <c r="AC335" s="394"/>
      <c r="AD335" s="257" t="s">
        <v>178</v>
      </c>
      <c r="AE335" s="394">
        <v>230000005</v>
      </c>
      <c r="AF335" s="394"/>
    </row>
    <row r="336" spans="1:32" s="232" customFormat="1" ht="159.75" customHeight="1">
      <c r="A336" s="238" t="s">
        <v>1564</v>
      </c>
      <c r="B336" s="257" t="s">
        <v>179</v>
      </c>
      <c r="C336" s="452" t="s">
        <v>728</v>
      </c>
      <c r="D336" s="394" t="s">
        <v>724</v>
      </c>
      <c r="E336" s="394" t="s">
        <v>729</v>
      </c>
      <c r="F336" s="394" t="s">
        <v>730</v>
      </c>
      <c r="G336" s="394" t="s">
        <v>731</v>
      </c>
      <c r="H336" s="394"/>
      <c r="I336" s="394"/>
      <c r="J336" s="394" t="s">
        <v>31</v>
      </c>
      <c r="K336" s="394">
        <v>100</v>
      </c>
      <c r="L336" s="395">
        <v>710000000</v>
      </c>
      <c r="M336" s="396" t="s">
        <v>61</v>
      </c>
      <c r="N336" s="394" t="s">
        <v>1515</v>
      </c>
      <c r="O336" s="394" t="s">
        <v>678</v>
      </c>
      <c r="P336" s="394" t="s">
        <v>671</v>
      </c>
      <c r="Q336" s="394" t="s">
        <v>1582</v>
      </c>
      <c r="R336" s="397" t="s">
        <v>1583</v>
      </c>
      <c r="S336" s="398" t="s">
        <v>1584</v>
      </c>
      <c r="T336" s="399" t="s">
        <v>673</v>
      </c>
      <c r="U336" s="400">
        <v>40933</v>
      </c>
      <c r="V336" s="400">
        <v>150</v>
      </c>
      <c r="W336" s="400">
        <v>6139950</v>
      </c>
      <c r="X336" s="575">
        <f t="shared" si="4"/>
        <v>6876744.0000000009</v>
      </c>
      <c r="Y336" s="257" t="s">
        <v>738</v>
      </c>
      <c r="Z336" s="257">
        <v>2015</v>
      </c>
      <c r="AA336" s="394"/>
      <c r="AB336" s="257" t="s">
        <v>634</v>
      </c>
      <c r="AC336" s="394"/>
      <c r="AD336" s="257" t="s">
        <v>178</v>
      </c>
      <c r="AE336" s="394">
        <v>230000005</v>
      </c>
      <c r="AF336" s="394"/>
    </row>
    <row r="337" spans="1:32" s="232" customFormat="1" ht="159.75" customHeight="1">
      <c r="A337" s="238" t="s">
        <v>1565</v>
      </c>
      <c r="B337" s="257" t="s">
        <v>179</v>
      </c>
      <c r="C337" s="452" t="s">
        <v>728</v>
      </c>
      <c r="D337" s="394" t="s">
        <v>724</v>
      </c>
      <c r="E337" s="394" t="s">
        <v>729</v>
      </c>
      <c r="F337" s="394" t="s">
        <v>730</v>
      </c>
      <c r="G337" s="394" t="s">
        <v>731</v>
      </c>
      <c r="H337" s="394"/>
      <c r="I337" s="394"/>
      <c r="J337" s="394" t="s">
        <v>31</v>
      </c>
      <c r="K337" s="394">
        <v>100</v>
      </c>
      <c r="L337" s="395">
        <v>710000000</v>
      </c>
      <c r="M337" s="396" t="s">
        <v>61</v>
      </c>
      <c r="N337" s="394" t="s">
        <v>1515</v>
      </c>
      <c r="O337" s="394" t="s">
        <v>679</v>
      </c>
      <c r="P337" s="394" t="s">
        <v>671</v>
      </c>
      <c r="Q337" s="394" t="s">
        <v>1582</v>
      </c>
      <c r="R337" s="397" t="s">
        <v>1583</v>
      </c>
      <c r="S337" s="398" t="s">
        <v>1584</v>
      </c>
      <c r="T337" s="399" t="s">
        <v>673</v>
      </c>
      <c r="U337" s="400">
        <v>400</v>
      </c>
      <c r="V337" s="400">
        <v>150</v>
      </c>
      <c r="W337" s="400">
        <v>60000</v>
      </c>
      <c r="X337" s="575">
        <f t="shared" si="4"/>
        <v>67200</v>
      </c>
      <c r="Y337" s="257" t="s">
        <v>738</v>
      </c>
      <c r="Z337" s="257">
        <v>2015</v>
      </c>
      <c r="AA337" s="394"/>
      <c r="AB337" s="257" t="s">
        <v>634</v>
      </c>
      <c r="AC337" s="394"/>
      <c r="AD337" s="257" t="s">
        <v>178</v>
      </c>
      <c r="AE337" s="394">
        <v>230000005</v>
      </c>
      <c r="AF337" s="394"/>
    </row>
    <row r="338" spans="1:32" s="232" customFormat="1" ht="159.75" customHeight="1">
      <c r="A338" s="238" t="s">
        <v>1566</v>
      </c>
      <c r="B338" s="257" t="s">
        <v>179</v>
      </c>
      <c r="C338" s="452" t="s">
        <v>728</v>
      </c>
      <c r="D338" s="394" t="s">
        <v>724</v>
      </c>
      <c r="E338" s="394" t="s">
        <v>729</v>
      </c>
      <c r="F338" s="394" t="s">
        <v>730</v>
      </c>
      <c r="G338" s="394" t="s">
        <v>731</v>
      </c>
      <c r="H338" s="394"/>
      <c r="I338" s="394"/>
      <c r="J338" s="394" t="s">
        <v>31</v>
      </c>
      <c r="K338" s="394">
        <v>100</v>
      </c>
      <c r="L338" s="395">
        <v>710000000</v>
      </c>
      <c r="M338" s="396" t="s">
        <v>61</v>
      </c>
      <c r="N338" s="394" t="s">
        <v>1515</v>
      </c>
      <c r="O338" s="394" t="s">
        <v>682</v>
      </c>
      <c r="P338" s="394" t="s">
        <v>671</v>
      </c>
      <c r="Q338" s="394" t="s">
        <v>1582</v>
      </c>
      <c r="R338" s="397" t="s">
        <v>1583</v>
      </c>
      <c r="S338" s="398" t="s">
        <v>1584</v>
      </c>
      <c r="T338" s="399" t="s">
        <v>673</v>
      </c>
      <c r="U338" s="400">
        <v>1333</v>
      </c>
      <c r="V338" s="400">
        <v>150</v>
      </c>
      <c r="W338" s="400">
        <v>199950</v>
      </c>
      <c r="X338" s="575">
        <f t="shared" si="4"/>
        <v>223944.00000000003</v>
      </c>
      <c r="Y338" s="257" t="s">
        <v>738</v>
      </c>
      <c r="Z338" s="257">
        <v>2015</v>
      </c>
      <c r="AA338" s="394"/>
      <c r="AB338" s="257" t="s">
        <v>634</v>
      </c>
      <c r="AC338" s="394"/>
      <c r="AD338" s="257" t="s">
        <v>178</v>
      </c>
      <c r="AE338" s="394">
        <v>230000005</v>
      </c>
      <c r="AF338" s="394"/>
    </row>
    <row r="339" spans="1:32" s="232" customFormat="1" ht="159.75" customHeight="1">
      <c r="A339" s="238" t="s">
        <v>1567</v>
      </c>
      <c r="B339" s="257" t="s">
        <v>179</v>
      </c>
      <c r="C339" s="452" t="s">
        <v>728</v>
      </c>
      <c r="D339" s="394" t="s">
        <v>724</v>
      </c>
      <c r="E339" s="394" t="s">
        <v>729</v>
      </c>
      <c r="F339" s="394" t="s">
        <v>730</v>
      </c>
      <c r="G339" s="394" t="s">
        <v>731</v>
      </c>
      <c r="H339" s="394"/>
      <c r="I339" s="394"/>
      <c r="J339" s="394" t="s">
        <v>31</v>
      </c>
      <c r="K339" s="394">
        <v>100</v>
      </c>
      <c r="L339" s="395">
        <v>710000000</v>
      </c>
      <c r="M339" s="396" t="s">
        <v>61</v>
      </c>
      <c r="N339" s="394" t="s">
        <v>1515</v>
      </c>
      <c r="O339" s="394" t="s">
        <v>683</v>
      </c>
      <c r="P339" s="394" t="s">
        <v>671</v>
      </c>
      <c r="Q339" s="394" t="s">
        <v>1582</v>
      </c>
      <c r="R339" s="397" t="s">
        <v>1583</v>
      </c>
      <c r="S339" s="398" t="s">
        <v>1584</v>
      </c>
      <c r="T339" s="399" t="s">
        <v>673</v>
      </c>
      <c r="U339" s="400">
        <v>18592</v>
      </c>
      <c r="V339" s="400">
        <v>150</v>
      </c>
      <c r="W339" s="400">
        <v>2788800</v>
      </c>
      <c r="X339" s="575">
        <f t="shared" si="4"/>
        <v>3123456.0000000005</v>
      </c>
      <c r="Y339" s="257" t="s">
        <v>738</v>
      </c>
      <c r="Z339" s="257">
        <v>2015</v>
      </c>
      <c r="AA339" s="394"/>
      <c r="AB339" s="257" t="s">
        <v>634</v>
      </c>
      <c r="AC339" s="394"/>
      <c r="AD339" s="257" t="s">
        <v>178</v>
      </c>
      <c r="AE339" s="394">
        <v>230000005</v>
      </c>
      <c r="AF339" s="394"/>
    </row>
    <row r="340" spans="1:32" s="232" customFormat="1" ht="159.75" customHeight="1">
      <c r="A340" s="238" t="s">
        <v>1568</v>
      </c>
      <c r="B340" s="257" t="s">
        <v>179</v>
      </c>
      <c r="C340" s="452" t="s">
        <v>728</v>
      </c>
      <c r="D340" s="394" t="s">
        <v>724</v>
      </c>
      <c r="E340" s="394" t="s">
        <v>729</v>
      </c>
      <c r="F340" s="394" t="s">
        <v>730</v>
      </c>
      <c r="G340" s="394" t="s">
        <v>731</v>
      </c>
      <c r="H340" s="394"/>
      <c r="I340" s="394"/>
      <c r="J340" s="394" t="s">
        <v>31</v>
      </c>
      <c r="K340" s="394">
        <v>100</v>
      </c>
      <c r="L340" s="395">
        <v>710000000</v>
      </c>
      <c r="M340" s="396" t="s">
        <v>61</v>
      </c>
      <c r="N340" s="394" t="s">
        <v>1515</v>
      </c>
      <c r="O340" s="394" t="s">
        <v>684</v>
      </c>
      <c r="P340" s="394" t="s">
        <v>671</v>
      </c>
      <c r="Q340" s="394" t="s">
        <v>1582</v>
      </c>
      <c r="R340" s="397" t="s">
        <v>1583</v>
      </c>
      <c r="S340" s="398" t="s">
        <v>1584</v>
      </c>
      <c r="T340" s="399" t="s">
        <v>673</v>
      </c>
      <c r="U340" s="400">
        <v>13066</v>
      </c>
      <c r="V340" s="400">
        <v>150</v>
      </c>
      <c r="W340" s="400">
        <v>1959900</v>
      </c>
      <c r="X340" s="575">
        <f t="shared" si="4"/>
        <v>2195088</v>
      </c>
      <c r="Y340" s="257" t="s">
        <v>738</v>
      </c>
      <c r="Z340" s="257">
        <v>2015</v>
      </c>
      <c r="AA340" s="394"/>
      <c r="AB340" s="257" t="s">
        <v>634</v>
      </c>
      <c r="AC340" s="394"/>
      <c r="AD340" s="257" t="s">
        <v>178</v>
      </c>
      <c r="AE340" s="394">
        <v>230000005</v>
      </c>
      <c r="AF340" s="394"/>
    </row>
    <row r="341" spans="1:32" s="232" customFormat="1" ht="159.75" customHeight="1">
      <c r="A341" s="238" t="s">
        <v>1569</v>
      </c>
      <c r="B341" s="257" t="s">
        <v>179</v>
      </c>
      <c r="C341" s="452" t="s">
        <v>728</v>
      </c>
      <c r="D341" s="394" t="s">
        <v>724</v>
      </c>
      <c r="E341" s="394" t="s">
        <v>729</v>
      </c>
      <c r="F341" s="394" t="s">
        <v>730</v>
      </c>
      <c r="G341" s="394" t="s">
        <v>731</v>
      </c>
      <c r="H341" s="394"/>
      <c r="I341" s="394"/>
      <c r="J341" s="394" t="s">
        <v>31</v>
      </c>
      <c r="K341" s="394">
        <v>100</v>
      </c>
      <c r="L341" s="395">
        <v>710000000</v>
      </c>
      <c r="M341" s="396" t="s">
        <v>61</v>
      </c>
      <c r="N341" s="394" t="s">
        <v>1515</v>
      </c>
      <c r="O341" s="394" t="s">
        <v>685</v>
      </c>
      <c r="P341" s="394" t="s">
        <v>671</v>
      </c>
      <c r="Q341" s="394" t="s">
        <v>1582</v>
      </c>
      <c r="R341" s="397" t="s">
        <v>1583</v>
      </c>
      <c r="S341" s="398" t="s">
        <v>1584</v>
      </c>
      <c r="T341" s="399" t="s">
        <v>673</v>
      </c>
      <c r="U341" s="400">
        <v>15600</v>
      </c>
      <c r="V341" s="400">
        <v>150</v>
      </c>
      <c r="W341" s="400">
        <v>2340000</v>
      </c>
      <c r="X341" s="575">
        <f t="shared" si="4"/>
        <v>2620800.0000000005</v>
      </c>
      <c r="Y341" s="257" t="s">
        <v>738</v>
      </c>
      <c r="Z341" s="257">
        <v>2015</v>
      </c>
      <c r="AA341" s="394"/>
      <c r="AB341" s="257" t="s">
        <v>634</v>
      </c>
      <c r="AC341" s="394"/>
      <c r="AD341" s="257" t="s">
        <v>178</v>
      </c>
      <c r="AE341" s="394">
        <v>230000005</v>
      </c>
      <c r="AF341" s="394"/>
    </row>
    <row r="342" spans="1:32" s="232" customFormat="1" ht="159.75" customHeight="1">
      <c r="A342" s="238" t="s">
        <v>1570</v>
      </c>
      <c r="B342" s="257" t="s">
        <v>179</v>
      </c>
      <c r="C342" s="452" t="s">
        <v>728</v>
      </c>
      <c r="D342" s="394" t="s">
        <v>724</v>
      </c>
      <c r="E342" s="394" t="s">
        <v>729</v>
      </c>
      <c r="F342" s="394" t="s">
        <v>730</v>
      </c>
      <c r="G342" s="394" t="s">
        <v>731</v>
      </c>
      <c r="H342" s="394"/>
      <c r="I342" s="394"/>
      <c r="J342" s="394" t="s">
        <v>31</v>
      </c>
      <c r="K342" s="394">
        <v>100</v>
      </c>
      <c r="L342" s="395">
        <v>710000000</v>
      </c>
      <c r="M342" s="396" t="s">
        <v>61</v>
      </c>
      <c r="N342" s="394" t="s">
        <v>1515</v>
      </c>
      <c r="O342" s="394" t="s">
        <v>686</v>
      </c>
      <c r="P342" s="394" t="s">
        <v>671</v>
      </c>
      <c r="Q342" s="394" t="s">
        <v>1582</v>
      </c>
      <c r="R342" s="397" t="s">
        <v>1583</v>
      </c>
      <c r="S342" s="398" t="s">
        <v>1584</v>
      </c>
      <c r="T342" s="399" t="s">
        <v>673</v>
      </c>
      <c r="U342" s="400">
        <v>9314</v>
      </c>
      <c r="V342" s="400">
        <v>150</v>
      </c>
      <c r="W342" s="400">
        <v>1397100</v>
      </c>
      <c r="X342" s="575">
        <f t="shared" si="4"/>
        <v>1564752.0000000002</v>
      </c>
      <c r="Y342" s="257" t="s">
        <v>738</v>
      </c>
      <c r="Z342" s="257">
        <v>2015</v>
      </c>
      <c r="AA342" s="394"/>
      <c r="AB342" s="257" t="s">
        <v>634</v>
      </c>
      <c r="AC342" s="394"/>
      <c r="AD342" s="257" t="s">
        <v>178</v>
      </c>
      <c r="AE342" s="394">
        <v>230000005</v>
      </c>
      <c r="AF342" s="394"/>
    </row>
    <row r="343" spans="1:32" s="232" customFormat="1" ht="159.75" customHeight="1">
      <c r="A343" s="238" t="s">
        <v>1571</v>
      </c>
      <c r="B343" s="257" t="s">
        <v>179</v>
      </c>
      <c r="C343" s="452" t="s">
        <v>728</v>
      </c>
      <c r="D343" s="394" t="s">
        <v>724</v>
      </c>
      <c r="E343" s="394" t="s">
        <v>729</v>
      </c>
      <c r="F343" s="394" t="s">
        <v>730</v>
      </c>
      <c r="G343" s="394" t="s">
        <v>731</v>
      </c>
      <c r="H343" s="394"/>
      <c r="I343" s="394"/>
      <c r="J343" s="394" t="s">
        <v>31</v>
      </c>
      <c r="K343" s="394">
        <v>100</v>
      </c>
      <c r="L343" s="395">
        <v>710000000</v>
      </c>
      <c r="M343" s="396" t="s">
        <v>61</v>
      </c>
      <c r="N343" s="394" t="s">
        <v>1515</v>
      </c>
      <c r="O343" s="394" t="s">
        <v>687</v>
      </c>
      <c r="P343" s="394" t="s">
        <v>671</v>
      </c>
      <c r="Q343" s="394" t="s">
        <v>1582</v>
      </c>
      <c r="R343" s="397" t="s">
        <v>1583</v>
      </c>
      <c r="S343" s="398" t="s">
        <v>1584</v>
      </c>
      <c r="T343" s="399" t="s">
        <v>673</v>
      </c>
      <c r="U343" s="400">
        <v>11185</v>
      </c>
      <c r="V343" s="400">
        <v>150</v>
      </c>
      <c r="W343" s="400">
        <v>1677750</v>
      </c>
      <c r="X343" s="575">
        <f t="shared" si="4"/>
        <v>1879080.0000000002</v>
      </c>
      <c r="Y343" s="257" t="s">
        <v>738</v>
      </c>
      <c r="Z343" s="257">
        <v>2015</v>
      </c>
      <c r="AA343" s="394"/>
      <c r="AB343" s="257" t="s">
        <v>634</v>
      </c>
      <c r="AC343" s="394"/>
      <c r="AD343" s="257" t="s">
        <v>178</v>
      </c>
      <c r="AE343" s="394">
        <v>230000005</v>
      </c>
      <c r="AF343" s="394"/>
    </row>
    <row r="344" spans="1:32" s="232" customFormat="1" ht="159.75" customHeight="1">
      <c r="A344" s="238" t="s">
        <v>1572</v>
      </c>
      <c r="B344" s="257" t="s">
        <v>179</v>
      </c>
      <c r="C344" s="452" t="s">
        <v>728</v>
      </c>
      <c r="D344" s="394" t="s">
        <v>724</v>
      </c>
      <c r="E344" s="394" t="s">
        <v>729</v>
      </c>
      <c r="F344" s="394" t="s">
        <v>730</v>
      </c>
      <c r="G344" s="394" t="s">
        <v>731</v>
      </c>
      <c r="H344" s="394"/>
      <c r="I344" s="394"/>
      <c r="J344" s="394" t="s">
        <v>31</v>
      </c>
      <c r="K344" s="394">
        <v>100</v>
      </c>
      <c r="L344" s="395">
        <v>710000000</v>
      </c>
      <c r="M344" s="396" t="s">
        <v>61</v>
      </c>
      <c r="N344" s="394" t="s">
        <v>1515</v>
      </c>
      <c r="O344" s="394" t="s">
        <v>732</v>
      </c>
      <c r="P344" s="394" t="s">
        <v>671</v>
      </c>
      <c r="Q344" s="394" t="s">
        <v>1582</v>
      </c>
      <c r="R344" s="397" t="s">
        <v>1583</v>
      </c>
      <c r="S344" s="398" t="s">
        <v>1584</v>
      </c>
      <c r="T344" s="399" t="s">
        <v>673</v>
      </c>
      <c r="U344" s="400">
        <v>6666</v>
      </c>
      <c r="V344" s="400">
        <v>150</v>
      </c>
      <c r="W344" s="400">
        <v>999900</v>
      </c>
      <c r="X344" s="575">
        <f t="shared" si="4"/>
        <v>1119888</v>
      </c>
      <c r="Y344" s="257" t="s">
        <v>738</v>
      </c>
      <c r="Z344" s="257">
        <v>2015</v>
      </c>
      <c r="AA344" s="394"/>
      <c r="AB344" s="257" t="s">
        <v>634</v>
      </c>
      <c r="AC344" s="394"/>
      <c r="AD344" s="257" t="s">
        <v>178</v>
      </c>
      <c r="AE344" s="394">
        <v>230000005</v>
      </c>
      <c r="AF344" s="394"/>
    </row>
    <row r="345" spans="1:32" s="232" customFormat="1" ht="159.75" customHeight="1">
      <c r="A345" s="238" t="s">
        <v>1573</v>
      </c>
      <c r="B345" s="257" t="s">
        <v>179</v>
      </c>
      <c r="C345" s="452" t="s">
        <v>728</v>
      </c>
      <c r="D345" s="394" t="s">
        <v>724</v>
      </c>
      <c r="E345" s="394" t="s">
        <v>729</v>
      </c>
      <c r="F345" s="394" t="s">
        <v>730</v>
      </c>
      <c r="G345" s="394" t="s">
        <v>731</v>
      </c>
      <c r="H345" s="394"/>
      <c r="I345" s="394"/>
      <c r="J345" s="394" t="s">
        <v>31</v>
      </c>
      <c r="K345" s="394">
        <v>100</v>
      </c>
      <c r="L345" s="395">
        <v>710000000</v>
      </c>
      <c r="M345" s="396" t="s">
        <v>61</v>
      </c>
      <c r="N345" s="394" t="s">
        <v>1515</v>
      </c>
      <c r="O345" s="394" t="s">
        <v>733</v>
      </c>
      <c r="P345" s="394" t="s">
        <v>671</v>
      </c>
      <c r="Q345" s="394" t="s">
        <v>1582</v>
      </c>
      <c r="R345" s="397" t="s">
        <v>1583</v>
      </c>
      <c r="S345" s="398" t="s">
        <v>1584</v>
      </c>
      <c r="T345" s="399" t="s">
        <v>673</v>
      </c>
      <c r="U345" s="400">
        <v>6533</v>
      </c>
      <c r="V345" s="400">
        <v>150</v>
      </c>
      <c r="W345" s="400">
        <v>979950</v>
      </c>
      <c r="X345" s="575">
        <f t="shared" si="4"/>
        <v>1097544</v>
      </c>
      <c r="Y345" s="257" t="s">
        <v>738</v>
      </c>
      <c r="Z345" s="257">
        <v>2015</v>
      </c>
      <c r="AA345" s="394"/>
      <c r="AB345" s="257" t="s">
        <v>634</v>
      </c>
      <c r="AC345" s="394"/>
      <c r="AD345" s="257" t="s">
        <v>178</v>
      </c>
      <c r="AE345" s="394">
        <v>230000005</v>
      </c>
      <c r="AF345" s="394"/>
    </row>
    <row r="346" spans="1:32" s="232" customFormat="1" ht="159.75" customHeight="1">
      <c r="A346" s="238" t="s">
        <v>1574</v>
      </c>
      <c r="B346" s="257" t="s">
        <v>179</v>
      </c>
      <c r="C346" s="452" t="s">
        <v>728</v>
      </c>
      <c r="D346" s="394" t="s">
        <v>724</v>
      </c>
      <c r="E346" s="394" t="s">
        <v>729</v>
      </c>
      <c r="F346" s="394" t="s">
        <v>730</v>
      </c>
      <c r="G346" s="394" t="s">
        <v>731</v>
      </c>
      <c r="H346" s="394"/>
      <c r="I346" s="394"/>
      <c r="J346" s="394" t="s">
        <v>31</v>
      </c>
      <c r="K346" s="394">
        <v>100</v>
      </c>
      <c r="L346" s="395">
        <v>710000000</v>
      </c>
      <c r="M346" s="396" t="s">
        <v>61</v>
      </c>
      <c r="N346" s="394" t="s">
        <v>1515</v>
      </c>
      <c r="O346" s="394" t="s">
        <v>708</v>
      </c>
      <c r="P346" s="394" t="s">
        <v>671</v>
      </c>
      <c r="Q346" s="394" t="s">
        <v>1582</v>
      </c>
      <c r="R346" s="397" t="s">
        <v>1583</v>
      </c>
      <c r="S346" s="398" t="s">
        <v>1584</v>
      </c>
      <c r="T346" s="399" t="s">
        <v>673</v>
      </c>
      <c r="U346" s="400">
        <v>6886</v>
      </c>
      <c r="V346" s="400">
        <v>150</v>
      </c>
      <c r="W346" s="400">
        <v>1032900</v>
      </c>
      <c r="X346" s="575">
        <f t="shared" si="4"/>
        <v>1156848</v>
      </c>
      <c r="Y346" s="257" t="s">
        <v>738</v>
      </c>
      <c r="Z346" s="257">
        <v>2015</v>
      </c>
      <c r="AA346" s="394"/>
      <c r="AB346" s="257" t="s">
        <v>634</v>
      </c>
      <c r="AC346" s="394"/>
      <c r="AD346" s="257" t="s">
        <v>178</v>
      </c>
      <c r="AE346" s="394">
        <v>230000005</v>
      </c>
      <c r="AF346" s="394"/>
    </row>
    <row r="347" spans="1:32" s="232" customFormat="1" ht="159.75" customHeight="1">
      <c r="A347" s="238" t="s">
        <v>1575</v>
      </c>
      <c r="B347" s="257" t="s">
        <v>179</v>
      </c>
      <c r="C347" s="452" t="s">
        <v>728</v>
      </c>
      <c r="D347" s="394" t="s">
        <v>724</v>
      </c>
      <c r="E347" s="394" t="s">
        <v>729</v>
      </c>
      <c r="F347" s="394" t="s">
        <v>730</v>
      </c>
      <c r="G347" s="394" t="s">
        <v>731</v>
      </c>
      <c r="H347" s="394"/>
      <c r="I347" s="394"/>
      <c r="J347" s="394" t="s">
        <v>31</v>
      </c>
      <c r="K347" s="394">
        <v>100</v>
      </c>
      <c r="L347" s="395">
        <v>710000000</v>
      </c>
      <c r="M347" s="396" t="s">
        <v>61</v>
      </c>
      <c r="N347" s="394" t="s">
        <v>1515</v>
      </c>
      <c r="O347" s="394" t="s">
        <v>709</v>
      </c>
      <c r="P347" s="394" t="s">
        <v>671</v>
      </c>
      <c r="Q347" s="394" t="s">
        <v>1582</v>
      </c>
      <c r="R347" s="397" t="s">
        <v>1583</v>
      </c>
      <c r="S347" s="398" t="s">
        <v>1584</v>
      </c>
      <c r="T347" s="399" t="s">
        <v>673</v>
      </c>
      <c r="U347" s="400">
        <v>2133</v>
      </c>
      <c r="V347" s="400">
        <v>150</v>
      </c>
      <c r="W347" s="400">
        <v>319950</v>
      </c>
      <c r="X347" s="575">
        <f t="shared" si="4"/>
        <v>358344.00000000006</v>
      </c>
      <c r="Y347" s="257" t="s">
        <v>738</v>
      </c>
      <c r="Z347" s="257">
        <v>2015</v>
      </c>
      <c r="AA347" s="394"/>
      <c r="AB347" s="257" t="s">
        <v>634</v>
      </c>
      <c r="AC347" s="394"/>
      <c r="AD347" s="257" t="s">
        <v>178</v>
      </c>
      <c r="AE347" s="394">
        <v>230000005</v>
      </c>
      <c r="AF347" s="394"/>
    </row>
    <row r="348" spans="1:32" s="232" customFormat="1" ht="159.75" customHeight="1">
      <c r="A348" s="238" t="s">
        <v>1576</v>
      </c>
      <c r="B348" s="257" t="s">
        <v>179</v>
      </c>
      <c r="C348" s="452" t="s">
        <v>728</v>
      </c>
      <c r="D348" s="394" t="s">
        <v>724</v>
      </c>
      <c r="E348" s="394" t="s">
        <v>729</v>
      </c>
      <c r="F348" s="394" t="s">
        <v>730</v>
      </c>
      <c r="G348" s="394" t="s">
        <v>731</v>
      </c>
      <c r="H348" s="394"/>
      <c r="I348" s="394"/>
      <c r="J348" s="394" t="s">
        <v>31</v>
      </c>
      <c r="K348" s="394">
        <v>100</v>
      </c>
      <c r="L348" s="395">
        <v>710000000</v>
      </c>
      <c r="M348" s="396" t="s">
        <v>61</v>
      </c>
      <c r="N348" s="394" t="s">
        <v>1515</v>
      </c>
      <c r="O348" s="394" t="s">
        <v>693</v>
      </c>
      <c r="P348" s="394" t="s">
        <v>671</v>
      </c>
      <c r="Q348" s="394" t="s">
        <v>1582</v>
      </c>
      <c r="R348" s="397" t="s">
        <v>1583</v>
      </c>
      <c r="S348" s="398" t="s">
        <v>1584</v>
      </c>
      <c r="T348" s="399" t="s">
        <v>673</v>
      </c>
      <c r="U348" s="400">
        <v>7733</v>
      </c>
      <c r="V348" s="400">
        <v>150</v>
      </c>
      <c r="W348" s="400">
        <v>1159950</v>
      </c>
      <c r="X348" s="575">
        <f t="shared" si="4"/>
        <v>1299144.0000000002</v>
      </c>
      <c r="Y348" s="257" t="s">
        <v>738</v>
      </c>
      <c r="Z348" s="257">
        <v>2015</v>
      </c>
      <c r="AA348" s="394"/>
      <c r="AB348" s="257" t="s">
        <v>634</v>
      </c>
      <c r="AC348" s="394"/>
      <c r="AD348" s="257" t="s">
        <v>178</v>
      </c>
      <c r="AE348" s="394">
        <v>230000005</v>
      </c>
      <c r="AF348" s="394"/>
    </row>
    <row r="349" spans="1:32" s="232" customFormat="1" ht="159.75" customHeight="1">
      <c r="A349" s="238" t="s">
        <v>1577</v>
      </c>
      <c r="B349" s="257" t="s">
        <v>179</v>
      </c>
      <c r="C349" s="452" t="s">
        <v>728</v>
      </c>
      <c r="D349" s="394" t="s">
        <v>724</v>
      </c>
      <c r="E349" s="394" t="s">
        <v>729</v>
      </c>
      <c r="F349" s="394" t="s">
        <v>730</v>
      </c>
      <c r="G349" s="394" t="s">
        <v>731</v>
      </c>
      <c r="H349" s="394"/>
      <c r="I349" s="394"/>
      <c r="J349" s="394" t="s">
        <v>31</v>
      </c>
      <c r="K349" s="394">
        <v>100</v>
      </c>
      <c r="L349" s="395">
        <v>710000000</v>
      </c>
      <c r="M349" s="396" t="s">
        <v>61</v>
      </c>
      <c r="N349" s="394" t="s">
        <v>1515</v>
      </c>
      <c r="O349" s="394" t="s">
        <v>694</v>
      </c>
      <c r="P349" s="394" t="s">
        <v>671</v>
      </c>
      <c r="Q349" s="394" t="s">
        <v>1582</v>
      </c>
      <c r="R349" s="397" t="s">
        <v>1583</v>
      </c>
      <c r="S349" s="398" t="s">
        <v>1584</v>
      </c>
      <c r="T349" s="399" t="s">
        <v>673</v>
      </c>
      <c r="U349" s="400">
        <v>8098</v>
      </c>
      <c r="V349" s="400">
        <v>150</v>
      </c>
      <c r="W349" s="400">
        <v>1214700</v>
      </c>
      <c r="X349" s="575">
        <f t="shared" si="4"/>
        <v>1360464.0000000002</v>
      </c>
      <c r="Y349" s="257" t="s">
        <v>738</v>
      </c>
      <c r="Z349" s="257">
        <v>2015</v>
      </c>
      <c r="AA349" s="394"/>
      <c r="AB349" s="257" t="s">
        <v>634</v>
      </c>
      <c r="AC349" s="394"/>
      <c r="AD349" s="257" t="s">
        <v>178</v>
      </c>
      <c r="AE349" s="394">
        <v>230000005</v>
      </c>
      <c r="AF349" s="394"/>
    </row>
    <row r="350" spans="1:32" s="232" customFormat="1" ht="159.75" customHeight="1">
      <c r="A350" s="238" t="s">
        <v>1578</v>
      </c>
      <c r="B350" s="257" t="s">
        <v>179</v>
      </c>
      <c r="C350" s="452" t="s">
        <v>728</v>
      </c>
      <c r="D350" s="394" t="s">
        <v>724</v>
      </c>
      <c r="E350" s="394" t="s">
        <v>729</v>
      </c>
      <c r="F350" s="394" t="s">
        <v>730</v>
      </c>
      <c r="G350" s="394" t="s">
        <v>731</v>
      </c>
      <c r="H350" s="394"/>
      <c r="I350" s="394"/>
      <c r="J350" s="394" t="s">
        <v>31</v>
      </c>
      <c r="K350" s="394">
        <v>100</v>
      </c>
      <c r="L350" s="395">
        <v>710000000</v>
      </c>
      <c r="M350" s="396" t="s">
        <v>61</v>
      </c>
      <c r="N350" s="394" t="s">
        <v>1515</v>
      </c>
      <c r="O350" s="394" t="s">
        <v>695</v>
      </c>
      <c r="P350" s="394" t="s">
        <v>671</v>
      </c>
      <c r="Q350" s="394" t="s">
        <v>1582</v>
      </c>
      <c r="R350" s="397" t="s">
        <v>1583</v>
      </c>
      <c r="S350" s="398" t="s">
        <v>1584</v>
      </c>
      <c r="T350" s="399" t="s">
        <v>673</v>
      </c>
      <c r="U350" s="400">
        <v>5800</v>
      </c>
      <c r="V350" s="400">
        <v>150</v>
      </c>
      <c r="W350" s="400">
        <v>870000</v>
      </c>
      <c r="X350" s="575">
        <f t="shared" si="4"/>
        <v>974400.00000000012</v>
      </c>
      <c r="Y350" s="257" t="s">
        <v>738</v>
      </c>
      <c r="Z350" s="257">
        <v>2015</v>
      </c>
      <c r="AA350" s="394"/>
      <c r="AB350" s="257" t="s">
        <v>634</v>
      </c>
      <c r="AC350" s="394"/>
      <c r="AD350" s="257" t="s">
        <v>178</v>
      </c>
      <c r="AE350" s="394">
        <v>230000005</v>
      </c>
      <c r="AF350" s="394"/>
    </row>
    <row r="351" spans="1:32" s="232" customFormat="1" ht="159.75" customHeight="1">
      <c r="A351" s="238" t="s">
        <v>1579</v>
      </c>
      <c r="B351" s="257" t="s">
        <v>179</v>
      </c>
      <c r="C351" s="452" t="s">
        <v>728</v>
      </c>
      <c r="D351" s="394" t="s">
        <v>724</v>
      </c>
      <c r="E351" s="394" t="s">
        <v>729</v>
      </c>
      <c r="F351" s="394" t="s">
        <v>730</v>
      </c>
      <c r="G351" s="394" t="s">
        <v>731</v>
      </c>
      <c r="H351" s="394"/>
      <c r="I351" s="394"/>
      <c r="J351" s="394" t="s">
        <v>31</v>
      </c>
      <c r="K351" s="394">
        <v>100</v>
      </c>
      <c r="L351" s="395">
        <v>710000000</v>
      </c>
      <c r="M351" s="396" t="s">
        <v>61</v>
      </c>
      <c r="N351" s="394" t="s">
        <v>1515</v>
      </c>
      <c r="O351" s="394" t="s">
        <v>696</v>
      </c>
      <c r="P351" s="394" t="s">
        <v>671</v>
      </c>
      <c r="Q351" s="394" t="s">
        <v>1582</v>
      </c>
      <c r="R351" s="397" t="s">
        <v>1583</v>
      </c>
      <c r="S351" s="398" t="s">
        <v>1584</v>
      </c>
      <c r="T351" s="399" t="s">
        <v>673</v>
      </c>
      <c r="U351" s="400">
        <v>12800</v>
      </c>
      <c r="V351" s="400">
        <v>150</v>
      </c>
      <c r="W351" s="400">
        <v>1920000</v>
      </c>
      <c r="X351" s="575">
        <f t="shared" si="4"/>
        <v>2150400</v>
      </c>
      <c r="Y351" s="257" t="s">
        <v>738</v>
      </c>
      <c r="Z351" s="257">
        <v>2015</v>
      </c>
      <c r="AA351" s="394"/>
      <c r="AB351" s="257" t="s">
        <v>634</v>
      </c>
      <c r="AC351" s="394"/>
      <c r="AD351" s="257" t="s">
        <v>178</v>
      </c>
      <c r="AE351" s="394">
        <v>230000005</v>
      </c>
      <c r="AF351" s="394"/>
    </row>
    <row r="352" spans="1:32" s="232" customFormat="1" ht="159.75" customHeight="1">
      <c r="A352" s="238" t="s">
        <v>1580</v>
      </c>
      <c r="B352" s="257" t="s">
        <v>179</v>
      </c>
      <c r="C352" s="452" t="s">
        <v>728</v>
      </c>
      <c r="D352" s="394" t="s">
        <v>724</v>
      </c>
      <c r="E352" s="394" t="s">
        <v>729</v>
      </c>
      <c r="F352" s="394" t="s">
        <v>730</v>
      </c>
      <c r="G352" s="394" t="s">
        <v>731</v>
      </c>
      <c r="H352" s="394"/>
      <c r="I352" s="394"/>
      <c r="J352" s="394" t="s">
        <v>31</v>
      </c>
      <c r="K352" s="394">
        <v>100</v>
      </c>
      <c r="L352" s="395">
        <v>710000000</v>
      </c>
      <c r="M352" s="396" t="s">
        <v>61</v>
      </c>
      <c r="N352" s="394" t="s">
        <v>1515</v>
      </c>
      <c r="O352" s="394" t="s">
        <v>714</v>
      </c>
      <c r="P352" s="394" t="s">
        <v>671</v>
      </c>
      <c r="Q352" s="394" t="s">
        <v>1582</v>
      </c>
      <c r="R352" s="397" t="s">
        <v>1583</v>
      </c>
      <c r="S352" s="398" t="s">
        <v>1584</v>
      </c>
      <c r="T352" s="399" t="s">
        <v>673</v>
      </c>
      <c r="U352" s="400">
        <v>1494</v>
      </c>
      <c r="V352" s="400">
        <v>150</v>
      </c>
      <c r="W352" s="400">
        <v>224100</v>
      </c>
      <c r="X352" s="575">
        <f t="shared" si="4"/>
        <v>250992.00000000003</v>
      </c>
      <c r="Y352" s="257" t="s">
        <v>738</v>
      </c>
      <c r="Z352" s="257">
        <v>2015</v>
      </c>
      <c r="AA352" s="394"/>
      <c r="AB352" s="257" t="s">
        <v>634</v>
      </c>
      <c r="AC352" s="394"/>
      <c r="AD352" s="257" t="s">
        <v>178</v>
      </c>
      <c r="AE352" s="394">
        <v>230000005</v>
      </c>
      <c r="AF352" s="394"/>
    </row>
    <row r="353" spans="1:32" s="232" customFormat="1" ht="159.75" customHeight="1">
      <c r="A353" s="238" t="s">
        <v>1581</v>
      </c>
      <c r="B353" s="257" t="s">
        <v>179</v>
      </c>
      <c r="C353" s="452" t="s">
        <v>728</v>
      </c>
      <c r="D353" s="394" t="s">
        <v>724</v>
      </c>
      <c r="E353" s="394" t="s">
        <v>729</v>
      </c>
      <c r="F353" s="394" t="s">
        <v>730</v>
      </c>
      <c r="G353" s="394" t="s">
        <v>731</v>
      </c>
      <c r="H353" s="394"/>
      <c r="I353" s="394"/>
      <c r="J353" s="394" t="s">
        <v>31</v>
      </c>
      <c r="K353" s="394">
        <v>100</v>
      </c>
      <c r="L353" s="395">
        <v>710000000</v>
      </c>
      <c r="M353" s="396" t="s">
        <v>61</v>
      </c>
      <c r="N353" s="394" t="s">
        <v>1515</v>
      </c>
      <c r="O353" s="394" t="s">
        <v>716</v>
      </c>
      <c r="P353" s="394" t="s">
        <v>671</v>
      </c>
      <c r="Q353" s="394" t="s">
        <v>1582</v>
      </c>
      <c r="R353" s="397" t="s">
        <v>1583</v>
      </c>
      <c r="S353" s="398" t="s">
        <v>1584</v>
      </c>
      <c r="T353" s="399" t="s">
        <v>673</v>
      </c>
      <c r="U353" s="400">
        <v>405</v>
      </c>
      <c r="V353" s="400">
        <v>150</v>
      </c>
      <c r="W353" s="400">
        <v>60750</v>
      </c>
      <c r="X353" s="575">
        <f t="shared" si="4"/>
        <v>68040</v>
      </c>
      <c r="Y353" s="257" t="s">
        <v>738</v>
      </c>
      <c r="Z353" s="257">
        <v>2015</v>
      </c>
      <c r="AA353" s="394"/>
      <c r="AB353" s="257" t="s">
        <v>634</v>
      </c>
      <c r="AC353" s="394"/>
      <c r="AD353" s="257" t="s">
        <v>178</v>
      </c>
      <c r="AE353" s="394">
        <v>230000005</v>
      </c>
      <c r="AF353" s="394"/>
    </row>
    <row r="354" spans="1:32" s="232" customFormat="1" ht="33.75" customHeight="1">
      <c r="A354" s="238" t="s">
        <v>1725</v>
      </c>
      <c r="B354" s="257" t="s">
        <v>179</v>
      </c>
      <c r="C354" s="530" t="s">
        <v>1747</v>
      </c>
      <c r="D354" s="535"/>
      <c r="E354" s="535"/>
      <c r="F354" s="535"/>
      <c r="G354" s="535"/>
      <c r="H354" s="535"/>
      <c r="I354" s="535"/>
      <c r="J354" s="535"/>
      <c r="K354" s="535"/>
      <c r="L354" s="512"/>
      <c r="M354" s="490"/>
      <c r="N354" s="535"/>
      <c r="O354" s="535"/>
      <c r="P354" s="535"/>
      <c r="Q354" s="535"/>
      <c r="R354" s="484"/>
      <c r="S354" s="493"/>
      <c r="T354" s="531"/>
      <c r="U354" s="492">
        <v>1</v>
      </c>
      <c r="V354" s="492">
        <v>7144500</v>
      </c>
      <c r="W354" s="492"/>
      <c r="X354" s="579"/>
      <c r="Y354" s="535"/>
      <c r="Z354" s="535"/>
      <c r="AA354" s="535"/>
      <c r="AB354" s="535"/>
      <c r="AC354" s="535"/>
      <c r="AD354" s="535"/>
      <c r="AE354" s="535"/>
      <c r="AF354" s="535"/>
    </row>
    <row r="355" spans="1:32" s="232" customFormat="1" ht="33.75" customHeight="1">
      <c r="A355" s="238" t="s">
        <v>1726</v>
      </c>
      <c r="B355" s="257" t="s">
        <v>179</v>
      </c>
      <c r="C355" s="530" t="s">
        <v>1747</v>
      </c>
      <c r="D355" s="535"/>
      <c r="E355" s="535"/>
      <c r="F355" s="535"/>
      <c r="G355" s="535"/>
      <c r="H355" s="535"/>
      <c r="I355" s="535"/>
      <c r="J355" s="535"/>
      <c r="K355" s="535"/>
      <c r="L355" s="512"/>
      <c r="M355" s="490"/>
      <c r="N355" s="535"/>
      <c r="O355" s="535"/>
      <c r="P355" s="535"/>
      <c r="Q355" s="535"/>
      <c r="R355" s="484"/>
      <c r="S355" s="493"/>
      <c r="T355" s="531"/>
      <c r="U355" s="492">
        <v>1</v>
      </c>
      <c r="V355" s="492">
        <v>1158660.7142857099</v>
      </c>
      <c r="W355" s="492"/>
      <c r="X355" s="579"/>
      <c r="Y355" s="535"/>
      <c r="Z355" s="535"/>
      <c r="AA355" s="535"/>
      <c r="AB355" s="535"/>
      <c r="AC355" s="535"/>
      <c r="AD355" s="535"/>
      <c r="AE355" s="535"/>
      <c r="AF355" s="535"/>
    </row>
    <row r="356" spans="1:32" s="232" customFormat="1" ht="33.75" customHeight="1">
      <c r="A356" s="238" t="s">
        <v>1727</v>
      </c>
      <c r="B356" s="257" t="s">
        <v>179</v>
      </c>
      <c r="C356" s="530" t="s">
        <v>1747</v>
      </c>
      <c r="D356" s="535"/>
      <c r="E356" s="535"/>
      <c r="F356" s="535"/>
      <c r="G356" s="535"/>
      <c r="H356" s="535"/>
      <c r="I356" s="535"/>
      <c r="J356" s="535"/>
      <c r="K356" s="535"/>
      <c r="L356" s="512"/>
      <c r="M356" s="490"/>
      <c r="N356" s="535"/>
      <c r="O356" s="535"/>
      <c r="P356" s="535"/>
      <c r="Q356" s="535"/>
      <c r="R356" s="484"/>
      <c r="S356" s="493"/>
      <c r="T356" s="531"/>
      <c r="U356" s="492">
        <v>1</v>
      </c>
      <c r="V356" s="492">
        <v>1137082.1428571399</v>
      </c>
      <c r="W356" s="492"/>
      <c r="X356" s="579"/>
      <c r="Y356" s="535"/>
      <c r="Z356" s="535"/>
      <c r="AA356" s="535"/>
      <c r="AB356" s="535"/>
      <c r="AC356" s="535"/>
      <c r="AD356" s="535"/>
      <c r="AE356" s="535"/>
      <c r="AF356" s="535"/>
    </row>
    <row r="357" spans="1:32" s="232" customFormat="1" ht="33.75" customHeight="1">
      <c r="A357" s="238" t="s">
        <v>1728</v>
      </c>
      <c r="B357" s="257" t="s">
        <v>179</v>
      </c>
      <c r="C357" s="530" t="s">
        <v>1747</v>
      </c>
      <c r="D357" s="535"/>
      <c r="E357" s="535"/>
      <c r="F357" s="535"/>
      <c r="G357" s="535"/>
      <c r="H357" s="535"/>
      <c r="I357" s="535"/>
      <c r="J357" s="535"/>
      <c r="K357" s="535"/>
      <c r="L357" s="512"/>
      <c r="M357" s="490"/>
      <c r="N357" s="535"/>
      <c r="O357" s="535"/>
      <c r="P357" s="535"/>
      <c r="Q357" s="535"/>
      <c r="R357" s="484"/>
      <c r="S357" s="493"/>
      <c r="T357" s="531"/>
      <c r="U357" s="492">
        <v>6</v>
      </c>
      <c r="V357" s="492">
        <v>3568836.1607142901</v>
      </c>
      <c r="W357" s="492"/>
      <c r="X357" s="579"/>
      <c r="Y357" s="535"/>
      <c r="Z357" s="535"/>
      <c r="AA357" s="535"/>
      <c r="AB357" s="535"/>
      <c r="AC357" s="535"/>
      <c r="AD357" s="535"/>
      <c r="AE357" s="535"/>
      <c r="AF357" s="535"/>
    </row>
    <row r="358" spans="1:32" s="232" customFormat="1" ht="33.75" customHeight="1">
      <c r="A358" s="238" t="s">
        <v>1729</v>
      </c>
      <c r="B358" s="257" t="s">
        <v>179</v>
      </c>
      <c r="C358" s="530" t="s">
        <v>1747</v>
      </c>
      <c r="D358" s="535"/>
      <c r="E358" s="535"/>
      <c r="F358" s="535"/>
      <c r="G358" s="535"/>
      <c r="H358" s="535"/>
      <c r="I358" s="535"/>
      <c r="J358" s="535"/>
      <c r="K358" s="535"/>
      <c r="L358" s="512"/>
      <c r="M358" s="490"/>
      <c r="N358" s="535"/>
      <c r="O358" s="535"/>
      <c r="P358" s="535"/>
      <c r="Q358" s="535"/>
      <c r="R358" s="484"/>
      <c r="S358" s="493"/>
      <c r="T358" s="531"/>
      <c r="U358" s="492">
        <v>6</v>
      </c>
      <c r="V358" s="492">
        <v>826826.78571428603</v>
      </c>
      <c r="W358" s="492"/>
      <c r="X358" s="579"/>
      <c r="Y358" s="535"/>
      <c r="Z358" s="535"/>
      <c r="AA358" s="535"/>
      <c r="AB358" s="535"/>
      <c r="AC358" s="535"/>
      <c r="AD358" s="535"/>
      <c r="AE358" s="535"/>
      <c r="AF358" s="535"/>
    </row>
    <row r="359" spans="1:32" s="232" customFormat="1" ht="33.75" customHeight="1">
      <c r="A359" s="238" t="s">
        <v>1730</v>
      </c>
      <c r="B359" s="257" t="s">
        <v>179</v>
      </c>
      <c r="C359" s="530" t="s">
        <v>1747</v>
      </c>
      <c r="D359" s="535"/>
      <c r="E359" s="535"/>
      <c r="F359" s="535"/>
      <c r="G359" s="535"/>
      <c r="H359" s="535"/>
      <c r="I359" s="535"/>
      <c r="J359" s="535"/>
      <c r="K359" s="535"/>
      <c r="L359" s="512"/>
      <c r="M359" s="490"/>
      <c r="N359" s="535"/>
      <c r="O359" s="535"/>
      <c r="P359" s="535"/>
      <c r="Q359" s="535"/>
      <c r="R359" s="484"/>
      <c r="S359" s="493"/>
      <c r="T359" s="531"/>
      <c r="U359" s="492">
        <v>6</v>
      </c>
      <c r="V359" s="492">
        <v>1105901.7857142901</v>
      </c>
      <c r="W359" s="492"/>
      <c r="X359" s="579"/>
      <c r="Y359" s="535"/>
      <c r="Z359" s="535"/>
      <c r="AA359" s="535"/>
      <c r="AB359" s="535"/>
      <c r="AC359" s="535"/>
      <c r="AD359" s="535"/>
      <c r="AE359" s="535"/>
      <c r="AF359" s="535"/>
    </row>
    <row r="360" spans="1:32" s="232" customFormat="1" ht="33.75" customHeight="1">
      <c r="A360" s="238" t="s">
        <v>1731</v>
      </c>
      <c r="B360" s="257" t="s">
        <v>179</v>
      </c>
      <c r="C360" s="530" t="s">
        <v>1747</v>
      </c>
      <c r="D360" s="535"/>
      <c r="E360" s="535"/>
      <c r="F360" s="535"/>
      <c r="G360" s="535"/>
      <c r="H360" s="535"/>
      <c r="I360" s="535"/>
      <c r="J360" s="535"/>
      <c r="K360" s="535"/>
      <c r="L360" s="512"/>
      <c r="M360" s="490"/>
      <c r="N360" s="535"/>
      <c r="O360" s="535"/>
      <c r="P360" s="535"/>
      <c r="Q360" s="535"/>
      <c r="R360" s="484"/>
      <c r="S360" s="493"/>
      <c r="T360" s="531"/>
      <c r="U360" s="492">
        <v>7</v>
      </c>
      <c r="V360" s="492">
        <v>1898133.92857143</v>
      </c>
      <c r="W360" s="492"/>
      <c r="X360" s="579"/>
      <c r="Y360" s="535"/>
      <c r="Z360" s="535"/>
      <c r="AA360" s="535"/>
      <c r="AB360" s="535"/>
      <c r="AC360" s="535"/>
      <c r="AD360" s="535"/>
      <c r="AE360" s="535"/>
      <c r="AF360" s="535"/>
    </row>
    <row r="361" spans="1:32" s="232" customFormat="1" ht="33.75" customHeight="1">
      <c r="A361" s="238" t="s">
        <v>1732</v>
      </c>
      <c r="B361" s="257" t="s">
        <v>179</v>
      </c>
      <c r="C361" s="530" t="s">
        <v>1747</v>
      </c>
      <c r="D361" s="535"/>
      <c r="E361" s="535"/>
      <c r="F361" s="535"/>
      <c r="G361" s="535"/>
      <c r="H361" s="535"/>
      <c r="I361" s="535"/>
      <c r="J361" s="535"/>
      <c r="K361" s="535"/>
      <c r="L361" s="512"/>
      <c r="M361" s="490"/>
      <c r="N361" s="535"/>
      <c r="O361" s="535"/>
      <c r="P361" s="535"/>
      <c r="Q361" s="535"/>
      <c r="R361" s="484"/>
      <c r="S361" s="493"/>
      <c r="T361" s="531"/>
      <c r="U361" s="492">
        <v>30</v>
      </c>
      <c r="V361" s="492">
        <v>486756.25</v>
      </c>
      <c r="W361" s="492"/>
      <c r="X361" s="579"/>
      <c r="Y361" s="535"/>
      <c r="Z361" s="535"/>
      <c r="AA361" s="535"/>
      <c r="AB361" s="535"/>
      <c r="AC361" s="535"/>
      <c r="AD361" s="535"/>
      <c r="AE361" s="535"/>
      <c r="AF361" s="535"/>
    </row>
    <row r="362" spans="1:32" s="232" customFormat="1" ht="33.75" customHeight="1">
      <c r="A362" s="238" t="s">
        <v>1733</v>
      </c>
      <c r="B362" s="257" t="s">
        <v>179</v>
      </c>
      <c r="C362" s="530" t="s">
        <v>1747</v>
      </c>
      <c r="D362" s="535"/>
      <c r="E362" s="535"/>
      <c r="F362" s="535"/>
      <c r="G362" s="535"/>
      <c r="H362" s="535"/>
      <c r="I362" s="535"/>
      <c r="J362" s="535"/>
      <c r="K362" s="535"/>
      <c r="L362" s="512"/>
      <c r="M362" s="490"/>
      <c r="N362" s="535"/>
      <c r="O362" s="535"/>
      <c r="P362" s="535"/>
      <c r="Q362" s="535"/>
      <c r="R362" s="484"/>
      <c r="S362" s="493"/>
      <c r="T362" s="531"/>
      <c r="U362" s="492">
        <v>30</v>
      </c>
      <c r="V362" s="492">
        <v>1206239.2857142901</v>
      </c>
      <c r="W362" s="492"/>
      <c r="X362" s="579"/>
      <c r="Y362" s="535"/>
      <c r="Z362" s="535"/>
      <c r="AA362" s="535"/>
      <c r="AB362" s="535"/>
      <c r="AC362" s="535"/>
      <c r="AD362" s="535"/>
      <c r="AE362" s="535"/>
      <c r="AF362" s="535"/>
    </row>
    <row r="363" spans="1:32" s="232" customFormat="1" ht="33.75" customHeight="1">
      <c r="A363" s="238" t="s">
        <v>1734</v>
      </c>
      <c r="B363" s="257" t="s">
        <v>179</v>
      </c>
      <c r="C363" s="530" t="s">
        <v>1747</v>
      </c>
      <c r="D363" s="535"/>
      <c r="E363" s="535"/>
      <c r="F363" s="535"/>
      <c r="G363" s="535"/>
      <c r="H363" s="535"/>
      <c r="I363" s="535"/>
      <c r="J363" s="535"/>
      <c r="K363" s="535"/>
      <c r="L363" s="512"/>
      <c r="M363" s="490"/>
      <c r="N363" s="535"/>
      <c r="O363" s="535"/>
      <c r="P363" s="535"/>
      <c r="Q363" s="535"/>
      <c r="R363" s="484"/>
      <c r="S363" s="493"/>
      <c r="T363" s="531"/>
      <c r="U363" s="492">
        <v>33</v>
      </c>
      <c r="V363" s="492">
        <v>1007044.31818182</v>
      </c>
      <c r="W363" s="492"/>
      <c r="X363" s="579"/>
      <c r="Y363" s="535"/>
      <c r="Z363" s="535"/>
      <c r="AA363" s="535"/>
      <c r="AB363" s="535"/>
      <c r="AC363" s="535"/>
      <c r="AD363" s="535"/>
      <c r="AE363" s="535"/>
      <c r="AF363" s="535"/>
    </row>
    <row r="364" spans="1:32" s="232" customFormat="1" ht="33.75" customHeight="1">
      <c r="A364" s="238" t="s">
        <v>1735</v>
      </c>
      <c r="B364" s="257" t="s">
        <v>179</v>
      </c>
      <c r="C364" s="530" t="s">
        <v>1747</v>
      </c>
      <c r="D364" s="535"/>
      <c r="E364" s="535"/>
      <c r="F364" s="535"/>
      <c r="G364" s="535"/>
      <c r="H364" s="535"/>
      <c r="I364" s="535"/>
      <c r="J364" s="535"/>
      <c r="K364" s="535"/>
      <c r="L364" s="512"/>
      <c r="M364" s="490"/>
      <c r="N364" s="535"/>
      <c r="O364" s="535"/>
      <c r="P364" s="535"/>
      <c r="Q364" s="535"/>
      <c r="R364" s="484"/>
      <c r="S364" s="493"/>
      <c r="T364" s="531"/>
      <c r="U364" s="492">
        <v>3</v>
      </c>
      <c r="V364" s="492">
        <v>4259180.80357143</v>
      </c>
      <c r="W364" s="492"/>
      <c r="X364" s="579"/>
      <c r="Y364" s="535"/>
      <c r="Z364" s="535"/>
      <c r="AA364" s="535"/>
      <c r="AB364" s="535"/>
      <c r="AC364" s="535"/>
      <c r="AD364" s="535"/>
      <c r="AE364" s="535"/>
      <c r="AF364" s="535"/>
    </row>
    <row r="365" spans="1:32" s="232" customFormat="1" ht="33.75" customHeight="1">
      <c r="A365" s="238" t="s">
        <v>1736</v>
      </c>
      <c r="B365" s="257" t="s">
        <v>179</v>
      </c>
      <c r="C365" s="530" t="s">
        <v>1747</v>
      </c>
      <c r="D365" s="535"/>
      <c r="E365" s="535"/>
      <c r="F365" s="535"/>
      <c r="G365" s="535"/>
      <c r="H365" s="535"/>
      <c r="I365" s="535"/>
      <c r="J365" s="535"/>
      <c r="K365" s="535"/>
      <c r="L365" s="512"/>
      <c r="M365" s="490"/>
      <c r="N365" s="535"/>
      <c r="O365" s="535"/>
      <c r="P365" s="535"/>
      <c r="Q365" s="535"/>
      <c r="R365" s="484"/>
      <c r="S365" s="493"/>
      <c r="T365" s="531"/>
      <c r="U365" s="492">
        <v>37.5</v>
      </c>
      <c r="V365" s="492">
        <v>8500</v>
      </c>
      <c r="W365" s="492"/>
      <c r="X365" s="579"/>
      <c r="Y365" s="535"/>
      <c r="Z365" s="535"/>
      <c r="AA365" s="535"/>
      <c r="AB365" s="535"/>
      <c r="AC365" s="535"/>
      <c r="AD365" s="535"/>
      <c r="AE365" s="535"/>
      <c r="AF365" s="535"/>
    </row>
    <row r="366" spans="1:32" s="232" customFormat="1" ht="33.75" customHeight="1">
      <c r="A366" s="238" t="s">
        <v>1737</v>
      </c>
      <c r="B366" s="257" t="s">
        <v>179</v>
      </c>
      <c r="C366" s="530" t="s">
        <v>1747</v>
      </c>
      <c r="D366" s="535"/>
      <c r="E366" s="535"/>
      <c r="F366" s="535"/>
      <c r="G366" s="535"/>
      <c r="H366" s="535"/>
      <c r="I366" s="535"/>
      <c r="J366" s="535"/>
      <c r="K366" s="535"/>
      <c r="L366" s="512"/>
      <c r="M366" s="490"/>
      <c r="N366" s="535"/>
      <c r="O366" s="535"/>
      <c r="P366" s="535"/>
      <c r="Q366" s="535"/>
      <c r="R366" s="484"/>
      <c r="S366" s="493"/>
      <c r="T366" s="531"/>
      <c r="U366" s="492">
        <v>24</v>
      </c>
      <c r="V366" s="492">
        <v>8000</v>
      </c>
      <c r="W366" s="492"/>
      <c r="X366" s="579"/>
      <c r="Y366" s="535"/>
      <c r="Z366" s="535"/>
      <c r="AA366" s="535"/>
      <c r="AB366" s="535"/>
      <c r="AC366" s="535"/>
      <c r="AD366" s="535"/>
      <c r="AE366" s="535"/>
      <c r="AF366" s="535"/>
    </row>
    <row r="367" spans="1:32" s="232" customFormat="1" ht="33.75" customHeight="1">
      <c r="A367" s="238" t="s">
        <v>1738</v>
      </c>
      <c r="B367" s="257" t="s">
        <v>179</v>
      </c>
      <c r="C367" s="530" t="s">
        <v>1747</v>
      </c>
      <c r="D367" s="535"/>
      <c r="E367" s="535"/>
      <c r="F367" s="535"/>
      <c r="G367" s="535"/>
      <c r="H367" s="535"/>
      <c r="I367" s="535"/>
      <c r="J367" s="535"/>
      <c r="K367" s="535"/>
      <c r="L367" s="512"/>
      <c r="M367" s="490"/>
      <c r="N367" s="535"/>
      <c r="O367" s="535"/>
      <c r="P367" s="535"/>
      <c r="Q367" s="535"/>
      <c r="R367" s="484"/>
      <c r="S367" s="493"/>
      <c r="T367" s="531"/>
      <c r="U367" s="492">
        <v>37.5</v>
      </c>
      <c r="V367" s="492">
        <v>8500</v>
      </c>
      <c r="W367" s="492"/>
      <c r="X367" s="579"/>
      <c r="Y367" s="535"/>
      <c r="Z367" s="535"/>
      <c r="AA367" s="535"/>
      <c r="AB367" s="535"/>
      <c r="AC367" s="535"/>
      <c r="AD367" s="535"/>
      <c r="AE367" s="535"/>
      <c r="AF367" s="535"/>
    </row>
    <row r="368" spans="1:32" s="232" customFormat="1" ht="33.75" customHeight="1">
      <c r="A368" s="238" t="s">
        <v>1739</v>
      </c>
      <c r="B368" s="257" t="s">
        <v>179</v>
      </c>
      <c r="C368" s="530" t="s">
        <v>1747</v>
      </c>
      <c r="D368" s="535"/>
      <c r="E368" s="535"/>
      <c r="F368" s="535"/>
      <c r="G368" s="535"/>
      <c r="H368" s="535"/>
      <c r="I368" s="535"/>
      <c r="J368" s="535"/>
      <c r="K368" s="535"/>
      <c r="L368" s="512"/>
      <c r="M368" s="490"/>
      <c r="N368" s="535"/>
      <c r="O368" s="535"/>
      <c r="P368" s="535"/>
      <c r="Q368" s="535"/>
      <c r="R368" s="484"/>
      <c r="S368" s="493"/>
      <c r="T368" s="531"/>
      <c r="U368" s="492">
        <v>54</v>
      </c>
      <c r="V368" s="492">
        <v>8000</v>
      </c>
      <c r="W368" s="492"/>
      <c r="X368" s="579"/>
      <c r="Y368" s="535"/>
      <c r="Z368" s="535"/>
      <c r="AA368" s="535"/>
      <c r="AB368" s="535"/>
      <c r="AC368" s="535"/>
      <c r="AD368" s="535"/>
      <c r="AE368" s="535"/>
      <c r="AF368" s="535"/>
    </row>
    <row r="369" spans="1:32" s="232" customFormat="1" ht="33.75" customHeight="1">
      <c r="A369" s="238" t="s">
        <v>1740</v>
      </c>
      <c r="B369" s="257" t="s">
        <v>179</v>
      </c>
      <c r="C369" s="530" t="s">
        <v>1747</v>
      </c>
      <c r="D369" s="535"/>
      <c r="E369" s="535"/>
      <c r="F369" s="535"/>
      <c r="G369" s="535"/>
      <c r="H369" s="535"/>
      <c r="I369" s="535"/>
      <c r="J369" s="535"/>
      <c r="K369" s="535"/>
      <c r="L369" s="512"/>
      <c r="M369" s="490"/>
      <c r="N369" s="535"/>
      <c r="O369" s="535"/>
      <c r="P369" s="535"/>
      <c r="Q369" s="535"/>
      <c r="R369" s="484"/>
      <c r="S369" s="493"/>
      <c r="T369" s="531"/>
      <c r="U369" s="492">
        <v>5</v>
      </c>
      <c r="V369" s="492">
        <v>105000</v>
      </c>
      <c r="W369" s="492"/>
      <c r="X369" s="579"/>
      <c r="Y369" s="535"/>
      <c r="Z369" s="535"/>
      <c r="AA369" s="535"/>
      <c r="AB369" s="535"/>
      <c r="AC369" s="535"/>
      <c r="AD369" s="535"/>
      <c r="AE369" s="535"/>
      <c r="AF369" s="535"/>
    </row>
    <row r="370" spans="1:32" s="232" customFormat="1" ht="33.75" customHeight="1">
      <c r="A370" s="238" t="s">
        <v>1741</v>
      </c>
      <c r="B370" s="257" t="s">
        <v>179</v>
      </c>
      <c r="C370" s="530" t="s">
        <v>1747</v>
      </c>
      <c r="D370" s="535"/>
      <c r="E370" s="535"/>
      <c r="F370" s="535"/>
      <c r="G370" s="535"/>
      <c r="H370" s="535"/>
      <c r="I370" s="535"/>
      <c r="J370" s="535"/>
      <c r="K370" s="535"/>
      <c r="L370" s="512"/>
      <c r="M370" s="490"/>
      <c r="N370" s="535"/>
      <c r="O370" s="535"/>
      <c r="P370" s="535"/>
      <c r="Q370" s="535"/>
      <c r="R370" s="484"/>
      <c r="S370" s="493"/>
      <c r="T370" s="531"/>
      <c r="U370" s="492">
        <v>400</v>
      </c>
      <c r="V370" s="492">
        <v>17500</v>
      </c>
      <c r="W370" s="492"/>
      <c r="X370" s="579"/>
      <c r="Y370" s="535"/>
      <c r="Z370" s="535"/>
      <c r="AA370" s="535"/>
      <c r="AB370" s="535"/>
      <c r="AC370" s="535"/>
      <c r="AD370" s="535"/>
      <c r="AE370" s="535"/>
      <c r="AF370" s="535"/>
    </row>
    <row r="371" spans="1:32" s="232" customFormat="1" ht="33.75" customHeight="1">
      <c r="A371" s="238" t="s">
        <v>1742</v>
      </c>
      <c r="B371" s="257" t="s">
        <v>179</v>
      </c>
      <c r="C371" s="530" t="s">
        <v>1747</v>
      </c>
      <c r="D371" s="535"/>
      <c r="E371" s="535"/>
      <c r="F371" s="535"/>
      <c r="G371" s="535"/>
      <c r="H371" s="535"/>
      <c r="I371" s="535"/>
      <c r="J371" s="535"/>
      <c r="K371" s="535"/>
      <c r="L371" s="512"/>
      <c r="M371" s="490"/>
      <c r="N371" s="535"/>
      <c r="O371" s="535"/>
      <c r="P371" s="535"/>
      <c r="Q371" s="535"/>
      <c r="R371" s="484"/>
      <c r="S371" s="493"/>
      <c r="T371" s="531"/>
      <c r="U371" s="492">
        <v>1</v>
      </c>
      <c r="V371" s="492">
        <v>45000</v>
      </c>
      <c r="W371" s="492"/>
      <c r="X371" s="579"/>
      <c r="Y371" s="535"/>
      <c r="Z371" s="535"/>
      <c r="AA371" s="535"/>
      <c r="AB371" s="535"/>
      <c r="AC371" s="535"/>
      <c r="AD371" s="535"/>
      <c r="AE371" s="535"/>
      <c r="AF371" s="535"/>
    </row>
    <row r="372" spans="1:32" s="232" customFormat="1" ht="33.75" customHeight="1">
      <c r="A372" s="238" t="s">
        <v>1743</v>
      </c>
      <c r="B372" s="257" t="s">
        <v>179</v>
      </c>
      <c r="C372" s="530" t="s">
        <v>1747</v>
      </c>
      <c r="D372" s="535"/>
      <c r="E372" s="535"/>
      <c r="F372" s="535"/>
      <c r="G372" s="535"/>
      <c r="H372" s="535"/>
      <c r="I372" s="535"/>
      <c r="J372" s="535"/>
      <c r="K372" s="535"/>
      <c r="L372" s="512"/>
      <c r="M372" s="490"/>
      <c r="N372" s="535"/>
      <c r="O372" s="535"/>
      <c r="P372" s="535"/>
      <c r="Q372" s="535"/>
      <c r="R372" s="484"/>
      <c r="S372" s="493"/>
      <c r="T372" s="531"/>
      <c r="U372" s="492">
        <v>2</v>
      </c>
      <c r="V372" s="492">
        <v>144000</v>
      </c>
      <c r="W372" s="492"/>
      <c r="X372" s="579"/>
      <c r="Y372" s="535"/>
      <c r="Z372" s="535"/>
      <c r="AA372" s="535"/>
      <c r="AB372" s="535"/>
      <c r="AC372" s="535"/>
      <c r="AD372" s="535"/>
      <c r="AE372" s="535"/>
      <c r="AF372" s="535"/>
    </row>
    <row r="373" spans="1:32" s="232" customFormat="1" ht="33.75" customHeight="1">
      <c r="A373" s="238" t="s">
        <v>1744</v>
      </c>
      <c r="B373" s="257" t="s">
        <v>179</v>
      </c>
      <c r="C373" s="530" t="s">
        <v>1747</v>
      </c>
      <c r="D373" s="535"/>
      <c r="E373" s="535"/>
      <c r="F373" s="535"/>
      <c r="G373" s="535"/>
      <c r="H373" s="535"/>
      <c r="I373" s="535"/>
      <c r="J373" s="535"/>
      <c r="K373" s="535"/>
      <c r="L373" s="512"/>
      <c r="M373" s="490"/>
      <c r="N373" s="535"/>
      <c r="O373" s="535"/>
      <c r="P373" s="535"/>
      <c r="Q373" s="535"/>
      <c r="R373" s="484"/>
      <c r="S373" s="493"/>
      <c r="T373" s="531"/>
      <c r="U373" s="492">
        <v>1</v>
      </c>
      <c r="V373" s="492">
        <v>180000</v>
      </c>
      <c r="W373" s="492"/>
      <c r="X373" s="579"/>
      <c r="Y373" s="535"/>
      <c r="Z373" s="535"/>
      <c r="AA373" s="535"/>
      <c r="AB373" s="535"/>
      <c r="AC373" s="535"/>
      <c r="AD373" s="535"/>
      <c r="AE373" s="535"/>
      <c r="AF373" s="535"/>
    </row>
    <row r="374" spans="1:32" s="232" customFormat="1" ht="33.75" customHeight="1">
      <c r="A374" s="238" t="s">
        <v>1745</v>
      </c>
      <c r="B374" s="257" t="s">
        <v>179</v>
      </c>
      <c r="C374" s="530" t="s">
        <v>1747</v>
      </c>
      <c r="D374" s="535"/>
      <c r="E374" s="535"/>
      <c r="F374" s="535"/>
      <c r="G374" s="535"/>
      <c r="H374" s="535"/>
      <c r="I374" s="535"/>
      <c r="J374" s="535"/>
      <c r="K374" s="535"/>
      <c r="L374" s="512"/>
      <c r="M374" s="490"/>
      <c r="N374" s="535"/>
      <c r="O374" s="535"/>
      <c r="P374" s="535"/>
      <c r="Q374" s="535"/>
      <c r="R374" s="484"/>
      <c r="S374" s="493"/>
      <c r="T374" s="531"/>
      <c r="U374" s="492">
        <v>5</v>
      </c>
      <c r="V374" s="492">
        <v>799541</v>
      </c>
      <c r="W374" s="492"/>
      <c r="X374" s="579"/>
      <c r="Y374" s="535"/>
      <c r="Z374" s="535"/>
      <c r="AA374" s="535"/>
      <c r="AB374" s="535"/>
      <c r="AC374" s="535"/>
      <c r="AD374" s="535"/>
      <c r="AE374" s="535"/>
      <c r="AF374" s="535"/>
    </row>
    <row r="375" spans="1:32" s="232" customFormat="1" ht="33.75" customHeight="1">
      <c r="A375" s="238" t="s">
        <v>1746</v>
      </c>
      <c r="B375" s="257" t="s">
        <v>179</v>
      </c>
      <c r="C375" s="530" t="s">
        <v>1747</v>
      </c>
      <c r="D375" s="535"/>
      <c r="E375" s="535"/>
      <c r="F375" s="535"/>
      <c r="G375" s="535"/>
      <c r="H375" s="535"/>
      <c r="I375" s="535"/>
      <c r="J375" s="535"/>
      <c r="K375" s="535"/>
      <c r="L375" s="512"/>
      <c r="M375" s="490"/>
      <c r="N375" s="535"/>
      <c r="O375" s="535"/>
      <c r="P375" s="535"/>
      <c r="Q375" s="535"/>
      <c r="R375" s="484"/>
      <c r="S375" s="493"/>
      <c r="T375" s="531"/>
      <c r="U375" s="492">
        <v>5</v>
      </c>
      <c r="V375" s="492">
        <v>70000</v>
      </c>
      <c r="W375" s="492"/>
      <c r="X375" s="579"/>
      <c r="Y375" s="535"/>
      <c r="Z375" s="535"/>
      <c r="AA375" s="535"/>
      <c r="AB375" s="535"/>
      <c r="AC375" s="535"/>
      <c r="AD375" s="535"/>
      <c r="AE375" s="535"/>
      <c r="AF375" s="535"/>
    </row>
    <row r="376" spans="1:32" s="232" customFormat="1" ht="159.75" customHeight="1">
      <c r="A376" s="534" t="s">
        <v>1711</v>
      </c>
      <c r="B376" s="532" t="s">
        <v>1645</v>
      </c>
      <c r="C376" s="532" t="s">
        <v>1712</v>
      </c>
      <c r="D376" s="532" t="s">
        <v>1713</v>
      </c>
      <c r="E376" s="532" t="s">
        <v>1714</v>
      </c>
      <c r="F376" s="532" t="s">
        <v>1715</v>
      </c>
      <c r="G376" s="532" t="s">
        <v>1716</v>
      </c>
      <c r="H376" s="532"/>
      <c r="I376" s="532"/>
      <c r="J376" s="532" t="s">
        <v>31</v>
      </c>
      <c r="K376" s="532">
        <v>90</v>
      </c>
      <c r="L376" s="532">
        <v>471010000</v>
      </c>
      <c r="M376" s="532" t="s">
        <v>1413</v>
      </c>
      <c r="N376" s="532" t="s">
        <v>1648</v>
      </c>
      <c r="O376" s="532" t="s">
        <v>693</v>
      </c>
      <c r="P376" s="532" t="s">
        <v>149</v>
      </c>
      <c r="Q376" s="532" t="s">
        <v>1405</v>
      </c>
      <c r="R376" s="532" t="s">
        <v>1717</v>
      </c>
      <c r="S376" s="532" t="s">
        <v>1448</v>
      </c>
      <c r="T376" s="532" t="s">
        <v>1718</v>
      </c>
      <c r="U376" s="533">
        <v>78</v>
      </c>
      <c r="V376" s="533">
        <v>115.38461538461539</v>
      </c>
      <c r="W376" s="533">
        <v>9000</v>
      </c>
      <c r="X376" s="533">
        <v>10080.000000000002</v>
      </c>
      <c r="Y376" s="532" t="s">
        <v>738</v>
      </c>
      <c r="Z376" s="532">
        <v>2015</v>
      </c>
      <c r="AA376" s="532" t="s">
        <v>738</v>
      </c>
      <c r="AB376" s="532" t="s">
        <v>634</v>
      </c>
      <c r="AC376" s="535"/>
      <c r="AD376" s="535"/>
      <c r="AE376" s="535"/>
      <c r="AF376" s="535"/>
    </row>
    <row r="377" spans="1:32" s="232" customFormat="1" ht="159.75" customHeight="1">
      <c r="A377" s="534" t="s">
        <v>1719</v>
      </c>
      <c r="B377" s="532" t="s">
        <v>1645</v>
      </c>
      <c r="C377" s="532" t="s">
        <v>1720</v>
      </c>
      <c r="D377" s="532" t="s">
        <v>1721</v>
      </c>
      <c r="E377" s="532" t="s">
        <v>1722</v>
      </c>
      <c r="F377" s="532" t="s">
        <v>1723</v>
      </c>
      <c r="G377" s="532" t="s">
        <v>1724</v>
      </c>
      <c r="H377" s="532"/>
      <c r="I377" s="532"/>
      <c r="J377" s="532" t="s">
        <v>31</v>
      </c>
      <c r="K377" s="532">
        <v>60</v>
      </c>
      <c r="L377" s="532">
        <v>471010000</v>
      </c>
      <c r="M377" s="532" t="s">
        <v>1413</v>
      </c>
      <c r="N377" s="532" t="s">
        <v>1648</v>
      </c>
      <c r="O377" s="532" t="s">
        <v>693</v>
      </c>
      <c r="P377" s="532" t="s">
        <v>149</v>
      </c>
      <c r="Q377" s="532" t="s">
        <v>1405</v>
      </c>
      <c r="R377" s="532" t="s">
        <v>1717</v>
      </c>
      <c r="S377" s="532" t="s">
        <v>1456</v>
      </c>
      <c r="T377" s="532" t="s">
        <v>1457</v>
      </c>
      <c r="U377" s="533">
        <v>1</v>
      </c>
      <c r="V377" s="533">
        <v>67500</v>
      </c>
      <c r="W377" s="533">
        <v>67500</v>
      </c>
      <c r="X377" s="533">
        <v>75600</v>
      </c>
      <c r="Y377" s="532" t="s">
        <v>738</v>
      </c>
      <c r="Z377" s="532">
        <v>2015</v>
      </c>
      <c r="AA377" s="532" t="s">
        <v>738</v>
      </c>
      <c r="AB377" s="532" t="s">
        <v>634</v>
      </c>
      <c r="AC377" s="535"/>
      <c r="AD377" s="535"/>
      <c r="AE377" s="535"/>
      <c r="AF377" s="535"/>
    </row>
    <row r="378" spans="1:32" s="45" customFormat="1" ht="28.5" customHeight="1">
      <c r="A378" s="320" t="s">
        <v>293</v>
      </c>
      <c r="B378" s="317"/>
      <c r="C378" s="76"/>
      <c r="D378" s="76"/>
      <c r="E378" s="76"/>
      <c r="F378" s="76"/>
      <c r="G378" s="76"/>
      <c r="H378" s="76"/>
      <c r="I378" s="76"/>
      <c r="J378" s="76"/>
      <c r="K378" s="76"/>
      <c r="L378" s="76"/>
      <c r="M378" s="76"/>
      <c r="N378" s="77"/>
      <c r="O378" s="76"/>
      <c r="P378" s="76"/>
      <c r="Q378" s="76"/>
      <c r="R378" s="76"/>
      <c r="S378" s="76"/>
      <c r="T378" s="76"/>
      <c r="U378" s="580"/>
      <c r="V378" s="580"/>
      <c r="W378" s="581">
        <f>SUM(W16:W377)</f>
        <v>12307136334.88002</v>
      </c>
      <c r="X378" s="581">
        <f>SUM(X16:X377)</f>
        <v>13783992695.065638</v>
      </c>
      <c r="Y378" s="76"/>
      <c r="Z378" s="76"/>
      <c r="AA378" s="76"/>
      <c r="AB378" s="76"/>
      <c r="AC378" s="246"/>
      <c r="AD378" s="246"/>
      <c r="AE378" s="246"/>
      <c r="AF378" s="246"/>
    </row>
    <row r="379" spans="1:32" s="45" customFormat="1" ht="30" customHeight="1">
      <c r="A379" s="319" t="s">
        <v>390</v>
      </c>
      <c r="B379" s="318"/>
      <c r="C379" s="50"/>
      <c r="D379" s="50"/>
      <c r="E379" s="50"/>
      <c r="F379" s="50"/>
      <c r="G379" s="50"/>
      <c r="H379" s="50"/>
      <c r="I379" s="50"/>
      <c r="J379" s="50"/>
      <c r="K379" s="50"/>
      <c r="L379" s="50"/>
      <c r="M379" s="50"/>
      <c r="N379" s="78"/>
      <c r="O379" s="50"/>
      <c r="P379" s="50"/>
      <c r="Q379" s="50"/>
      <c r="R379" s="50"/>
      <c r="S379" s="50"/>
      <c r="T379" s="50"/>
      <c r="U379" s="582"/>
      <c r="V379" s="582"/>
      <c r="W379" s="629"/>
      <c r="X379" s="630"/>
      <c r="Y379" s="50"/>
      <c r="Z379" s="50"/>
      <c r="AA379" s="50"/>
      <c r="AB379" s="50"/>
      <c r="AC379" s="246"/>
      <c r="AD379" s="246"/>
      <c r="AE379" s="246"/>
      <c r="AF379" s="246"/>
    </row>
    <row r="380" spans="1:32" s="411" customFormat="1" ht="165.95" customHeight="1">
      <c r="A380" s="472" t="s">
        <v>921</v>
      </c>
      <c r="B380" s="254" t="s">
        <v>56</v>
      </c>
      <c r="C380" s="473" t="s">
        <v>359</v>
      </c>
      <c r="D380" s="473" t="s">
        <v>360</v>
      </c>
      <c r="E380" s="473" t="s">
        <v>361</v>
      </c>
      <c r="F380" s="473" t="s">
        <v>362</v>
      </c>
      <c r="G380" s="473" t="s">
        <v>363</v>
      </c>
      <c r="H380" s="254" t="s">
        <v>364</v>
      </c>
      <c r="I380" s="474" t="s">
        <v>365</v>
      </c>
      <c r="J380" s="254" t="s">
        <v>87</v>
      </c>
      <c r="K380" s="475">
        <v>30</v>
      </c>
      <c r="L380" s="254">
        <v>710000000</v>
      </c>
      <c r="M380" s="254" t="s">
        <v>61</v>
      </c>
      <c r="N380" s="476" t="s">
        <v>100</v>
      </c>
      <c r="O380" s="254" t="s">
        <v>1638</v>
      </c>
      <c r="P380" s="477"/>
      <c r="Q380" s="224" t="s">
        <v>525</v>
      </c>
      <c r="R380" s="475" t="s">
        <v>367</v>
      </c>
      <c r="S380" s="477"/>
      <c r="T380" s="477" t="s">
        <v>368</v>
      </c>
      <c r="U380" s="583"/>
      <c r="V380" s="478">
        <v>30000000</v>
      </c>
      <c r="W380" s="478">
        <v>0</v>
      </c>
      <c r="X380" s="478">
        <f t="shared" ref="X380:X399" si="7">W380*1.12</f>
        <v>0</v>
      </c>
      <c r="Y380" s="479" t="s">
        <v>85</v>
      </c>
      <c r="Z380" s="254">
        <v>2015</v>
      </c>
      <c r="AA380" s="480"/>
      <c r="AB380" s="254" t="s">
        <v>389</v>
      </c>
      <c r="AC380" s="410"/>
      <c r="AD380" s="410"/>
      <c r="AE380" s="410"/>
      <c r="AF380" s="410"/>
    </row>
    <row r="381" spans="1:32" s="411" customFormat="1" ht="165.95" customHeight="1">
      <c r="A381" s="472" t="s">
        <v>922</v>
      </c>
      <c r="B381" s="254" t="s">
        <v>56</v>
      </c>
      <c r="C381" s="473" t="s">
        <v>359</v>
      </c>
      <c r="D381" s="473" t="s">
        <v>360</v>
      </c>
      <c r="E381" s="473" t="s">
        <v>361</v>
      </c>
      <c r="F381" s="473" t="s">
        <v>362</v>
      </c>
      <c r="G381" s="473" t="s">
        <v>363</v>
      </c>
      <c r="H381" s="254" t="s">
        <v>369</v>
      </c>
      <c r="I381" s="474" t="s">
        <v>370</v>
      </c>
      <c r="J381" s="254" t="s">
        <v>87</v>
      </c>
      <c r="K381" s="475">
        <v>30</v>
      </c>
      <c r="L381" s="254">
        <v>710000000</v>
      </c>
      <c r="M381" s="254" t="s">
        <v>61</v>
      </c>
      <c r="N381" s="476" t="s">
        <v>100</v>
      </c>
      <c r="O381" s="254" t="s">
        <v>1639</v>
      </c>
      <c r="P381" s="477"/>
      <c r="Q381" s="224" t="s">
        <v>525</v>
      </c>
      <c r="R381" s="475" t="s">
        <v>367</v>
      </c>
      <c r="S381" s="477"/>
      <c r="T381" s="477" t="s">
        <v>368</v>
      </c>
      <c r="U381" s="583"/>
      <c r="V381" s="478">
        <v>30000000</v>
      </c>
      <c r="W381" s="478">
        <v>0</v>
      </c>
      <c r="X381" s="478">
        <f>W381*1.12</f>
        <v>0</v>
      </c>
      <c r="Y381" s="479" t="s">
        <v>85</v>
      </c>
      <c r="Z381" s="254">
        <v>2015</v>
      </c>
      <c r="AA381" s="480"/>
      <c r="AB381" s="254" t="s">
        <v>389</v>
      </c>
      <c r="AC381" s="410"/>
      <c r="AD381" s="410"/>
      <c r="AE381" s="410"/>
      <c r="AF381" s="410"/>
    </row>
    <row r="382" spans="1:32" s="411" customFormat="1" ht="165.95" customHeight="1">
      <c r="A382" s="472" t="s">
        <v>923</v>
      </c>
      <c r="B382" s="254" t="s">
        <v>56</v>
      </c>
      <c r="C382" s="473" t="s">
        <v>359</v>
      </c>
      <c r="D382" s="473" t="s">
        <v>360</v>
      </c>
      <c r="E382" s="473" t="s">
        <v>361</v>
      </c>
      <c r="F382" s="473" t="s">
        <v>362</v>
      </c>
      <c r="G382" s="473" t="s">
        <v>363</v>
      </c>
      <c r="H382" s="481" t="s">
        <v>372</v>
      </c>
      <c r="I382" s="254" t="s">
        <v>373</v>
      </c>
      <c r="J382" s="254" t="s">
        <v>87</v>
      </c>
      <c r="K382" s="475">
        <v>30</v>
      </c>
      <c r="L382" s="254">
        <v>710000000</v>
      </c>
      <c r="M382" s="254" t="s">
        <v>61</v>
      </c>
      <c r="N382" s="476" t="s">
        <v>100</v>
      </c>
      <c r="O382" s="482" t="s">
        <v>374</v>
      </c>
      <c r="P382" s="477"/>
      <c r="Q382" s="254" t="s">
        <v>375</v>
      </c>
      <c r="R382" s="475" t="s">
        <v>367</v>
      </c>
      <c r="S382" s="477"/>
      <c r="T382" s="477" t="s">
        <v>368</v>
      </c>
      <c r="U382" s="583"/>
      <c r="V382" s="478">
        <v>70000000</v>
      </c>
      <c r="W382" s="478">
        <v>0</v>
      </c>
      <c r="X382" s="478">
        <f>W382*1.12</f>
        <v>0</v>
      </c>
      <c r="Y382" s="479" t="s">
        <v>85</v>
      </c>
      <c r="Z382" s="254">
        <v>2015</v>
      </c>
      <c r="AA382" s="480"/>
      <c r="AB382" s="254" t="s">
        <v>389</v>
      </c>
      <c r="AC382" s="410"/>
      <c r="AD382" s="410"/>
      <c r="AE382" s="410"/>
      <c r="AF382" s="410"/>
    </row>
    <row r="383" spans="1:32" s="45" customFormat="1" ht="165.95" customHeight="1">
      <c r="A383" s="79" t="s">
        <v>924</v>
      </c>
      <c r="B383" s="50" t="s">
        <v>56</v>
      </c>
      <c r="C383" s="80" t="s">
        <v>376</v>
      </c>
      <c r="D383" s="80" t="s">
        <v>377</v>
      </c>
      <c r="E383" s="80" t="s">
        <v>378</v>
      </c>
      <c r="F383" s="80" t="s">
        <v>377</v>
      </c>
      <c r="G383" s="80" t="s">
        <v>378</v>
      </c>
      <c r="H383" s="50" t="s">
        <v>379</v>
      </c>
      <c r="I383" s="50" t="s">
        <v>380</v>
      </c>
      <c r="J383" s="82" t="s">
        <v>87</v>
      </c>
      <c r="K383" s="50">
        <v>80</v>
      </c>
      <c r="L383" s="52">
        <v>471010000</v>
      </c>
      <c r="M383" s="52" t="s">
        <v>96</v>
      </c>
      <c r="N383" s="78" t="s">
        <v>100</v>
      </c>
      <c r="O383" s="81" t="s">
        <v>381</v>
      </c>
      <c r="P383" s="83"/>
      <c r="Q383" s="4" t="s">
        <v>525</v>
      </c>
      <c r="R383" s="85" t="s">
        <v>367</v>
      </c>
      <c r="S383" s="83"/>
      <c r="T383" s="83" t="s">
        <v>368</v>
      </c>
      <c r="U383" s="584"/>
      <c r="V383" s="86">
        <v>8500000</v>
      </c>
      <c r="W383" s="86">
        <v>8500000</v>
      </c>
      <c r="X383" s="86">
        <f t="shared" si="7"/>
        <v>9520000</v>
      </c>
      <c r="Y383" s="84" t="s">
        <v>85</v>
      </c>
      <c r="Z383" s="81">
        <v>2015</v>
      </c>
      <c r="AA383" s="87"/>
      <c r="AB383" s="81" t="s">
        <v>389</v>
      </c>
      <c r="AC383" s="246"/>
      <c r="AD383" s="246"/>
      <c r="AE383" s="246"/>
      <c r="AF383" s="246"/>
    </row>
    <row r="384" spans="1:32" s="45" customFormat="1" ht="165.95" customHeight="1">
      <c r="A384" s="79" t="s">
        <v>925</v>
      </c>
      <c r="B384" s="50" t="s">
        <v>56</v>
      </c>
      <c r="C384" s="80" t="s">
        <v>376</v>
      </c>
      <c r="D384" s="80" t="s">
        <v>377</v>
      </c>
      <c r="E384" s="80" t="s">
        <v>378</v>
      </c>
      <c r="F384" s="80" t="s">
        <v>377</v>
      </c>
      <c r="G384" s="80" t="s">
        <v>378</v>
      </c>
      <c r="H384" s="50" t="s">
        <v>382</v>
      </c>
      <c r="I384" s="50" t="s">
        <v>383</v>
      </c>
      <c r="J384" s="82" t="s">
        <v>87</v>
      </c>
      <c r="K384" s="50">
        <v>80</v>
      </c>
      <c r="L384" s="88">
        <v>231010000</v>
      </c>
      <c r="M384" s="88" t="s">
        <v>97</v>
      </c>
      <c r="N384" s="78" t="s">
        <v>100</v>
      </c>
      <c r="O384" s="81" t="s">
        <v>384</v>
      </c>
      <c r="P384" s="83"/>
      <c r="Q384" s="4" t="s">
        <v>525</v>
      </c>
      <c r="R384" s="85" t="s">
        <v>367</v>
      </c>
      <c r="S384" s="83"/>
      <c r="T384" s="83" t="s">
        <v>368</v>
      </c>
      <c r="U384" s="584"/>
      <c r="V384" s="86">
        <v>5000000</v>
      </c>
      <c r="W384" s="86">
        <v>5000000</v>
      </c>
      <c r="X384" s="86">
        <f t="shared" si="7"/>
        <v>5600000.0000000009</v>
      </c>
      <c r="Y384" s="84" t="s">
        <v>85</v>
      </c>
      <c r="Z384" s="81">
        <v>2015</v>
      </c>
      <c r="AA384" s="87"/>
      <c r="AB384" s="81" t="s">
        <v>389</v>
      </c>
      <c r="AC384" s="246"/>
      <c r="AD384" s="246"/>
      <c r="AE384" s="246"/>
      <c r="AF384" s="246"/>
    </row>
    <row r="385" spans="1:32" s="45" customFormat="1" ht="165.95" customHeight="1">
      <c r="A385" s="79" t="s">
        <v>926</v>
      </c>
      <c r="B385" s="50" t="s">
        <v>56</v>
      </c>
      <c r="C385" s="80" t="s">
        <v>376</v>
      </c>
      <c r="D385" s="80" t="s">
        <v>377</v>
      </c>
      <c r="E385" s="80" t="s">
        <v>378</v>
      </c>
      <c r="F385" s="80" t="s">
        <v>377</v>
      </c>
      <c r="G385" s="80" t="s">
        <v>378</v>
      </c>
      <c r="H385" s="50" t="s">
        <v>385</v>
      </c>
      <c r="I385" s="50" t="s">
        <v>386</v>
      </c>
      <c r="J385" s="82" t="s">
        <v>87</v>
      </c>
      <c r="K385" s="50">
        <v>80</v>
      </c>
      <c r="L385" s="88">
        <v>231010000</v>
      </c>
      <c r="M385" s="88" t="s">
        <v>97</v>
      </c>
      <c r="N385" s="78" t="s">
        <v>100</v>
      </c>
      <c r="O385" s="81" t="s">
        <v>371</v>
      </c>
      <c r="P385" s="83"/>
      <c r="Q385" s="4" t="s">
        <v>525</v>
      </c>
      <c r="R385" s="85" t="s">
        <v>367</v>
      </c>
      <c r="S385" s="83"/>
      <c r="T385" s="83" t="s">
        <v>368</v>
      </c>
      <c r="U385" s="584"/>
      <c r="V385" s="86">
        <v>5000000</v>
      </c>
      <c r="W385" s="86">
        <v>5000000</v>
      </c>
      <c r="X385" s="86">
        <f t="shared" si="7"/>
        <v>5600000.0000000009</v>
      </c>
      <c r="Y385" s="84" t="s">
        <v>85</v>
      </c>
      <c r="Z385" s="81">
        <v>2015</v>
      </c>
      <c r="AA385" s="87"/>
      <c r="AB385" s="81" t="s">
        <v>389</v>
      </c>
      <c r="AC385" s="246"/>
      <c r="AD385" s="246"/>
      <c r="AE385" s="246"/>
      <c r="AF385" s="246"/>
    </row>
    <row r="386" spans="1:32" s="45" customFormat="1" ht="165.95" customHeight="1">
      <c r="A386" s="79" t="s">
        <v>927</v>
      </c>
      <c r="B386" s="50" t="s">
        <v>56</v>
      </c>
      <c r="C386" s="80" t="s">
        <v>376</v>
      </c>
      <c r="D386" s="80" t="s">
        <v>377</v>
      </c>
      <c r="E386" s="80" t="s">
        <v>378</v>
      </c>
      <c r="F386" s="80" t="s">
        <v>377</v>
      </c>
      <c r="G386" s="80" t="s">
        <v>378</v>
      </c>
      <c r="H386" s="50" t="s">
        <v>387</v>
      </c>
      <c r="I386" s="50" t="s">
        <v>388</v>
      </c>
      <c r="J386" s="82" t="s">
        <v>87</v>
      </c>
      <c r="K386" s="50">
        <v>80</v>
      </c>
      <c r="L386" s="88">
        <v>231010000</v>
      </c>
      <c r="M386" s="88" t="s">
        <v>97</v>
      </c>
      <c r="N386" s="78" t="s">
        <v>100</v>
      </c>
      <c r="O386" s="81" t="s">
        <v>366</v>
      </c>
      <c r="P386" s="83"/>
      <c r="Q386" s="4" t="s">
        <v>525</v>
      </c>
      <c r="R386" s="85" t="s">
        <v>367</v>
      </c>
      <c r="S386" s="83"/>
      <c r="T386" s="83" t="s">
        <v>368</v>
      </c>
      <c r="U386" s="584"/>
      <c r="V386" s="86">
        <v>5000000</v>
      </c>
      <c r="W386" s="86">
        <v>5000000</v>
      </c>
      <c r="X386" s="86">
        <f t="shared" si="7"/>
        <v>5600000.0000000009</v>
      </c>
      <c r="Y386" s="84" t="s">
        <v>85</v>
      </c>
      <c r="Z386" s="81">
        <v>2015</v>
      </c>
      <c r="AA386" s="87"/>
      <c r="AB386" s="81" t="s">
        <v>389</v>
      </c>
      <c r="AC386" s="246"/>
      <c r="AD386" s="246"/>
      <c r="AE386" s="246"/>
      <c r="AF386" s="246"/>
    </row>
    <row r="387" spans="1:32" s="45" customFormat="1" ht="165.95" customHeight="1">
      <c r="A387" s="79" t="s">
        <v>928</v>
      </c>
      <c r="B387" s="52" t="s">
        <v>56</v>
      </c>
      <c r="C387" s="11" t="s">
        <v>531</v>
      </c>
      <c r="D387" s="11" t="s">
        <v>532</v>
      </c>
      <c r="E387" s="11" t="s">
        <v>533</v>
      </c>
      <c r="F387" s="11" t="s">
        <v>532</v>
      </c>
      <c r="G387" s="11" t="s">
        <v>533</v>
      </c>
      <c r="H387" s="23" t="s">
        <v>574</v>
      </c>
      <c r="I387" s="23" t="s">
        <v>575</v>
      </c>
      <c r="J387" s="11" t="s">
        <v>87</v>
      </c>
      <c r="K387" s="11">
        <v>35</v>
      </c>
      <c r="L387" s="50">
        <v>710000000</v>
      </c>
      <c r="M387" s="49" t="s">
        <v>61</v>
      </c>
      <c r="N387" s="89" t="s">
        <v>100</v>
      </c>
      <c r="O387" s="11" t="s">
        <v>536</v>
      </c>
      <c r="P387" s="11"/>
      <c r="Q387" s="4" t="s">
        <v>525</v>
      </c>
      <c r="R387" s="11" t="s">
        <v>599</v>
      </c>
      <c r="S387" s="11"/>
      <c r="T387" s="11" t="s">
        <v>537</v>
      </c>
      <c r="U387" s="13"/>
      <c r="V387" s="24">
        <v>27939282</v>
      </c>
      <c r="W387" s="24">
        <v>27939282</v>
      </c>
      <c r="X387" s="24">
        <f t="shared" si="7"/>
        <v>31291995.840000004</v>
      </c>
      <c r="Y387" s="12" t="s">
        <v>85</v>
      </c>
      <c r="Z387" s="12">
        <v>2015</v>
      </c>
      <c r="AA387" s="12"/>
      <c r="AB387" s="90" t="s">
        <v>64</v>
      </c>
      <c r="AC387" s="246"/>
      <c r="AD387" s="246"/>
      <c r="AE387" s="246"/>
      <c r="AF387" s="246"/>
    </row>
    <row r="388" spans="1:32" s="45" customFormat="1" ht="165.95" customHeight="1">
      <c r="A388" s="79" t="s">
        <v>929</v>
      </c>
      <c r="B388" s="52" t="s">
        <v>56</v>
      </c>
      <c r="C388" s="11" t="s">
        <v>531</v>
      </c>
      <c r="D388" s="11" t="s">
        <v>532</v>
      </c>
      <c r="E388" s="11" t="s">
        <v>533</v>
      </c>
      <c r="F388" s="11" t="s">
        <v>532</v>
      </c>
      <c r="G388" s="11" t="s">
        <v>533</v>
      </c>
      <c r="H388" s="23" t="s">
        <v>574</v>
      </c>
      <c r="I388" s="23" t="s">
        <v>575</v>
      </c>
      <c r="J388" s="11" t="s">
        <v>87</v>
      </c>
      <c r="K388" s="11">
        <v>35</v>
      </c>
      <c r="L388" s="50">
        <v>710000000</v>
      </c>
      <c r="M388" s="49" t="s">
        <v>61</v>
      </c>
      <c r="N388" s="89" t="s">
        <v>100</v>
      </c>
      <c r="O388" s="11" t="s">
        <v>538</v>
      </c>
      <c r="P388" s="11"/>
      <c r="Q388" s="4" t="s">
        <v>525</v>
      </c>
      <c r="R388" s="11" t="s">
        <v>599</v>
      </c>
      <c r="S388" s="11"/>
      <c r="T388" s="11" t="s">
        <v>537</v>
      </c>
      <c r="U388" s="13"/>
      <c r="V388" s="24">
        <v>49686049</v>
      </c>
      <c r="W388" s="24">
        <v>49686049</v>
      </c>
      <c r="X388" s="24">
        <f t="shared" si="7"/>
        <v>55648374.880000003</v>
      </c>
      <c r="Y388" s="12" t="s">
        <v>85</v>
      </c>
      <c r="Z388" s="12">
        <v>2015</v>
      </c>
      <c r="AA388" s="12"/>
      <c r="AB388" s="90" t="s">
        <v>64</v>
      </c>
      <c r="AC388" s="246"/>
      <c r="AD388" s="246"/>
      <c r="AE388" s="246"/>
      <c r="AF388" s="246"/>
    </row>
    <row r="389" spans="1:32" s="45" customFormat="1" ht="165.95" customHeight="1">
      <c r="A389" s="79" t="s">
        <v>930</v>
      </c>
      <c r="B389" s="52" t="s">
        <v>56</v>
      </c>
      <c r="C389" s="11" t="s">
        <v>531</v>
      </c>
      <c r="D389" s="11" t="s">
        <v>532</v>
      </c>
      <c r="E389" s="11" t="s">
        <v>533</v>
      </c>
      <c r="F389" s="11" t="s">
        <v>532</v>
      </c>
      <c r="G389" s="11" t="s">
        <v>533</v>
      </c>
      <c r="H389" s="23" t="s">
        <v>574</v>
      </c>
      <c r="I389" s="23" t="s">
        <v>575</v>
      </c>
      <c r="J389" s="11" t="s">
        <v>87</v>
      </c>
      <c r="K389" s="11">
        <v>35</v>
      </c>
      <c r="L389" s="50">
        <v>710000000</v>
      </c>
      <c r="M389" s="49" t="s">
        <v>61</v>
      </c>
      <c r="N389" s="89" t="s">
        <v>100</v>
      </c>
      <c r="O389" s="11" t="s">
        <v>539</v>
      </c>
      <c r="P389" s="11"/>
      <c r="Q389" s="4" t="s">
        <v>525</v>
      </c>
      <c r="R389" s="11" t="s">
        <v>599</v>
      </c>
      <c r="S389" s="11"/>
      <c r="T389" s="11" t="s">
        <v>537</v>
      </c>
      <c r="U389" s="13"/>
      <c r="V389" s="24">
        <v>19394512</v>
      </c>
      <c r="W389" s="24">
        <v>19394512</v>
      </c>
      <c r="X389" s="24">
        <f t="shared" si="7"/>
        <v>21721853.440000001</v>
      </c>
      <c r="Y389" s="12" t="s">
        <v>85</v>
      </c>
      <c r="Z389" s="12">
        <v>2015</v>
      </c>
      <c r="AA389" s="12"/>
      <c r="AB389" s="90" t="s">
        <v>64</v>
      </c>
      <c r="AC389" s="246"/>
      <c r="AD389" s="246"/>
      <c r="AE389" s="246"/>
      <c r="AF389" s="246"/>
    </row>
    <row r="390" spans="1:32" s="45" customFormat="1" ht="165.95" customHeight="1">
      <c r="A390" s="79" t="s">
        <v>931</v>
      </c>
      <c r="B390" s="52" t="s">
        <v>56</v>
      </c>
      <c r="C390" s="11" t="s">
        <v>531</v>
      </c>
      <c r="D390" s="11" t="s">
        <v>532</v>
      </c>
      <c r="E390" s="11" t="s">
        <v>533</v>
      </c>
      <c r="F390" s="11" t="s">
        <v>532</v>
      </c>
      <c r="G390" s="11" t="s">
        <v>533</v>
      </c>
      <c r="H390" s="23" t="s">
        <v>576</v>
      </c>
      <c r="I390" s="23" t="s">
        <v>575</v>
      </c>
      <c r="J390" s="11" t="s">
        <v>87</v>
      </c>
      <c r="K390" s="11">
        <v>35</v>
      </c>
      <c r="L390" s="50">
        <v>710000000</v>
      </c>
      <c r="M390" s="49" t="s">
        <v>61</v>
      </c>
      <c r="N390" s="89" t="s">
        <v>100</v>
      </c>
      <c r="O390" s="11" t="s">
        <v>540</v>
      </c>
      <c r="P390" s="11"/>
      <c r="Q390" s="4" t="s">
        <v>525</v>
      </c>
      <c r="R390" s="11" t="s">
        <v>599</v>
      </c>
      <c r="S390" s="11"/>
      <c r="T390" s="11" t="s">
        <v>537</v>
      </c>
      <c r="U390" s="13"/>
      <c r="V390" s="91">
        <v>13104480</v>
      </c>
      <c r="W390" s="91">
        <v>13104480</v>
      </c>
      <c r="X390" s="91">
        <f t="shared" si="7"/>
        <v>14677017.600000001</v>
      </c>
      <c r="Y390" s="12" t="s">
        <v>85</v>
      </c>
      <c r="Z390" s="12">
        <v>2015</v>
      </c>
      <c r="AA390" s="12"/>
      <c r="AB390" s="90" t="s">
        <v>64</v>
      </c>
      <c r="AC390" s="246"/>
      <c r="AD390" s="246"/>
      <c r="AE390" s="246"/>
      <c r="AF390" s="246"/>
    </row>
    <row r="391" spans="1:32" s="45" customFormat="1" ht="165.95" customHeight="1">
      <c r="A391" s="79" t="s">
        <v>932</v>
      </c>
      <c r="B391" s="52" t="s">
        <v>56</v>
      </c>
      <c r="C391" s="11" t="s">
        <v>531</v>
      </c>
      <c r="D391" s="11" t="s">
        <v>532</v>
      </c>
      <c r="E391" s="11" t="s">
        <v>533</v>
      </c>
      <c r="F391" s="11" t="s">
        <v>532</v>
      </c>
      <c r="G391" s="11" t="s">
        <v>533</v>
      </c>
      <c r="H391" s="23" t="s">
        <v>574</v>
      </c>
      <c r="I391" s="23" t="s">
        <v>575</v>
      </c>
      <c r="J391" s="11" t="s">
        <v>87</v>
      </c>
      <c r="K391" s="11">
        <v>35</v>
      </c>
      <c r="L391" s="50">
        <v>710000000</v>
      </c>
      <c r="M391" s="49" t="s">
        <v>61</v>
      </c>
      <c r="N391" s="89" t="s">
        <v>100</v>
      </c>
      <c r="O391" s="11" t="s">
        <v>603</v>
      </c>
      <c r="P391" s="11"/>
      <c r="Q391" s="4" t="s">
        <v>525</v>
      </c>
      <c r="R391" s="11" t="s">
        <v>599</v>
      </c>
      <c r="S391" s="11"/>
      <c r="T391" s="11" t="s">
        <v>537</v>
      </c>
      <c r="U391" s="13"/>
      <c r="V391" s="91">
        <v>4318427</v>
      </c>
      <c r="W391" s="91">
        <v>4318427</v>
      </c>
      <c r="X391" s="91">
        <f t="shared" si="7"/>
        <v>4836638.24</v>
      </c>
      <c r="Y391" s="12" t="s">
        <v>85</v>
      </c>
      <c r="Z391" s="12">
        <v>2015</v>
      </c>
      <c r="AA391" s="12"/>
      <c r="AB391" s="90" t="s">
        <v>64</v>
      </c>
      <c r="AC391" s="246"/>
      <c r="AD391" s="246"/>
      <c r="AE391" s="246"/>
      <c r="AF391" s="246"/>
    </row>
    <row r="392" spans="1:32" s="411" customFormat="1" ht="165.95" customHeight="1">
      <c r="A392" s="472" t="s">
        <v>933</v>
      </c>
      <c r="B392" s="332" t="s">
        <v>56</v>
      </c>
      <c r="C392" s="486" t="s">
        <v>531</v>
      </c>
      <c r="D392" s="486" t="s">
        <v>532</v>
      </c>
      <c r="E392" s="486" t="s">
        <v>533</v>
      </c>
      <c r="F392" s="486" t="s">
        <v>532</v>
      </c>
      <c r="G392" s="486" t="s">
        <v>533</v>
      </c>
      <c r="H392" s="486" t="s">
        <v>534</v>
      </c>
      <c r="I392" s="486" t="s">
        <v>535</v>
      </c>
      <c r="J392" s="486" t="s">
        <v>87</v>
      </c>
      <c r="K392" s="486">
        <v>35</v>
      </c>
      <c r="L392" s="254">
        <v>710000000</v>
      </c>
      <c r="M392" s="401" t="s">
        <v>61</v>
      </c>
      <c r="N392" s="334" t="s">
        <v>100</v>
      </c>
      <c r="O392" s="486" t="s">
        <v>604</v>
      </c>
      <c r="P392" s="486"/>
      <c r="Q392" s="224" t="s">
        <v>525</v>
      </c>
      <c r="R392" s="486" t="s">
        <v>599</v>
      </c>
      <c r="S392" s="486"/>
      <c r="T392" s="486" t="s">
        <v>537</v>
      </c>
      <c r="U392" s="489"/>
      <c r="V392" s="494">
        <v>705757</v>
      </c>
      <c r="W392" s="494">
        <v>0</v>
      </c>
      <c r="X392" s="494">
        <f t="shared" si="7"/>
        <v>0</v>
      </c>
      <c r="Y392" s="487" t="s">
        <v>85</v>
      </c>
      <c r="Z392" s="487">
        <v>2015</v>
      </c>
      <c r="AA392" s="487"/>
      <c r="AB392" s="420" t="s">
        <v>64</v>
      </c>
      <c r="AC392" s="410"/>
      <c r="AD392" s="410"/>
      <c r="AE392" s="410"/>
      <c r="AF392" s="410"/>
    </row>
    <row r="393" spans="1:32" s="45" customFormat="1" ht="165.95" customHeight="1">
      <c r="A393" s="534" t="s">
        <v>1653</v>
      </c>
      <c r="B393" s="532" t="s">
        <v>1645</v>
      </c>
      <c r="C393" s="532" t="s">
        <v>531</v>
      </c>
      <c r="D393" s="532" t="s">
        <v>532</v>
      </c>
      <c r="E393" s="532" t="s">
        <v>533</v>
      </c>
      <c r="F393" s="532" t="s">
        <v>532</v>
      </c>
      <c r="G393" s="532" t="s">
        <v>533</v>
      </c>
      <c r="H393" s="532" t="s">
        <v>534</v>
      </c>
      <c r="I393" s="532" t="s">
        <v>535</v>
      </c>
      <c r="J393" s="532" t="s">
        <v>87</v>
      </c>
      <c r="K393" s="532">
        <v>35</v>
      </c>
      <c r="L393" s="532">
        <v>710000000</v>
      </c>
      <c r="M393" s="532" t="s">
        <v>1901</v>
      </c>
      <c r="N393" s="532" t="s">
        <v>1648</v>
      </c>
      <c r="O393" s="532" t="s">
        <v>604</v>
      </c>
      <c r="P393" s="532"/>
      <c r="Q393" s="532" t="s">
        <v>525</v>
      </c>
      <c r="R393" s="532" t="s">
        <v>599</v>
      </c>
      <c r="S393" s="532"/>
      <c r="T393" s="532" t="s">
        <v>537</v>
      </c>
      <c r="U393" s="533"/>
      <c r="V393" s="533">
        <v>635181.30000000005</v>
      </c>
      <c r="W393" s="533">
        <v>635181.30000000005</v>
      </c>
      <c r="X393" s="533">
        <v>711403.05599999998</v>
      </c>
      <c r="Y393" s="532" t="s">
        <v>85</v>
      </c>
      <c r="Z393" s="532">
        <v>2015</v>
      </c>
      <c r="AA393" s="532" t="s">
        <v>1654</v>
      </c>
      <c r="AB393" s="532" t="s">
        <v>64</v>
      </c>
      <c r="AC393" s="485"/>
      <c r="AD393" s="485"/>
      <c r="AE393" s="485"/>
      <c r="AF393" s="485"/>
    </row>
    <row r="394" spans="1:32" s="45" customFormat="1" ht="165.95" customHeight="1">
      <c r="A394" s="79" t="s">
        <v>934</v>
      </c>
      <c r="B394" s="52" t="s">
        <v>56</v>
      </c>
      <c r="C394" s="11" t="s">
        <v>531</v>
      </c>
      <c r="D394" s="11" t="s">
        <v>532</v>
      </c>
      <c r="E394" s="11" t="s">
        <v>533</v>
      </c>
      <c r="F394" s="11" t="s">
        <v>532</v>
      </c>
      <c r="G394" s="11" t="s">
        <v>533</v>
      </c>
      <c r="H394" s="23" t="s">
        <v>574</v>
      </c>
      <c r="I394" s="23" t="s">
        <v>575</v>
      </c>
      <c r="J394" s="11" t="s">
        <v>87</v>
      </c>
      <c r="K394" s="11">
        <v>35</v>
      </c>
      <c r="L394" s="50">
        <v>710000000</v>
      </c>
      <c r="M394" s="49" t="s">
        <v>61</v>
      </c>
      <c r="N394" s="89" t="s">
        <v>100</v>
      </c>
      <c r="O394" s="11" t="s">
        <v>543</v>
      </c>
      <c r="P394" s="11"/>
      <c r="Q394" s="4" t="s">
        <v>525</v>
      </c>
      <c r="R394" s="11" t="s">
        <v>599</v>
      </c>
      <c r="S394" s="11"/>
      <c r="T394" s="11" t="s">
        <v>537</v>
      </c>
      <c r="U394" s="13"/>
      <c r="V394" s="24">
        <v>21838192</v>
      </c>
      <c r="W394" s="24">
        <v>21838192</v>
      </c>
      <c r="X394" s="24">
        <f t="shared" si="7"/>
        <v>24458775.040000003</v>
      </c>
      <c r="Y394" s="12" t="s">
        <v>85</v>
      </c>
      <c r="Z394" s="12">
        <v>2015</v>
      </c>
      <c r="AA394" s="12"/>
      <c r="AB394" s="90" t="s">
        <v>64</v>
      </c>
      <c r="AC394" s="246"/>
      <c r="AD394" s="246"/>
      <c r="AE394" s="246"/>
      <c r="AF394" s="246"/>
    </row>
    <row r="395" spans="1:32" s="45" customFormat="1" ht="165.95" customHeight="1">
      <c r="A395" s="79" t="s">
        <v>935</v>
      </c>
      <c r="B395" s="52" t="s">
        <v>56</v>
      </c>
      <c r="C395" s="11" t="s">
        <v>544</v>
      </c>
      <c r="D395" s="11" t="s">
        <v>545</v>
      </c>
      <c r="E395" s="11" t="s">
        <v>546</v>
      </c>
      <c r="F395" s="11" t="s">
        <v>545</v>
      </c>
      <c r="G395" s="11" t="s">
        <v>546</v>
      </c>
      <c r="H395" s="23" t="s">
        <v>574</v>
      </c>
      <c r="I395" s="23" t="s">
        <v>577</v>
      </c>
      <c r="J395" s="11" t="s">
        <v>87</v>
      </c>
      <c r="K395" s="11">
        <v>30</v>
      </c>
      <c r="L395" s="50">
        <v>710000000</v>
      </c>
      <c r="M395" s="49" t="s">
        <v>61</v>
      </c>
      <c r="N395" s="89" t="s">
        <v>100</v>
      </c>
      <c r="O395" s="11" t="s">
        <v>536</v>
      </c>
      <c r="P395" s="11"/>
      <c r="Q395" s="4" t="s">
        <v>525</v>
      </c>
      <c r="R395" s="11" t="s">
        <v>599</v>
      </c>
      <c r="S395" s="11"/>
      <c r="T395" s="11" t="s">
        <v>537</v>
      </c>
      <c r="U395" s="13"/>
      <c r="V395" s="92">
        <v>15006884</v>
      </c>
      <c r="W395" s="92">
        <v>15006884</v>
      </c>
      <c r="X395" s="92">
        <f t="shared" si="7"/>
        <v>16807710.080000002</v>
      </c>
      <c r="Y395" s="12" t="s">
        <v>85</v>
      </c>
      <c r="Z395" s="12">
        <v>2015</v>
      </c>
      <c r="AA395" s="12"/>
      <c r="AB395" s="90" t="s">
        <v>64</v>
      </c>
      <c r="AC395" s="246"/>
      <c r="AD395" s="246"/>
      <c r="AE395" s="246"/>
      <c r="AF395" s="246"/>
    </row>
    <row r="396" spans="1:32" s="45" customFormat="1" ht="165.95" customHeight="1">
      <c r="A396" s="79" t="s">
        <v>936</v>
      </c>
      <c r="B396" s="52" t="s">
        <v>56</v>
      </c>
      <c r="C396" s="11" t="s">
        <v>544</v>
      </c>
      <c r="D396" s="11" t="s">
        <v>545</v>
      </c>
      <c r="E396" s="11" t="s">
        <v>546</v>
      </c>
      <c r="F396" s="11" t="s">
        <v>545</v>
      </c>
      <c r="G396" s="11" t="s">
        <v>546</v>
      </c>
      <c r="H396" s="23" t="s">
        <v>574</v>
      </c>
      <c r="I396" s="23" t="s">
        <v>577</v>
      </c>
      <c r="J396" s="11" t="s">
        <v>87</v>
      </c>
      <c r="K396" s="11">
        <v>30</v>
      </c>
      <c r="L396" s="50">
        <v>710000000</v>
      </c>
      <c r="M396" s="49" t="s">
        <v>61</v>
      </c>
      <c r="N396" s="89" t="s">
        <v>100</v>
      </c>
      <c r="O396" s="11" t="s">
        <v>538</v>
      </c>
      <c r="P396" s="11"/>
      <c r="Q396" s="4" t="s">
        <v>525</v>
      </c>
      <c r="R396" s="11" t="s">
        <v>599</v>
      </c>
      <c r="S396" s="11"/>
      <c r="T396" s="11" t="s">
        <v>537</v>
      </c>
      <c r="U396" s="13"/>
      <c r="V396" s="92">
        <v>25002803</v>
      </c>
      <c r="W396" s="92">
        <v>25002803</v>
      </c>
      <c r="X396" s="92">
        <f t="shared" si="7"/>
        <v>28003139.360000003</v>
      </c>
      <c r="Y396" s="12" t="s">
        <v>85</v>
      </c>
      <c r="Z396" s="12">
        <v>2015</v>
      </c>
      <c r="AA396" s="12"/>
      <c r="AB396" s="90" t="s">
        <v>64</v>
      </c>
      <c r="AC396" s="246"/>
      <c r="AD396" s="246"/>
      <c r="AE396" s="246"/>
      <c r="AF396" s="246"/>
    </row>
    <row r="397" spans="1:32" s="45" customFormat="1" ht="165.95" customHeight="1">
      <c r="A397" s="79" t="s">
        <v>937</v>
      </c>
      <c r="B397" s="52" t="s">
        <v>56</v>
      </c>
      <c r="C397" s="11" t="s">
        <v>544</v>
      </c>
      <c r="D397" s="11" t="s">
        <v>545</v>
      </c>
      <c r="E397" s="11" t="s">
        <v>546</v>
      </c>
      <c r="F397" s="11" t="s">
        <v>545</v>
      </c>
      <c r="G397" s="11" t="s">
        <v>546</v>
      </c>
      <c r="H397" s="23" t="s">
        <v>574</v>
      </c>
      <c r="I397" s="23" t="s">
        <v>577</v>
      </c>
      <c r="J397" s="11" t="s">
        <v>87</v>
      </c>
      <c r="K397" s="11">
        <v>30</v>
      </c>
      <c r="L397" s="50">
        <v>710000000</v>
      </c>
      <c r="M397" s="49" t="s">
        <v>61</v>
      </c>
      <c r="N397" s="89" t="s">
        <v>100</v>
      </c>
      <c r="O397" s="11" t="s">
        <v>539</v>
      </c>
      <c r="P397" s="11"/>
      <c r="Q397" s="4" t="s">
        <v>525</v>
      </c>
      <c r="R397" s="11" t="s">
        <v>599</v>
      </c>
      <c r="S397" s="11"/>
      <c r="T397" s="11" t="s">
        <v>537</v>
      </c>
      <c r="U397" s="13"/>
      <c r="V397" s="25">
        <v>15208931</v>
      </c>
      <c r="W397" s="25">
        <v>15208931</v>
      </c>
      <c r="X397" s="25">
        <f t="shared" si="7"/>
        <v>17034002.720000003</v>
      </c>
      <c r="Y397" s="12" t="s">
        <v>85</v>
      </c>
      <c r="Z397" s="12">
        <v>2015</v>
      </c>
      <c r="AA397" s="12"/>
      <c r="AB397" s="90" t="s">
        <v>64</v>
      </c>
      <c r="AC397" s="246"/>
      <c r="AD397" s="246"/>
      <c r="AE397" s="246"/>
      <c r="AF397" s="246"/>
    </row>
    <row r="398" spans="1:32" s="45" customFormat="1" ht="165.95" customHeight="1">
      <c r="A398" s="79" t="s">
        <v>938</v>
      </c>
      <c r="B398" s="52" t="s">
        <v>56</v>
      </c>
      <c r="C398" s="11" t="s">
        <v>544</v>
      </c>
      <c r="D398" s="11" t="s">
        <v>545</v>
      </c>
      <c r="E398" s="11" t="s">
        <v>546</v>
      </c>
      <c r="F398" s="11" t="s">
        <v>545</v>
      </c>
      <c r="G398" s="11" t="s">
        <v>546</v>
      </c>
      <c r="H398" s="23" t="s">
        <v>574</v>
      </c>
      <c r="I398" s="23" t="s">
        <v>578</v>
      </c>
      <c r="J398" s="11" t="s">
        <v>87</v>
      </c>
      <c r="K398" s="11">
        <v>30</v>
      </c>
      <c r="L398" s="50">
        <v>710000000</v>
      </c>
      <c r="M398" s="49" t="s">
        <v>61</v>
      </c>
      <c r="N398" s="89" t="s">
        <v>100</v>
      </c>
      <c r="O398" s="11" t="s">
        <v>540</v>
      </c>
      <c r="P398" s="11"/>
      <c r="Q398" s="4" t="s">
        <v>525</v>
      </c>
      <c r="R398" s="11" t="s">
        <v>599</v>
      </c>
      <c r="S398" s="11"/>
      <c r="T398" s="11" t="s">
        <v>537</v>
      </c>
      <c r="U398" s="13"/>
      <c r="V398" s="92">
        <v>9805000</v>
      </c>
      <c r="W398" s="92">
        <v>9805000</v>
      </c>
      <c r="X398" s="92">
        <f t="shared" si="7"/>
        <v>10981600.000000002</v>
      </c>
      <c r="Y398" s="12" t="s">
        <v>85</v>
      </c>
      <c r="Z398" s="12">
        <v>2015</v>
      </c>
      <c r="AA398" s="12"/>
      <c r="AB398" s="90" t="s">
        <v>64</v>
      </c>
      <c r="AC398" s="246"/>
      <c r="AD398" s="246"/>
      <c r="AE398" s="246"/>
      <c r="AF398" s="246"/>
    </row>
    <row r="399" spans="1:32" s="45" customFormat="1" ht="165.95" customHeight="1">
      <c r="A399" s="79" t="s">
        <v>939</v>
      </c>
      <c r="B399" s="52" t="s">
        <v>56</v>
      </c>
      <c r="C399" s="11" t="s">
        <v>544</v>
      </c>
      <c r="D399" s="11" t="s">
        <v>545</v>
      </c>
      <c r="E399" s="11" t="s">
        <v>546</v>
      </c>
      <c r="F399" s="11" t="s">
        <v>545</v>
      </c>
      <c r="G399" s="11" t="s">
        <v>546</v>
      </c>
      <c r="H399" s="23" t="s">
        <v>574</v>
      </c>
      <c r="I399" s="23" t="s">
        <v>578</v>
      </c>
      <c r="J399" s="11" t="s">
        <v>87</v>
      </c>
      <c r="K399" s="11">
        <v>30</v>
      </c>
      <c r="L399" s="50">
        <v>710000000</v>
      </c>
      <c r="M399" s="49" t="s">
        <v>61</v>
      </c>
      <c r="N399" s="89" t="s">
        <v>100</v>
      </c>
      <c r="O399" s="11" t="s">
        <v>541</v>
      </c>
      <c r="P399" s="11"/>
      <c r="Q399" s="4" t="s">
        <v>525</v>
      </c>
      <c r="R399" s="11" t="s">
        <v>599</v>
      </c>
      <c r="S399" s="11"/>
      <c r="T399" s="11" t="s">
        <v>537</v>
      </c>
      <c r="U399" s="13"/>
      <c r="V399" s="92">
        <v>6675000</v>
      </c>
      <c r="W399" s="92">
        <v>6675000</v>
      </c>
      <c r="X399" s="92">
        <f t="shared" si="7"/>
        <v>7476000.0000000009</v>
      </c>
      <c r="Y399" s="12" t="s">
        <v>85</v>
      </c>
      <c r="Z399" s="12">
        <v>2015</v>
      </c>
      <c r="AA399" s="12"/>
      <c r="AB399" s="90" t="s">
        <v>64</v>
      </c>
      <c r="AC399" s="246"/>
      <c r="AD399" s="246"/>
      <c r="AE399" s="246"/>
      <c r="AF399" s="246"/>
    </row>
    <row r="400" spans="1:32" s="411" customFormat="1" ht="165.95" customHeight="1">
      <c r="A400" s="472" t="s">
        <v>940</v>
      </c>
      <c r="B400" s="332" t="s">
        <v>56</v>
      </c>
      <c r="C400" s="486" t="s">
        <v>544</v>
      </c>
      <c r="D400" s="486" t="s">
        <v>545</v>
      </c>
      <c r="E400" s="486" t="s">
        <v>546</v>
      </c>
      <c r="F400" s="486" t="s">
        <v>545</v>
      </c>
      <c r="G400" s="486" t="s">
        <v>546</v>
      </c>
      <c r="H400" s="486" t="s">
        <v>534</v>
      </c>
      <c r="I400" s="486" t="s">
        <v>547</v>
      </c>
      <c r="J400" s="486" t="s">
        <v>87</v>
      </c>
      <c r="K400" s="486">
        <v>30</v>
      </c>
      <c r="L400" s="254">
        <v>710000000</v>
      </c>
      <c r="M400" s="401" t="s">
        <v>61</v>
      </c>
      <c r="N400" s="334" t="s">
        <v>100</v>
      </c>
      <c r="O400" s="486" t="s">
        <v>542</v>
      </c>
      <c r="P400" s="486"/>
      <c r="Q400" s="224" t="s">
        <v>525</v>
      </c>
      <c r="R400" s="486" t="s">
        <v>599</v>
      </c>
      <c r="S400" s="486"/>
      <c r="T400" s="486" t="s">
        <v>537</v>
      </c>
      <c r="U400" s="489"/>
      <c r="V400" s="489">
        <v>800000</v>
      </c>
      <c r="W400" s="489">
        <v>0</v>
      </c>
      <c r="X400" s="489">
        <f>W400*1.12</f>
        <v>0</v>
      </c>
      <c r="Y400" s="487" t="s">
        <v>85</v>
      </c>
      <c r="Z400" s="487">
        <v>2015</v>
      </c>
      <c r="AA400" s="487"/>
      <c r="AB400" s="420" t="s">
        <v>64</v>
      </c>
      <c r="AC400" s="410"/>
      <c r="AD400" s="410"/>
      <c r="AE400" s="410"/>
      <c r="AF400" s="410"/>
    </row>
    <row r="401" spans="1:32" s="45" customFormat="1" ht="165.95" customHeight="1">
      <c r="A401" s="534" t="s">
        <v>1660</v>
      </c>
      <c r="B401" s="532" t="s">
        <v>1645</v>
      </c>
      <c r="C401" s="532" t="s">
        <v>544</v>
      </c>
      <c r="D401" s="532" t="s">
        <v>545</v>
      </c>
      <c r="E401" s="532" t="s">
        <v>546</v>
      </c>
      <c r="F401" s="532" t="s">
        <v>545</v>
      </c>
      <c r="G401" s="532" t="s">
        <v>546</v>
      </c>
      <c r="H401" s="532" t="s">
        <v>534</v>
      </c>
      <c r="I401" s="532" t="s">
        <v>547</v>
      </c>
      <c r="J401" s="532" t="s">
        <v>87</v>
      </c>
      <c r="K401" s="532">
        <v>30</v>
      </c>
      <c r="L401" s="532">
        <v>710000000</v>
      </c>
      <c r="M401" s="532" t="s">
        <v>1901</v>
      </c>
      <c r="N401" s="532" t="s">
        <v>1648</v>
      </c>
      <c r="O401" s="532" t="s">
        <v>542</v>
      </c>
      <c r="P401" s="532"/>
      <c r="Q401" s="532" t="s">
        <v>525</v>
      </c>
      <c r="R401" s="532" t="s">
        <v>599</v>
      </c>
      <c r="S401" s="532"/>
      <c r="T401" s="532" t="s">
        <v>537</v>
      </c>
      <c r="U401" s="533"/>
      <c r="V401" s="533">
        <v>704000</v>
      </c>
      <c r="W401" s="533">
        <v>704000</v>
      </c>
      <c r="X401" s="533">
        <v>788480</v>
      </c>
      <c r="Y401" s="532" t="s">
        <v>85</v>
      </c>
      <c r="Z401" s="532">
        <v>2015</v>
      </c>
      <c r="AA401" s="532" t="s">
        <v>1654</v>
      </c>
      <c r="AB401" s="532" t="s">
        <v>64</v>
      </c>
      <c r="AC401" s="485"/>
      <c r="AD401" s="485"/>
      <c r="AE401" s="485"/>
      <c r="AF401" s="485"/>
    </row>
    <row r="402" spans="1:32" s="45" customFormat="1" ht="165.95" customHeight="1">
      <c r="A402" s="79" t="s">
        <v>941</v>
      </c>
      <c r="B402" s="52" t="s">
        <v>56</v>
      </c>
      <c r="C402" s="11" t="s">
        <v>544</v>
      </c>
      <c r="D402" s="11" t="s">
        <v>545</v>
      </c>
      <c r="E402" s="11" t="s">
        <v>546</v>
      </c>
      <c r="F402" s="11" t="s">
        <v>545</v>
      </c>
      <c r="G402" s="11" t="s">
        <v>546</v>
      </c>
      <c r="H402" s="23" t="s">
        <v>574</v>
      </c>
      <c r="I402" s="23" t="s">
        <v>578</v>
      </c>
      <c r="J402" s="11" t="s">
        <v>87</v>
      </c>
      <c r="K402" s="11">
        <v>30</v>
      </c>
      <c r="L402" s="50">
        <v>710000000</v>
      </c>
      <c r="M402" s="49" t="s">
        <v>61</v>
      </c>
      <c r="N402" s="89" t="s">
        <v>100</v>
      </c>
      <c r="O402" s="11" t="s">
        <v>543</v>
      </c>
      <c r="P402" s="11"/>
      <c r="Q402" s="4" t="s">
        <v>525</v>
      </c>
      <c r="R402" s="11" t="s">
        <v>599</v>
      </c>
      <c r="S402" s="11"/>
      <c r="T402" s="11" t="s">
        <v>537</v>
      </c>
      <c r="U402" s="13"/>
      <c r="V402" s="92">
        <v>7760448</v>
      </c>
      <c r="W402" s="92">
        <v>7760448</v>
      </c>
      <c r="X402" s="92">
        <f t="shared" ref="X402:X472" si="8">W402*1.12</f>
        <v>8691701.7600000016</v>
      </c>
      <c r="Y402" s="12" t="s">
        <v>85</v>
      </c>
      <c r="Z402" s="12">
        <v>2015</v>
      </c>
      <c r="AA402" s="12"/>
      <c r="AB402" s="90" t="s">
        <v>64</v>
      </c>
      <c r="AC402" s="246"/>
      <c r="AD402" s="246"/>
      <c r="AE402" s="246"/>
      <c r="AF402" s="246"/>
    </row>
    <row r="403" spans="1:32" s="411" customFormat="1" ht="165.95" customHeight="1">
      <c r="A403" s="472" t="s">
        <v>942</v>
      </c>
      <c r="B403" s="501" t="s">
        <v>56</v>
      </c>
      <c r="C403" s="500" t="s">
        <v>531</v>
      </c>
      <c r="D403" s="500" t="s">
        <v>532</v>
      </c>
      <c r="E403" s="500" t="s">
        <v>533</v>
      </c>
      <c r="F403" s="500" t="s">
        <v>532</v>
      </c>
      <c r="G403" s="500" t="s">
        <v>533</v>
      </c>
      <c r="H403" s="500" t="s">
        <v>534</v>
      </c>
      <c r="I403" s="500" t="s">
        <v>535</v>
      </c>
      <c r="J403" s="500" t="s">
        <v>87</v>
      </c>
      <c r="K403" s="500">
        <v>35</v>
      </c>
      <c r="L403" s="254">
        <v>710000000</v>
      </c>
      <c r="M403" s="401" t="s">
        <v>61</v>
      </c>
      <c r="N403" s="499" t="s">
        <v>100</v>
      </c>
      <c r="O403" s="500" t="s">
        <v>536</v>
      </c>
      <c r="P403" s="500"/>
      <c r="Q403" s="498" t="s">
        <v>525</v>
      </c>
      <c r="R403" s="486" t="s">
        <v>599</v>
      </c>
      <c r="S403" s="500"/>
      <c r="T403" s="500" t="s">
        <v>537</v>
      </c>
      <c r="U403" s="585"/>
      <c r="V403" s="497">
        <v>10427370</v>
      </c>
      <c r="W403" s="497">
        <v>0</v>
      </c>
      <c r="X403" s="497">
        <f t="shared" si="8"/>
        <v>0</v>
      </c>
      <c r="Y403" s="496" t="s">
        <v>85</v>
      </c>
      <c r="Z403" s="496">
        <v>2015</v>
      </c>
      <c r="AA403" s="496"/>
      <c r="AB403" s="488" t="s">
        <v>64</v>
      </c>
      <c r="AC403" s="410"/>
      <c r="AD403" s="410"/>
      <c r="AE403" s="410"/>
      <c r="AF403" s="410"/>
    </row>
    <row r="404" spans="1:32" s="45" customFormat="1" ht="165.95" customHeight="1">
      <c r="A404" s="534" t="s">
        <v>1655</v>
      </c>
      <c r="B404" s="532" t="s">
        <v>1645</v>
      </c>
      <c r="C404" s="532" t="s">
        <v>531</v>
      </c>
      <c r="D404" s="532" t="s">
        <v>532</v>
      </c>
      <c r="E404" s="532" t="s">
        <v>533</v>
      </c>
      <c r="F404" s="532" t="s">
        <v>532</v>
      </c>
      <c r="G404" s="532" t="s">
        <v>533</v>
      </c>
      <c r="H404" s="532" t="s">
        <v>534</v>
      </c>
      <c r="I404" s="532" t="s">
        <v>535</v>
      </c>
      <c r="J404" s="532" t="s">
        <v>87</v>
      </c>
      <c r="K404" s="532">
        <v>35</v>
      </c>
      <c r="L404" s="532">
        <v>710000000</v>
      </c>
      <c r="M404" s="532" t="s">
        <v>1901</v>
      </c>
      <c r="N404" s="532" t="s">
        <v>1648</v>
      </c>
      <c r="O404" s="532" t="s">
        <v>536</v>
      </c>
      <c r="P404" s="532"/>
      <c r="Q404" s="532" t="s">
        <v>525</v>
      </c>
      <c r="R404" s="532" t="s">
        <v>599</v>
      </c>
      <c r="S404" s="532"/>
      <c r="T404" s="532" t="s">
        <v>537</v>
      </c>
      <c r="U404" s="533"/>
      <c r="V404" s="533">
        <v>9384633</v>
      </c>
      <c r="W404" s="533">
        <v>9384633</v>
      </c>
      <c r="X404" s="533">
        <v>10510788.960000001</v>
      </c>
      <c r="Y404" s="532" t="s">
        <v>85</v>
      </c>
      <c r="Z404" s="532">
        <v>2015</v>
      </c>
      <c r="AA404" s="532" t="s">
        <v>1654</v>
      </c>
      <c r="AB404" s="532" t="s">
        <v>64</v>
      </c>
      <c r="AC404" s="485"/>
      <c r="AD404" s="485"/>
      <c r="AE404" s="485"/>
      <c r="AF404" s="485"/>
    </row>
    <row r="405" spans="1:32" s="45" customFormat="1" ht="165.95" customHeight="1">
      <c r="A405" s="79" t="s">
        <v>943</v>
      </c>
      <c r="B405" s="93" t="s">
        <v>56</v>
      </c>
      <c r="C405" s="23" t="s">
        <v>531</v>
      </c>
      <c r="D405" s="23" t="s">
        <v>532</v>
      </c>
      <c r="E405" s="23" t="s">
        <v>533</v>
      </c>
      <c r="F405" s="23" t="s">
        <v>532</v>
      </c>
      <c r="G405" s="23" t="s">
        <v>533</v>
      </c>
      <c r="H405" s="23" t="s">
        <v>534</v>
      </c>
      <c r="I405" s="23" t="s">
        <v>535</v>
      </c>
      <c r="J405" s="23" t="s">
        <v>87</v>
      </c>
      <c r="K405" s="23">
        <v>35</v>
      </c>
      <c r="L405" s="50">
        <v>710000000</v>
      </c>
      <c r="M405" s="49" t="s">
        <v>61</v>
      </c>
      <c r="N405" s="94" t="s">
        <v>100</v>
      </c>
      <c r="O405" s="23" t="s">
        <v>538</v>
      </c>
      <c r="P405" s="23"/>
      <c r="Q405" s="95" t="s">
        <v>525</v>
      </c>
      <c r="R405" s="11" t="s">
        <v>599</v>
      </c>
      <c r="S405" s="23"/>
      <c r="T405" s="23" t="s">
        <v>537</v>
      </c>
      <c r="U405" s="92"/>
      <c r="V405" s="91">
        <v>14524510</v>
      </c>
      <c r="W405" s="91">
        <v>14524510</v>
      </c>
      <c r="X405" s="91">
        <f t="shared" si="8"/>
        <v>16267451.200000001</v>
      </c>
      <c r="Y405" s="96" t="s">
        <v>85</v>
      </c>
      <c r="Z405" s="96">
        <v>2015</v>
      </c>
      <c r="AA405" s="96"/>
      <c r="AB405" s="97" t="s">
        <v>64</v>
      </c>
      <c r="AC405" s="246"/>
      <c r="AD405" s="246"/>
      <c r="AE405" s="246"/>
      <c r="AF405" s="246"/>
    </row>
    <row r="406" spans="1:32" s="45" customFormat="1" ht="165.95" customHeight="1">
      <c r="A406" s="79" t="s">
        <v>944</v>
      </c>
      <c r="B406" s="98" t="s">
        <v>179</v>
      </c>
      <c r="C406" s="23" t="s">
        <v>531</v>
      </c>
      <c r="D406" s="23" t="s">
        <v>532</v>
      </c>
      <c r="E406" s="23" t="s">
        <v>533</v>
      </c>
      <c r="F406" s="23" t="s">
        <v>532</v>
      </c>
      <c r="G406" s="23" t="s">
        <v>533</v>
      </c>
      <c r="H406" s="99" t="s">
        <v>579</v>
      </c>
      <c r="I406" s="100" t="s">
        <v>580</v>
      </c>
      <c r="J406" s="101" t="s">
        <v>87</v>
      </c>
      <c r="K406" s="23">
        <v>35</v>
      </c>
      <c r="L406" s="50">
        <v>710000000</v>
      </c>
      <c r="M406" s="49" t="s">
        <v>61</v>
      </c>
      <c r="N406" s="102" t="s">
        <v>100</v>
      </c>
      <c r="O406" s="101" t="s">
        <v>538</v>
      </c>
      <c r="P406" s="101"/>
      <c r="Q406" s="103" t="s">
        <v>525</v>
      </c>
      <c r="R406" s="11" t="s">
        <v>599</v>
      </c>
      <c r="S406" s="101"/>
      <c r="T406" s="101" t="s">
        <v>537</v>
      </c>
      <c r="U406" s="108"/>
      <c r="V406" s="104">
        <v>6320600</v>
      </c>
      <c r="W406" s="104">
        <v>6320600</v>
      </c>
      <c r="X406" s="104">
        <f t="shared" si="8"/>
        <v>7079072.0000000009</v>
      </c>
      <c r="Y406" s="105" t="s">
        <v>85</v>
      </c>
      <c r="Z406" s="105">
        <v>2015</v>
      </c>
      <c r="AA406" s="105"/>
      <c r="AB406" s="106" t="s">
        <v>64</v>
      </c>
      <c r="AC406" s="246"/>
      <c r="AD406" s="246"/>
      <c r="AE406" s="246"/>
      <c r="AF406" s="246"/>
    </row>
    <row r="407" spans="1:32" s="411" customFormat="1" ht="165.95" customHeight="1">
      <c r="A407" s="472" t="s">
        <v>945</v>
      </c>
      <c r="B407" s="507" t="s">
        <v>56</v>
      </c>
      <c r="C407" s="506" t="s">
        <v>531</v>
      </c>
      <c r="D407" s="506" t="s">
        <v>532</v>
      </c>
      <c r="E407" s="506" t="s">
        <v>533</v>
      </c>
      <c r="F407" s="506" t="s">
        <v>532</v>
      </c>
      <c r="G407" s="506" t="s">
        <v>533</v>
      </c>
      <c r="H407" s="506" t="s">
        <v>534</v>
      </c>
      <c r="I407" s="506" t="s">
        <v>535</v>
      </c>
      <c r="J407" s="506" t="s">
        <v>87</v>
      </c>
      <c r="K407" s="506">
        <v>35</v>
      </c>
      <c r="L407" s="254">
        <v>710000000</v>
      </c>
      <c r="M407" s="401" t="s">
        <v>61</v>
      </c>
      <c r="N407" s="505" t="s">
        <v>100</v>
      </c>
      <c r="O407" s="506" t="s">
        <v>539</v>
      </c>
      <c r="P407" s="506"/>
      <c r="Q407" s="504" t="s">
        <v>525</v>
      </c>
      <c r="R407" s="486" t="s">
        <v>599</v>
      </c>
      <c r="S407" s="506"/>
      <c r="T407" s="506" t="s">
        <v>537</v>
      </c>
      <c r="U407" s="511"/>
      <c r="V407" s="494">
        <v>10592602</v>
      </c>
      <c r="W407" s="494">
        <v>0</v>
      </c>
      <c r="X407" s="494">
        <f t="shared" si="8"/>
        <v>0</v>
      </c>
      <c r="Y407" s="503" t="s">
        <v>85</v>
      </c>
      <c r="Z407" s="503">
        <v>2015</v>
      </c>
      <c r="AA407" s="503"/>
      <c r="AB407" s="502" t="s">
        <v>64</v>
      </c>
      <c r="AC407" s="410"/>
      <c r="AD407" s="410"/>
      <c r="AE407" s="410"/>
      <c r="AF407" s="410"/>
    </row>
    <row r="408" spans="1:32" s="45" customFormat="1" ht="165.95" customHeight="1">
      <c r="A408" s="534" t="s">
        <v>1656</v>
      </c>
      <c r="B408" s="532" t="s">
        <v>1645</v>
      </c>
      <c r="C408" s="532" t="s">
        <v>531</v>
      </c>
      <c r="D408" s="532" t="s">
        <v>532</v>
      </c>
      <c r="E408" s="532" t="s">
        <v>533</v>
      </c>
      <c r="F408" s="532" t="s">
        <v>532</v>
      </c>
      <c r="G408" s="532" t="s">
        <v>533</v>
      </c>
      <c r="H408" s="532" t="s">
        <v>534</v>
      </c>
      <c r="I408" s="532" t="s">
        <v>535</v>
      </c>
      <c r="J408" s="532" t="s">
        <v>87</v>
      </c>
      <c r="K408" s="532">
        <v>35</v>
      </c>
      <c r="L408" s="532">
        <v>710000000</v>
      </c>
      <c r="M408" s="532" t="s">
        <v>1901</v>
      </c>
      <c r="N408" s="532" t="s">
        <v>1648</v>
      </c>
      <c r="O408" s="532" t="s">
        <v>539</v>
      </c>
      <c r="P408" s="532"/>
      <c r="Q408" s="532" t="s">
        <v>525</v>
      </c>
      <c r="R408" s="532" t="s">
        <v>599</v>
      </c>
      <c r="S408" s="532"/>
      <c r="T408" s="532" t="s">
        <v>537</v>
      </c>
      <c r="U408" s="533"/>
      <c r="V408" s="533">
        <v>9533341.8000000007</v>
      </c>
      <c r="W408" s="533">
        <v>9533341.8000000007</v>
      </c>
      <c r="X408" s="533">
        <v>10677342.816</v>
      </c>
      <c r="Y408" s="532" t="s">
        <v>85</v>
      </c>
      <c r="Z408" s="532">
        <v>2015</v>
      </c>
      <c r="AA408" s="532" t="s">
        <v>1654</v>
      </c>
      <c r="AB408" s="532" t="s">
        <v>64</v>
      </c>
      <c r="AC408" s="485"/>
      <c r="AD408" s="485"/>
      <c r="AE408" s="485"/>
      <c r="AF408" s="485"/>
    </row>
    <row r="409" spans="1:32" s="411" customFormat="1" ht="165.95" customHeight="1">
      <c r="A409" s="472" t="s">
        <v>946</v>
      </c>
      <c r="B409" s="507" t="s">
        <v>56</v>
      </c>
      <c r="C409" s="506" t="s">
        <v>531</v>
      </c>
      <c r="D409" s="506" t="s">
        <v>532</v>
      </c>
      <c r="E409" s="506" t="s">
        <v>533</v>
      </c>
      <c r="F409" s="506" t="s">
        <v>532</v>
      </c>
      <c r="G409" s="506" t="s">
        <v>533</v>
      </c>
      <c r="H409" s="506" t="s">
        <v>534</v>
      </c>
      <c r="I409" s="506" t="s">
        <v>535</v>
      </c>
      <c r="J409" s="506" t="s">
        <v>87</v>
      </c>
      <c r="K409" s="506">
        <v>35</v>
      </c>
      <c r="L409" s="254">
        <v>710000000</v>
      </c>
      <c r="M409" s="401" t="s">
        <v>61</v>
      </c>
      <c r="N409" s="505" t="s">
        <v>100</v>
      </c>
      <c r="O409" s="506" t="s">
        <v>540</v>
      </c>
      <c r="P409" s="506"/>
      <c r="Q409" s="504" t="s">
        <v>525</v>
      </c>
      <c r="R409" s="486" t="s">
        <v>599</v>
      </c>
      <c r="S409" s="506"/>
      <c r="T409" s="506" t="s">
        <v>537</v>
      </c>
      <c r="U409" s="511"/>
      <c r="V409" s="494">
        <v>7641542</v>
      </c>
      <c r="W409" s="494">
        <v>0</v>
      </c>
      <c r="X409" s="494">
        <f t="shared" si="8"/>
        <v>0</v>
      </c>
      <c r="Y409" s="503" t="s">
        <v>85</v>
      </c>
      <c r="Z409" s="503">
        <v>2015</v>
      </c>
      <c r="AA409" s="503"/>
      <c r="AB409" s="502" t="s">
        <v>64</v>
      </c>
      <c r="AC409" s="410"/>
      <c r="AD409" s="410"/>
      <c r="AE409" s="410"/>
      <c r="AF409" s="410"/>
    </row>
    <row r="410" spans="1:32" s="45" customFormat="1" ht="165.95" customHeight="1">
      <c r="A410" s="534" t="s">
        <v>1657</v>
      </c>
      <c r="B410" s="532" t="s">
        <v>1645</v>
      </c>
      <c r="C410" s="532" t="s">
        <v>531</v>
      </c>
      <c r="D410" s="532" t="s">
        <v>532</v>
      </c>
      <c r="E410" s="532" t="s">
        <v>533</v>
      </c>
      <c r="F410" s="532" t="s">
        <v>532</v>
      </c>
      <c r="G410" s="532" t="s">
        <v>533</v>
      </c>
      <c r="H410" s="532" t="s">
        <v>534</v>
      </c>
      <c r="I410" s="532" t="s">
        <v>535</v>
      </c>
      <c r="J410" s="532" t="s">
        <v>87</v>
      </c>
      <c r="K410" s="532">
        <v>35</v>
      </c>
      <c r="L410" s="532">
        <v>710000000</v>
      </c>
      <c r="M410" s="532" t="s">
        <v>1901</v>
      </c>
      <c r="N410" s="532" t="s">
        <v>1648</v>
      </c>
      <c r="O410" s="532" t="s">
        <v>540</v>
      </c>
      <c r="P410" s="532"/>
      <c r="Q410" s="532" t="s">
        <v>525</v>
      </c>
      <c r="R410" s="532" t="s">
        <v>599</v>
      </c>
      <c r="S410" s="532"/>
      <c r="T410" s="532" t="s">
        <v>537</v>
      </c>
      <c r="U410" s="533"/>
      <c r="V410" s="533">
        <v>6877387.7999999998</v>
      </c>
      <c r="W410" s="533">
        <v>6877387.7999999998</v>
      </c>
      <c r="X410" s="533">
        <v>7702674.3360000001</v>
      </c>
      <c r="Y410" s="532" t="s">
        <v>85</v>
      </c>
      <c r="Z410" s="532">
        <v>2015</v>
      </c>
      <c r="AA410" s="532" t="s">
        <v>1654</v>
      </c>
      <c r="AB410" s="532" t="s">
        <v>64</v>
      </c>
      <c r="AC410" s="485"/>
      <c r="AD410" s="485"/>
      <c r="AE410" s="485"/>
      <c r="AF410" s="485"/>
    </row>
    <row r="411" spans="1:32" s="411" customFormat="1" ht="165.95" customHeight="1">
      <c r="A411" s="472" t="s">
        <v>947</v>
      </c>
      <c r="B411" s="507" t="s">
        <v>56</v>
      </c>
      <c r="C411" s="506" t="s">
        <v>531</v>
      </c>
      <c r="D411" s="506" t="s">
        <v>532</v>
      </c>
      <c r="E411" s="506" t="s">
        <v>533</v>
      </c>
      <c r="F411" s="506" t="s">
        <v>532</v>
      </c>
      <c r="G411" s="506" t="s">
        <v>533</v>
      </c>
      <c r="H411" s="506" t="s">
        <v>534</v>
      </c>
      <c r="I411" s="506" t="s">
        <v>535</v>
      </c>
      <c r="J411" s="506" t="s">
        <v>87</v>
      </c>
      <c r="K411" s="506">
        <v>35</v>
      </c>
      <c r="L411" s="254">
        <v>710000000</v>
      </c>
      <c r="M411" s="401" t="s">
        <v>61</v>
      </c>
      <c r="N411" s="505" t="s">
        <v>100</v>
      </c>
      <c r="O411" s="486" t="s">
        <v>603</v>
      </c>
      <c r="P411" s="506"/>
      <c r="Q411" s="504" t="s">
        <v>525</v>
      </c>
      <c r="R411" s="486" t="s">
        <v>599</v>
      </c>
      <c r="S411" s="506"/>
      <c r="T411" s="506" t="s">
        <v>537</v>
      </c>
      <c r="U411" s="511"/>
      <c r="V411" s="494">
        <v>3599272</v>
      </c>
      <c r="W411" s="494">
        <v>0</v>
      </c>
      <c r="X411" s="494">
        <f t="shared" si="8"/>
        <v>0</v>
      </c>
      <c r="Y411" s="503" t="s">
        <v>85</v>
      </c>
      <c r="Z411" s="503">
        <v>2015</v>
      </c>
      <c r="AA411" s="503"/>
      <c r="AB411" s="502" t="s">
        <v>64</v>
      </c>
      <c r="AC411" s="410"/>
      <c r="AD411" s="410"/>
      <c r="AE411" s="410"/>
      <c r="AF411" s="410"/>
    </row>
    <row r="412" spans="1:32" s="45" customFormat="1" ht="165.95" customHeight="1">
      <c r="A412" s="534" t="s">
        <v>1658</v>
      </c>
      <c r="B412" s="532" t="s">
        <v>1645</v>
      </c>
      <c r="C412" s="532" t="s">
        <v>531</v>
      </c>
      <c r="D412" s="532" t="s">
        <v>532</v>
      </c>
      <c r="E412" s="532" t="s">
        <v>533</v>
      </c>
      <c r="F412" s="532" t="s">
        <v>532</v>
      </c>
      <c r="G412" s="532" t="s">
        <v>533</v>
      </c>
      <c r="H412" s="532" t="s">
        <v>534</v>
      </c>
      <c r="I412" s="532" t="s">
        <v>535</v>
      </c>
      <c r="J412" s="532" t="s">
        <v>87</v>
      </c>
      <c r="K412" s="532">
        <v>35</v>
      </c>
      <c r="L412" s="532">
        <v>710000000</v>
      </c>
      <c r="M412" s="532" t="s">
        <v>1901</v>
      </c>
      <c r="N412" s="532" t="s">
        <v>1648</v>
      </c>
      <c r="O412" s="532" t="s">
        <v>603</v>
      </c>
      <c r="P412" s="532"/>
      <c r="Q412" s="532" t="s">
        <v>525</v>
      </c>
      <c r="R412" s="532" t="s">
        <v>599</v>
      </c>
      <c r="S412" s="532"/>
      <c r="T412" s="532" t="s">
        <v>537</v>
      </c>
      <c r="U412" s="533"/>
      <c r="V412" s="533">
        <v>3239344.8</v>
      </c>
      <c r="W412" s="533">
        <v>3239344.8</v>
      </c>
      <c r="X412" s="533">
        <v>3628066.176</v>
      </c>
      <c r="Y412" s="532" t="s">
        <v>85</v>
      </c>
      <c r="Z412" s="532">
        <v>2015</v>
      </c>
      <c r="AA412" s="532" t="s">
        <v>1654</v>
      </c>
      <c r="AB412" s="532" t="s">
        <v>64</v>
      </c>
      <c r="AC412" s="485"/>
      <c r="AD412" s="485"/>
      <c r="AE412" s="485"/>
      <c r="AF412" s="485"/>
    </row>
    <row r="413" spans="1:32" s="411" customFormat="1" ht="165.95" customHeight="1">
      <c r="A413" s="472" t="s">
        <v>948</v>
      </c>
      <c r="B413" s="507" t="s">
        <v>56</v>
      </c>
      <c r="C413" s="506" t="s">
        <v>531</v>
      </c>
      <c r="D413" s="506" t="s">
        <v>532</v>
      </c>
      <c r="E413" s="506" t="s">
        <v>533</v>
      </c>
      <c r="F413" s="506" t="s">
        <v>532</v>
      </c>
      <c r="G413" s="506" t="s">
        <v>533</v>
      </c>
      <c r="H413" s="506" t="s">
        <v>534</v>
      </c>
      <c r="I413" s="506" t="s">
        <v>535</v>
      </c>
      <c r="J413" s="506" t="s">
        <v>87</v>
      </c>
      <c r="K413" s="506">
        <v>35</v>
      </c>
      <c r="L413" s="254">
        <v>710000000</v>
      </c>
      <c r="M413" s="401" t="s">
        <v>61</v>
      </c>
      <c r="N413" s="505" t="s">
        <v>100</v>
      </c>
      <c r="O413" s="506" t="s">
        <v>543</v>
      </c>
      <c r="P413" s="506"/>
      <c r="Q413" s="504" t="s">
        <v>525</v>
      </c>
      <c r="R413" s="486" t="s">
        <v>599</v>
      </c>
      <c r="S413" s="506"/>
      <c r="T413" s="506" t="s">
        <v>537</v>
      </c>
      <c r="U413" s="511"/>
      <c r="V413" s="510">
        <v>10918539</v>
      </c>
      <c r="W413" s="510">
        <v>0</v>
      </c>
      <c r="X413" s="510">
        <f t="shared" si="8"/>
        <v>0</v>
      </c>
      <c r="Y413" s="503" t="s">
        <v>85</v>
      </c>
      <c r="Z413" s="503">
        <v>2015</v>
      </c>
      <c r="AA413" s="503"/>
      <c r="AB413" s="502" t="s">
        <v>64</v>
      </c>
      <c r="AC413" s="410"/>
      <c r="AD413" s="410"/>
      <c r="AE413" s="410"/>
      <c r="AF413" s="410"/>
    </row>
    <row r="414" spans="1:32" s="45" customFormat="1" ht="165.95" customHeight="1">
      <c r="A414" s="534" t="s">
        <v>1659</v>
      </c>
      <c r="B414" s="532" t="s">
        <v>1645</v>
      </c>
      <c r="C414" s="532" t="s">
        <v>531</v>
      </c>
      <c r="D414" s="532" t="s">
        <v>532</v>
      </c>
      <c r="E414" s="532" t="s">
        <v>533</v>
      </c>
      <c r="F414" s="532" t="s">
        <v>532</v>
      </c>
      <c r="G414" s="532" t="s">
        <v>533</v>
      </c>
      <c r="H414" s="532" t="s">
        <v>534</v>
      </c>
      <c r="I414" s="532" t="s">
        <v>535</v>
      </c>
      <c r="J414" s="532" t="s">
        <v>87</v>
      </c>
      <c r="K414" s="532">
        <v>35</v>
      </c>
      <c r="L414" s="532">
        <v>710000000</v>
      </c>
      <c r="M414" s="532" t="s">
        <v>1901</v>
      </c>
      <c r="N414" s="532" t="s">
        <v>1648</v>
      </c>
      <c r="O414" s="532" t="s">
        <v>543</v>
      </c>
      <c r="P414" s="532"/>
      <c r="Q414" s="532" t="s">
        <v>525</v>
      </c>
      <c r="R414" s="532" t="s">
        <v>599</v>
      </c>
      <c r="S414" s="532"/>
      <c r="T414" s="532" t="s">
        <v>537</v>
      </c>
      <c r="U414" s="533"/>
      <c r="V414" s="533">
        <v>9826685.0999999996</v>
      </c>
      <c r="W414" s="533">
        <v>9826685.0999999996</v>
      </c>
      <c r="X414" s="533">
        <v>11005887.312000001</v>
      </c>
      <c r="Y414" s="532" t="s">
        <v>85</v>
      </c>
      <c r="Z414" s="532">
        <v>2015</v>
      </c>
      <c r="AA414" s="532" t="s">
        <v>1654</v>
      </c>
      <c r="AB414" s="532" t="s">
        <v>64</v>
      </c>
      <c r="AC414" s="485"/>
      <c r="AD414" s="485"/>
      <c r="AE414" s="485"/>
      <c r="AF414" s="485"/>
    </row>
    <row r="415" spans="1:32" s="411" customFormat="1" ht="165.95" customHeight="1">
      <c r="A415" s="472" t="s">
        <v>949</v>
      </c>
      <c r="B415" s="507" t="s">
        <v>56</v>
      </c>
      <c r="C415" s="506" t="s">
        <v>544</v>
      </c>
      <c r="D415" s="506" t="s">
        <v>545</v>
      </c>
      <c r="E415" s="506" t="s">
        <v>546</v>
      </c>
      <c r="F415" s="506" t="s">
        <v>581</v>
      </c>
      <c r="G415" s="506" t="s">
        <v>546</v>
      </c>
      <c r="H415" s="506" t="s">
        <v>534</v>
      </c>
      <c r="I415" s="506" t="s">
        <v>547</v>
      </c>
      <c r="J415" s="506" t="s">
        <v>87</v>
      </c>
      <c r="K415" s="506">
        <v>30</v>
      </c>
      <c r="L415" s="254">
        <v>710000000</v>
      </c>
      <c r="M415" s="401" t="s">
        <v>61</v>
      </c>
      <c r="N415" s="505" t="s">
        <v>100</v>
      </c>
      <c r="O415" s="506" t="s">
        <v>536</v>
      </c>
      <c r="P415" s="506"/>
      <c r="Q415" s="504" t="s">
        <v>525</v>
      </c>
      <c r="R415" s="486" t="s">
        <v>599</v>
      </c>
      <c r="S415" s="506"/>
      <c r="T415" s="506" t="s">
        <v>537</v>
      </c>
      <c r="U415" s="511"/>
      <c r="V415" s="511">
        <v>4948300</v>
      </c>
      <c r="W415" s="511">
        <v>0</v>
      </c>
      <c r="X415" s="511">
        <v>0</v>
      </c>
      <c r="Y415" s="503" t="s">
        <v>85</v>
      </c>
      <c r="Z415" s="503">
        <v>2015</v>
      </c>
      <c r="AA415" s="503"/>
      <c r="AB415" s="502" t="s">
        <v>64</v>
      </c>
      <c r="AC415" s="410"/>
      <c r="AD415" s="410"/>
      <c r="AE415" s="410"/>
      <c r="AF415" s="410"/>
    </row>
    <row r="416" spans="1:32" s="45" customFormat="1" ht="165.95" customHeight="1">
      <c r="A416" s="534" t="s">
        <v>1661</v>
      </c>
      <c r="B416" s="532" t="s">
        <v>1645</v>
      </c>
      <c r="C416" s="532" t="s">
        <v>544</v>
      </c>
      <c r="D416" s="532" t="s">
        <v>545</v>
      </c>
      <c r="E416" s="532" t="s">
        <v>546</v>
      </c>
      <c r="F416" s="532" t="s">
        <v>581</v>
      </c>
      <c r="G416" s="532" t="s">
        <v>546</v>
      </c>
      <c r="H416" s="532" t="s">
        <v>534</v>
      </c>
      <c r="I416" s="532" t="s">
        <v>547</v>
      </c>
      <c r="J416" s="532" t="s">
        <v>87</v>
      </c>
      <c r="K416" s="532">
        <v>30</v>
      </c>
      <c r="L416" s="532">
        <v>710000000</v>
      </c>
      <c r="M416" s="532" t="s">
        <v>1901</v>
      </c>
      <c r="N416" s="532" t="s">
        <v>1648</v>
      </c>
      <c r="O416" s="532" t="s">
        <v>536</v>
      </c>
      <c r="P416" s="532"/>
      <c r="Q416" s="532" t="s">
        <v>525</v>
      </c>
      <c r="R416" s="532" t="s">
        <v>599</v>
      </c>
      <c r="S416" s="532"/>
      <c r="T416" s="532" t="s">
        <v>537</v>
      </c>
      <c r="U416" s="533"/>
      <c r="V416" s="533">
        <v>4354504</v>
      </c>
      <c r="W416" s="533">
        <v>4354504</v>
      </c>
      <c r="X416" s="533">
        <v>4877044.4800000004</v>
      </c>
      <c r="Y416" s="532" t="s">
        <v>85</v>
      </c>
      <c r="Z416" s="532">
        <v>2015</v>
      </c>
      <c r="AA416" s="532" t="s">
        <v>1654</v>
      </c>
      <c r="AB416" s="532" t="s">
        <v>64</v>
      </c>
      <c r="AC416" s="485"/>
      <c r="AD416" s="485"/>
      <c r="AE416" s="485"/>
      <c r="AF416" s="485"/>
    </row>
    <row r="417" spans="1:32" s="411" customFormat="1" ht="165.95" customHeight="1">
      <c r="A417" s="472" t="s">
        <v>950</v>
      </c>
      <c r="B417" s="507" t="s">
        <v>56</v>
      </c>
      <c r="C417" s="506" t="s">
        <v>600</v>
      </c>
      <c r="D417" s="506" t="s">
        <v>601</v>
      </c>
      <c r="E417" s="506" t="s">
        <v>602</v>
      </c>
      <c r="F417" s="506" t="s">
        <v>601</v>
      </c>
      <c r="G417" s="506" t="s">
        <v>602</v>
      </c>
      <c r="H417" s="506" t="s">
        <v>582</v>
      </c>
      <c r="I417" s="506" t="s">
        <v>583</v>
      </c>
      <c r="J417" s="506" t="s">
        <v>87</v>
      </c>
      <c r="K417" s="506">
        <v>40</v>
      </c>
      <c r="L417" s="254">
        <v>710000000</v>
      </c>
      <c r="M417" s="401" t="s">
        <v>61</v>
      </c>
      <c r="N417" s="505" t="s">
        <v>100</v>
      </c>
      <c r="O417" s="506" t="s">
        <v>536</v>
      </c>
      <c r="P417" s="506"/>
      <c r="Q417" s="504" t="s">
        <v>525</v>
      </c>
      <c r="R417" s="486" t="s">
        <v>599</v>
      </c>
      <c r="S417" s="506"/>
      <c r="T417" s="506" t="s">
        <v>537</v>
      </c>
      <c r="U417" s="511"/>
      <c r="V417" s="511">
        <v>4189000</v>
      </c>
      <c r="W417" s="511">
        <v>0</v>
      </c>
      <c r="X417" s="511">
        <f t="shared" si="8"/>
        <v>0</v>
      </c>
      <c r="Y417" s="503" t="s">
        <v>85</v>
      </c>
      <c r="Z417" s="503">
        <v>2015</v>
      </c>
      <c r="AA417" s="503"/>
      <c r="AB417" s="502" t="s">
        <v>64</v>
      </c>
      <c r="AC417" s="410"/>
      <c r="AD417" s="410"/>
      <c r="AE417" s="410"/>
      <c r="AF417" s="410"/>
    </row>
    <row r="418" spans="1:32" s="45" customFormat="1" ht="165.95" customHeight="1">
      <c r="A418" s="534" t="s">
        <v>1680</v>
      </c>
      <c r="B418" s="532" t="s">
        <v>1645</v>
      </c>
      <c r="C418" s="532" t="s">
        <v>600</v>
      </c>
      <c r="D418" s="532" t="s">
        <v>601</v>
      </c>
      <c r="E418" s="532" t="s">
        <v>602</v>
      </c>
      <c r="F418" s="532" t="s">
        <v>601</v>
      </c>
      <c r="G418" s="532" t="s">
        <v>602</v>
      </c>
      <c r="H418" s="532" t="s">
        <v>582</v>
      </c>
      <c r="I418" s="532" t="s">
        <v>583</v>
      </c>
      <c r="J418" s="532" t="s">
        <v>87</v>
      </c>
      <c r="K418" s="532">
        <v>40</v>
      </c>
      <c r="L418" s="532">
        <v>710000000</v>
      </c>
      <c r="M418" s="532" t="s">
        <v>1901</v>
      </c>
      <c r="N418" s="532" t="s">
        <v>1648</v>
      </c>
      <c r="O418" s="532" t="s">
        <v>536</v>
      </c>
      <c r="P418" s="532"/>
      <c r="Q418" s="532" t="s">
        <v>525</v>
      </c>
      <c r="R418" s="532" t="s">
        <v>599</v>
      </c>
      <c r="S418" s="532"/>
      <c r="T418" s="532" t="s">
        <v>537</v>
      </c>
      <c r="U418" s="533"/>
      <c r="V418" s="533">
        <v>3686320</v>
      </c>
      <c r="W418" s="533">
        <v>3686320</v>
      </c>
      <c r="X418" s="533">
        <v>4128678.4</v>
      </c>
      <c r="Y418" s="532" t="s">
        <v>85</v>
      </c>
      <c r="Z418" s="532">
        <v>2015</v>
      </c>
      <c r="AA418" s="532" t="s">
        <v>1654</v>
      </c>
      <c r="AB418" s="532" t="s">
        <v>64</v>
      </c>
      <c r="AC418" s="485"/>
      <c r="AD418" s="485"/>
      <c r="AE418" s="485"/>
      <c r="AF418" s="485"/>
    </row>
    <row r="419" spans="1:32" s="45" customFormat="1" ht="165.95" customHeight="1">
      <c r="A419" s="79" t="s">
        <v>951</v>
      </c>
      <c r="B419" s="101" t="s">
        <v>179</v>
      </c>
      <c r="C419" s="101" t="s">
        <v>584</v>
      </c>
      <c r="D419" s="101" t="s">
        <v>585</v>
      </c>
      <c r="E419" s="101" t="s">
        <v>586</v>
      </c>
      <c r="F419" s="101" t="s">
        <v>585</v>
      </c>
      <c r="G419" s="101" t="s">
        <v>586</v>
      </c>
      <c r="H419" s="101" t="s">
        <v>587</v>
      </c>
      <c r="I419" s="101" t="s">
        <v>588</v>
      </c>
      <c r="J419" s="101" t="s">
        <v>87</v>
      </c>
      <c r="K419" s="101">
        <v>25</v>
      </c>
      <c r="L419" s="50">
        <v>710000000</v>
      </c>
      <c r="M419" s="49" t="s">
        <v>61</v>
      </c>
      <c r="N419" s="102" t="s">
        <v>100</v>
      </c>
      <c r="O419" s="101" t="s">
        <v>536</v>
      </c>
      <c r="P419" s="101"/>
      <c r="Q419" s="103" t="s">
        <v>525</v>
      </c>
      <c r="R419" s="11" t="s">
        <v>599</v>
      </c>
      <c r="S419" s="101"/>
      <c r="T419" s="101" t="s">
        <v>537</v>
      </c>
      <c r="U419" s="108"/>
      <c r="V419" s="108">
        <v>1035600</v>
      </c>
      <c r="W419" s="108">
        <v>1035600</v>
      </c>
      <c r="X419" s="108">
        <f t="shared" si="8"/>
        <v>1159872</v>
      </c>
      <c r="Y419" s="105" t="s">
        <v>85</v>
      </c>
      <c r="Z419" s="105">
        <v>2015</v>
      </c>
      <c r="AA419" s="105"/>
      <c r="AB419" s="106" t="s">
        <v>64</v>
      </c>
      <c r="AC419" s="246"/>
      <c r="AD419" s="246"/>
      <c r="AE419" s="246"/>
      <c r="AF419" s="246"/>
    </row>
    <row r="420" spans="1:32" s="411" customFormat="1" ht="165.95" customHeight="1">
      <c r="A420" s="472" t="s">
        <v>952</v>
      </c>
      <c r="B420" s="506" t="s">
        <v>179</v>
      </c>
      <c r="C420" s="506" t="s">
        <v>544</v>
      </c>
      <c r="D420" s="506" t="s">
        <v>545</v>
      </c>
      <c r="E420" s="506" t="s">
        <v>546</v>
      </c>
      <c r="F420" s="506" t="s">
        <v>581</v>
      </c>
      <c r="G420" s="506" t="s">
        <v>546</v>
      </c>
      <c r="H420" s="506" t="s">
        <v>589</v>
      </c>
      <c r="I420" s="506" t="s">
        <v>547</v>
      </c>
      <c r="J420" s="506" t="s">
        <v>87</v>
      </c>
      <c r="K420" s="506">
        <v>30</v>
      </c>
      <c r="L420" s="254">
        <v>710000000</v>
      </c>
      <c r="M420" s="401" t="s">
        <v>61</v>
      </c>
      <c r="N420" s="505" t="s">
        <v>100</v>
      </c>
      <c r="O420" s="506" t="s">
        <v>536</v>
      </c>
      <c r="P420" s="506"/>
      <c r="Q420" s="504" t="s">
        <v>525</v>
      </c>
      <c r="R420" s="486" t="s">
        <v>599</v>
      </c>
      <c r="S420" s="506"/>
      <c r="T420" s="506" t="s">
        <v>537</v>
      </c>
      <c r="U420" s="511"/>
      <c r="V420" s="511">
        <v>769000</v>
      </c>
      <c r="W420" s="511">
        <v>0</v>
      </c>
      <c r="X420" s="511">
        <f t="shared" si="8"/>
        <v>0</v>
      </c>
      <c r="Y420" s="503" t="s">
        <v>85</v>
      </c>
      <c r="Z420" s="503">
        <v>2015</v>
      </c>
      <c r="AA420" s="503"/>
      <c r="AB420" s="502" t="s">
        <v>64</v>
      </c>
      <c r="AC420" s="410"/>
      <c r="AD420" s="410"/>
      <c r="AE420" s="410"/>
      <c r="AF420" s="410"/>
    </row>
    <row r="421" spans="1:32" s="45" customFormat="1" ht="165.95" customHeight="1">
      <c r="A421" s="534" t="s">
        <v>1662</v>
      </c>
      <c r="B421" s="532" t="s">
        <v>1645</v>
      </c>
      <c r="C421" s="532" t="s">
        <v>544</v>
      </c>
      <c r="D421" s="532" t="s">
        <v>545</v>
      </c>
      <c r="E421" s="532" t="s">
        <v>546</v>
      </c>
      <c r="F421" s="532" t="s">
        <v>581</v>
      </c>
      <c r="G421" s="532" t="s">
        <v>546</v>
      </c>
      <c r="H421" s="532" t="s">
        <v>589</v>
      </c>
      <c r="I421" s="532" t="s">
        <v>547</v>
      </c>
      <c r="J421" s="532" t="s">
        <v>87</v>
      </c>
      <c r="K421" s="532">
        <v>30</v>
      </c>
      <c r="L421" s="532">
        <v>710000000</v>
      </c>
      <c r="M421" s="532" t="s">
        <v>1901</v>
      </c>
      <c r="N421" s="532" t="s">
        <v>1648</v>
      </c>
      <c r="O421" s="532" t="s">
        <v>536</v>
      </c>
      <c r="P421" s="532"/>
      <c r="Q421" s="532" t="s">
        <v>525</v>
      </c>
      <c r="R421" s="532" t="s">
        <v>599</v>
      </c>
      <c r="S421" s="532"/>
      <c r="T421" s="532" t="s">
        <v>537</v>
      </c>
      <c r="U421" s="533"/>
      <c r="V421" s="533">
        <v>676720</v>
      </c>
      <c r="W421" s="533">
        <v>676720</v>
      </c>
      <c r="X421" s="533">
        <v>757926.40000000002</v>
      </c>
      <c r="Y421" s="532" t="s">
        <v>85</v>
      </c>
      <c r="Z421" s="532">
        <v>2015</v>
      </c>
      <c r="AA421" s="532" t="s">
        <v>1654</v>
      </c>
      <c r="AB421" s="532" t="s">
        <v>64</v>
      </c>
      <c r="AC421" s="485"/>
      <c r="AD421" s="485"/>
      <c r="AE421" s="485"/>
      <c r="AF421" s="485"/>
    </row>
    <row r="422" spans="1:32" s="45" customFormat="1" ht="165.95" customHeight="1">
      <c r="A422" s="79" t="s">
        <v>953</v>
      </c>
      <c r="B422" s="107" t="s">
        <v>56</v>
      </c>
      <c r="C422" s="109" t="s">
        <v>590</v>
      </c>
      <c r="D422" s="110" t="s">
        <v>591</v>
      </c>
      <c r="E422" s="110" t="s">
        <v>592</v>
      </c>
      <c r="F422" s="110" t="s">
        <v>591</v>
      </c>
      <c r="G422" s="110" t="s">
        <v>592</v>
      </c>
      <c r="H422" s="101" t="s">
        <v>593</v>
      </c>
      <c r="I422" s="101" t="s">
        <v>594</v>
      </c>
      <c r="J422" s="101" t="s">
        <v>87</v>
      </c>
      <c r="K422" s="101">
        <v>25</v>
      </c>
      <c r="L422" s="50">
        <v>710000000</v>
      </c>
      <c r="M422" s="49" t="s">
        <v>61</v>
      </c>
      <c r="N422" s="102" t="s">
        <v>100</v>
      </c>
      <c r="O422" s="101" t="s">
        <v>536</v>
      </c>
      <c r="P422" s="101"/>
      <c r="Q422" s="103" t="s">
        <v>525</v>
      </c>
      <c r="R422" s="11" t="s">
        <v>599</v>
      </c>
      <c r="S422" s="101"/>
      <c r="T422" s="101" t="s">
        <v>537</v>
      </c>
      <c r="U422" s="108"/>
      <c r="V422" s="25">
        <v>1720872</v>
      </c>
      <c r="W422" s="25">
        <v>1720872</v>
      </c>
      <c r="X422" s="25">
        <f t="shared" si="8"/>
        <v>1927376.6400000001</v>
      </c>
      <c r="Y422" s="105" t="s">
        <v>85</v>
      </c>
      <c r="Z422" s="105">
        <v>2015</v>
      </c>
      <c r="AA422" s="105"/>
      <c r="AB422" s="106" t="s">
        <v>64</v>
      </c>
      <c r="AC422" s="246"/>
      <c r="AD422" s="246"/>
      <c r="AE422" s="246"/>
      <c r="AF422" s="246"/>
    </row>
    <row r="423" spans="1:32" s="411" customFormat="1" ht="165.95" customHeight="1">
      <c r="A423" s="472" t="s">
        <v>954</v>
      </c>
      <c r="B423" s="507" t="s">
        <v>56</v>
      </c>
      <c r="C423" s="506" t="s">
        <v>544</v>
      </c>
      <c r="D423" s="506" t="s">
        <v>545</v>
      </c>
      <c r="E423" s="506" t="s">
        <v>546</v>
      </c>
      <c r="F423" s="506" t="s">
        <v>581</v>
      </c>
      <c r="G423" s="506" t="s">
        <v>546</v>
      </c>
      <c r="H423" s="506" t="s">
        <v>534</v>
      </c>
      <c r="I423" s="506" t="s">
        <v>547</v>
      </c>
      <c r="J423" s="506" t="s">
        <v>87</v>
      </c>
      <c r="K423" s="506">
        <v>30</v>
      </c>
      <c r="L423" s="254">
        <v>710000000</v>
      </c>
      <c r="M423" s="401" t="s">
        <v>61</v>
      </c>
      <c r="N423" s="505" t="s">
        <v>100</v>
      </c>
      <c r="O423" s="506" t="s">
        <v>538</v>
      </c>
      <c r="P423" s="506"/>
      <c r="Q423" s="504" t="s">
        <v>525</v>
      </c>
      <c r="R423" s="486" t="s">
        <v>599</v>
      </c>
      <c r="S423" s="506"/>
      <c r="T423" s="506" t="s">
        <v>537</v>
      </c>
      <c r="U423" s="511"/>
      <c r="V423" s="509">
        <v>10272493</v>
      </c>
      <c r="W423" s="509">
        <v>0</v>
      </c>
      <c r="X423" s="509">
        <f t="shared" si="8"/>
        <v>0</v>
      </c>
      <c r="Y423" s="503" t="s">
        <v>85</v>
      </c>
      <c r="Z423" s="503">
        <v>2015</v>
      </c>
      <c r="AA423" s="503"/>
      <c r="AB423" s="502" t="s">
        <v>64</v>
      </c>
      <c r="AC423" s="410"/>
      <c r="AD423" s="410"/>
      <c r="AE423" s="410"/>
      <c r="AF423" s="410"/>
    </row>
    <row r="424" spans="1:32" s="45" customFormat="1" ht="165.95" customHeight="1">
      <c r="A424" s="534" t="s">
        <v>1663</v>
      </c>
      <c r="B424" s="532" t="s">
        <v>1645</v>
      </c>
      <c r="C424" s="532" t="s">
        <v>544</v>
      </c>
      <c r="D424" s="532" t="s">
        <v>545</v>
      </c>
      <c r="E424" s="532" t="s">
        <v>546</v>
      </c>
      <c r="F424" s="532" t="s">
        <v>581</v>
      </c>
      <c r="G424" s="532" t="s">
        <v>546</v>
      </c>
      <c r="H424" s="532" t="s">
        <v>534</v>
      </c>
      <c r="I424" s="532" t="s">
        <v>547</v>
      </c>
      <c r="J424" s="532" t="s">
        <v>87</v>
      </c>
      <c r="K424" s="532">
        <v>30</v>
      </c>
      <c r="L424" s="532">
        <v>710000000</v>
      </c>
      <c r="M424" s="532" t="s">
        <v>1901</v>
      </c>
      <c r="N424" s="532" t="s">
        <v>1648</v>
      </c>
      <c r="O424" s="532" t="s">
        <v>538</v>
      </c>
      <c r="P424" s="532"/>
      <c r="Q424" s="532" t="s">
        <v>525</v>
      </c>
      <c r="R424" s="532" t="s">
        <v>599</v>
      </c>
      <c r="S424" s="532"/>
      <c r="T424" s="532" t="s">
        <v>537</v>
      </c>
      <c r="U424" s="533"/>
      <c r="V424" s="533">
        <v>9039793.8399999999</v>
      </c>
      <c r="W424" s="533">
        <v>9039793.8399999999</v>
      </c>
      <c r="X424" s="533">
        <v>10124569.1008</v>
      </c>
      <c r="Y424" s="532" t="s">
        <v>85</v>
      </c>
      <c r="Z424" s="532">
        <v>2015</v>
      </c>
      <c r="AA424" s="532" t="s">
        <v>1654</v>
      </c>
      <c r="AB424" s="532" t="s">
        <v>64</v>
      </c>
      <c r="AC424" s="485"/>
      <c r="AD424" s="485"/>
      <c r="AE424" s="485"/>
      <c r="AF424" s="485"/>
    </row>
    <row r="425" spans="1:32" s="411" customFormat="1" ht="165.95" customHeight="1">
      <c r="A425" s="472" t="s">
        <v>955</v>
      </c>
      <c r="B425" s="507" t="s">
        <v>56</v>
      </c>
      <c r="C425" s="506" t="s">
        <v>600</v>
      </c>
      <c r="D425" s="506" t="s">
        <v>601</v>
      </c>
      <c r="E425" s="506" t="s">
        <v>602</v>
      </c>
      <c r="F425" s="506" t="s">
        <v>601</v>
      </c>
      <c r="G425" s="506" t="s">
        <v>602</v>
      </c>
      <c r="H425" s="506" t="s">
        <v>582</v>
      </c>
      <c r="I425" s="506" t="s">
        <v>583</v>
      </c>
      <c r="J425" s="506" t="s">
        <v>87</v>
      </c>
      <c r="K425" s="506">
        <v>40</v>
      </c>
      <c r="L425" s="254">
        <v>710000000</v>
      </c>
      <c r="M425" s="401" t="s">
        <v>61</v>
      </c>
      <c r="N425" s="505" t="s">
        <v>100</v>
      </c>
      <c r="O425" s="506" t="s">
        <v>538</v>
      </c>
      <c r="P425" s="506"/>
      <c r="Q425" s="504" t="s">
        <v>525</v>
      </c>
      <c r="R425" s="486" t="s">
        <v>599</v>
      </c>
      <c r="S425" s="506"/>
      <c r="T425" s="506" t="s">
        <v>537</v>
      </c>
      <c r="U425" s="511"/>
      <c r="V425" s="511">
        <v>3450400</v>
      </c>
      <c r="W425" s="511">
        <v>0</v>
      </c>
      <c r="X425" s="511">
        <f t="shared" si="8"/>
        <v>0</v>
      </c>
      <c r="Y425" s="503" t="s">
        <v>85</v>
      </c>
      <c r="Z425" s="503">
        <v>2015</v>
      </c>
      <c r="AA425" s="503"/>
      <c r="AB425" s="502" t="s">
        <v>64</v>
      </c>
      <c r="AC425" s="410"/>
      <c r="AD425" s="410"/>
      <c r="AE425" s="410"/>
      <c r="AF425" s="410"/>
    </row>
    <row r="426" spans="1:32" s="45" customFormat="1" ht="165.95" customHeight="1">
      <c r="A426" s="534" t="s">
        <v>1681</v>
      </c>
      <c r="B426" s="532" t="s">
        <v>1645</v>
      </c>
      <c r="C426" s="532" t="s">
        <v>600</v>
      </c>
      <c r="D426" s="532" t="s">
        <v>601</v>
      </c>
      <c r="E426" s="532" t="s">
        <v>602</v>
      </c>
      <c r="F426" s="532" t="s">
        <v>601</v>
      </c>
      <c r="G426" s="532" t="s">
        <v>602</v>
      </c>
      <c r="H426" s="532" t="s">
        <v>582</v>
      </c>
      <c r="I426" s="532" t="s">
        <v>583</v>
      </c>
      <c r="J426" s="532" t="s">
        <v>87</v>
      </c>
      <c r="K426" s="532">
        <v>40</v>
      </c>
      <c r="L426" s="532">
        <v>710000000</v>
      </c>
      <c r="M426" s="532" t="s">
        <v>1901</v>
      </c>
      <c r="N426" s="532" t="s">
        <v>1648</v>
      </c>
      <c r="O426" s="532" t="s">
        <v>538</v>
      </c>
      <c r="P426" s="532"/>
      <c r="Q426" s="532" t="s">
        <v>525</v>
      </c>
      <c r="R426" s="532" t="s">
        <v>599</v>
      </c>
      <c r="S426" s="532"/>
      <c r="T426" s="532" t="s">
        <v>537</v>
      </c>
      <c r="U426" s="533"/>
      <c r="V426" s="533">
        <v>3036352</v>
      </c>
      <c r="W426" s="533">
        <v>3036352</v>
      </c>
      <c r="X426" s="533">
        <v>3400714.2400000002</v>
      </c>
      <c r="Y426" s="532" t="s">
        <v>85</v>
      </c>
      <c r="Z426" s="532">
        <v>2015</v>
      </c>
      <c r="AA426" s="532" t="s">
        <v>1654</v>
      </c>
      <c r="AB426" s="532" t="s">
        <v>64</v>
      </c>
      <c r="AC426" s="485"/>
      <c r="AD426" s="485"/>
      <c r="AE426" s="485"/>
      <c r="AF426" s="485"/>
    </row>
    <row r="427" spans="1:32" s="411" customFormat="1" ht="165.95" customHeight="1">
      <c r="A427" s="472" t="s">
        <v>956</v>
      </c>
      <c r="B427" s="506" t="s">
        <v>179</v>
      </c>
      <c r="C427" s="506" t="s">
        <v>544</v>
      </c>
      <c r="D427" s="506" t="s">
        <v>545</v>
      </c>
      <c r="E427" s="506" t="s">
        <v>546</v>
      </c>
      <c r="F427" s="506" t="s">
        <v>581</v>
      </c>
      <c r="G427" s="506" t="s">
        <v>546</v>
      </c>
      <c r="H427" s="506" t="s">
        <v>589</v>
      </c>
      <c r="I427" s="506" t="s">
        <v>547</v>
      </c>
      <c r="J427" s="506" t="s">
        <v>87</v>
      </c>
      <c r="K427" s="506">
        <v>30</v>
      </c>
      <c r="L427" s="254">
        <v>710000000</v>
      </c>
      <c r="M427" s="401" t="s">
        <v>61</v>
      </c>
      <c r="N427" s="505" t="s">
        <v>100</v>
      </c>
      <c r="O427" s="506" t="s">
        <v>538</v>
      </c>
      <c r="P427" s="506"/>
      <c r="Q427" s="504" t="s">
        <v>525</v>
      </c>
      <c r="R427" s="486" t="s">
        <v>599</v>
      </c>
      <c r="S427" s="506"/>
      <c r="T427" s="506" t="s">
        <v>537</v>
      </c>
      <c r="U427" s="511"/>
      <c r="V427" s="511">
        <v>450000</v>
      </c>
      <c r="W427" s="511">
        <v>0</v>
      </c>
      <c r="X427" s="511">
        <f t="shared" si="8"/>
        <v>0</v>
      </c>
      <c r="Y427" s="503" t="s">
        <v>85</v>
      </c>
      <c r="Z427" s="503">
        <v>2015</v>
      </c>
      <c r="AA427" s="503"/>
      <c r="AB427" s="502" t="s">
        <v>64</v>
      </c>
      <c r="AC427" s="410"/>
      <c r="AD427" s="410"/>
      <c r="AE427" s="410"/>
      <c r="AF427" s="410"/>
    </row>
    <row r="428" spans="1:32" s="45" customFormat="1" ht="165.95" customHeight="1">
      <c r="A428" s="534" t="s">
        <v>1664</v>
      </c>
      <c r="B428" s="532" t="s">
        <v>1645</v>
      </c>
      <c r="C428" s="532" t="s">
        <v>544</v>
      </c>
      <c r="D428" s="532" t="s">
        <v>545</v>
      </c>
      <c r="E428" s="532" t="s">
        <v>546</v>
      </c>
      <c r="F428" s="532" t="s">
        <v>581</v>
      </c>
      <c r="G428" s="532" t="s">
        <v>546</v>
      </c>
      <c r="H428" s="532" t="s">
        <v>589</v>
      </c>
      <c r="I428" s="532" t="s">
        <v>547</v>
      </c>
      <c r="J428" s="532" t="s">
        <v>87</v>
      </c>
      <c r="K428" s="532">
        <v>30</v>
      </c>
      <c r="L428" s="532">
        <v>710000000</v>
      </c>
      <c r="M428" s="532" t="s">
        <v>1901</v>
      </c>
      <c r="N428" s="532" t="s">
        <v>1648</v>
      </c>
      <c r="O428" s="532" t="s">
        <v>538</v>
      </c>
      <c r="P428" s="532"/>
      <c r="Q428" s="532" t="s">
        <v>525</v>
      </c>
      <c r="R428" s="532" t="s">
        <v>599</v>
      </c>
      <c r="S428" s="532"/>
      <c r="T428" s="532" t="s">
        <v>537</v>
      </c>
      <c r="U428" s="533"/>
      <c r="V428" s="533">
        <v>396000</v>
      </c>
      <c r="W428" s="533">
        <v>396000</v>
      </c>
      <c r="X428" s="533">
        <v>443520</v>
      </c>
      <c r="Y428" s="532" t="s">
        <v>85</v>
      </c>
      <c r="Z428" s="532">
        <v>2015</v>
      </c>
      <c r="AA428" s="532" t="s">
        <v>1654</v>
      </c>
      <c r="AB428" s="532" t="s">
        <v>64</v>
      </c>
      <c r="AC428" s="485"/>
      <c r="AD428" s="485"/>
      <c r="AE428" s="485"/>
      <c r="AF428" s="485"/>
    </row>
    <row r="429" spans="1:32" s="411" customFormat="1" ht="165.95" customHeight="1">
      <c r="A429" s="472" t="s">
        <v>957</v>
      </c>
      <c r="B429" s="506" t="s">
        <v>179</v>
      </c>
      <c r="C429" s="506" t="s">
        <v>544</v>
      </c>
      <c r="D429" s="506" t="s">
        <v>545</v>
      </c>
      <c r="E429" s="506" t="s">
        <v>546</v>
      </c>
      <c r="F429" s="506" t="s">
        <v>581</v>
      </c>
      <c r="G429" s="506" t="s">
        <v>546</v>
      </c>
      <c r="H429" s="506" t="s">
        <v>595</v>
      </c>
      <c r="I429" s="506" t="s">
        <v>547</v>
      </c>
      <c r="J429" s="506" t="s">
        <v>87</v>
      </c>
      <c r="K429" s="506">
        <v>30</v>
      </c>
      <c r="L429" s="254">
        <v>710000000</v>
      </c>
      <c r="M429" s="401" t="s">
        <v>61</v>
      </c>
      <c r="N429" s="505" t="s">
        <v>100</v>
      </c>
      <c r="O429" s="506" t="s">
        <v>538</v>
      </c>
      <c r="P429" s="506"/>
      <c r="Q429" s="504" t="s">
        <v>525</v>
      </c>
      <c r="R429" s="486" t="s">
        <v>599</v>
      </c>
      <c r="S429" s="506"/>
      <c r="T429" s="506" t="s">
        <v>537</v>
      </c>
      <c r="U429" s="511"/>
      <c r="V429" s="511">
        <v>360000</v>
      </c>
      <c r="W429" s="511">
        <v>0</v>
      </c>
      <c r="X429" s="511">
        <f t="shared" si="8"/>
        <v>0</v>
      </c>
      <c r="Y429" s="503" t="s">
        <v>85</v>
      </c>
      <c r="Z429" s="503">
        <v>2015</v>
      </c>
      <c r="AA429" s="503"/>
      <c r="AB429" s="502" t="s">
        <v>64</v>
      </c>
      <c r="AC429" s="410"/>
      <c r="AD429" s="410"/>
      <c r="AE429" s="410"/>
      <c r="AF429" s="410"/>
    </row>
    <row r="430" spans="1:32" s="45" customFormat="1" ht="165.95" customHeight="1">
      <c r="A430" s="534" t="s">
        <v>1665</v>
      </c>
      <c r="B430" s="532" t="s">
        <v>1645</v>
      </c>
      <c r="C430" s="532" t="s">
        <v>544</v>
      </c>
      <c r="D430" s="532" t="s">
        <v>545</v>
      </c>
      <c r="E430" s="532" t="s">
        <v>546</v>
      </c>
      <c r="F430" s="532" t="s">
        <v>581</v>
      </c>
      <c r="G430" s="532" t="s">
        <v>546</v>
      </c>
      <c r="H430" s="532" t="s">
        <v>595</v>
      </c>
      <c r="I430" s="532" t="s">
        <v>547</v>
      </c>
      <c r="J430" s="532" t="s">
        <v>87</v>
      </c>
      <c r="K430" s="532">
        <v>30</v>
      </c>
      <c r="L430" s="532">
        <v>710000000</v>
      </c>
      <c r="M430" s="532" t="s">
        <v>1901</v>
      </c>
      <c r="N430" s="532" t="s">
        <v>1648</v>
      </c>
      <c r="O430" s="532" t="s">
        <v>538</v>
      </c>
      <c r="P430" s="532"/>
      <c r="Q430" s="532" t="s">
        <v>525</v>
      </c>
      <c r="R430" s="532" t="s">
        <v>599</v>
      </c>
      <c r="S430" s="532"/>
      <c r="T430" s="532" t="s">
        <v>537</v>
      </c>
      <c r="U430" s="533"/>
      <c r="V430" s="533">
        <v>316800</v>
      </c>
      <c r="W430" s="533">
        <v>316800</v>
      </c>
      <c r="X430" s="533">
        <v>354816</v>
      </c>
      <c r="Y430" s="532" t="s">
        <v>85</v>
      </c>
      <c r="Z430" s="532">
        <v>2015</v>
      </c>
      <c r="AA430" s="532" t="s">
        <v>1654</v>
      </c>
      <c r="AB430" s="532" t="s">
        <v>64</v>
      </c>
      <c r="AC430" s="485"/>
      <c r="AD430" s="485"/>
      <c r="AE430" s="485"/>
      <c r="AF430" s="485"/>
    </row>
    <row r="431" spans="1:32" s="411" customFormat="1" ht="165.95" customHeight="1">
      <c r="A431" s="472" t="s">
        <v>958</v>
      </c>
      <c r="B431" s="506" t="s">
        <v>179</v>
      </c>
      <c r="C431" s="506" t="s">
        <v>584</v>
      </c>
      <c r="D431" s="506" t="s">
        <v>585</v>
      </c>
      <c r="E431" s="506" t="s">
        <v>596</v>
      </c>
      <c r="F431" s="506" t="s">
        <v>585</v>
      </c>
      <c r="G431" s="506" t="s">
        <v>586</v>
      </c>
      <c r="H431" s="506" t="s">
        <v>587</v>
      </c>
      <c r="I431" s="506" t="s">
        <v>588</v>
      </c>
      <c r="J431" s="506" t="s">
        <v>87</v>
      </c>
      <c r="K431" s="506">
        <v>25</v>
      </c>
      <c r="L431" s="254">
        <v>710000000</v>
      </c>
      <c r="M431" s="401" t="s">
        <v>61</v>
      </c>
      <c r="N431" s="505" t="s">
        <v>100</v>
      </c>
      <c r="O431" s="506" t="s">
        <v>538</v>
      </c>
      <c r="P431" s="506"/>
      <c r="Q431" s="504" t="s">
        <v>525</v>
      </c>
      <c r="R431" s="486" t="s">
        <v>599</v>
      </c>
      <c r="S431" s="506"/>
      <c r="T431" s="506" t="s">
        <v>537</v>
      </c>
      <c r="U431" s="511"/>
      <c r="V431" s="511">
        <v>865600</v>
      </c>
      <c r="W431" s="511">
        <v>0</v>
      </c>
      <c r="X431" s="511">
        <f t="shared" si="8"/>
        <v>0</v>
      </c>
      <c r="Y431" s="503" t="s">
        <v>85</v>
      </c>
      <c r="Z431" s="503">
        <v>2015</v>
      </c>
      <c r="AA431" s="503"/>
      <c r="AB431" s="502" t="s">
        <v>64</v>
      </c>
      <c r="AC431" s="410"/>
      <c r="AD431" s="410"/>
      <c r="AE431" s="410"/>
      <c r="AF431" s="410"/>
    </row>
    <row r="432" spans="1:32" s="45" customFormat="1" ht="165.95" customHeight="1">
      <c r="A432" s="534" t="s">
        <v>1676</v>
      </c>
      <c r="B432" s="532" t="s">
        <v>1645</v>
      </c>
      <c r="C432" s="532" t="s">
        <v>584</v>
      </c>
      <c r="D432" s="532" t="s">
        <v>585</v>
      </c>
      <c r="E432" s="532" t="s">
        <v>596</v>
      </c>
      <c r="F432" s="532" t="s">
        <v>585</v>
      </c>
      <c r="G432" s="532" t="s">
        <v>586</v>
      </c>
      <c r="H432" s="532" t="s">
        <v>587</v>
      </c>
      <c r="I432" s="532" t="s">
        <v>588</v>
      </c>
      <c r="J432" s="532" t="s">
        <v>87</v>
      </c>
      <c r="K432" s="532">
        <v>25</v>
      </c>
      <c r="L432" s="532">
        <v>710000000</v>
      </c>
      <c r="M432" s="532" t="s">
        <v>1901</v>
      </c>
      <c r="N432" s="532" t="s">
        <v>1648</v>
      </c>
      <c r="O432" s="532" t="s">
        <v>538</v>
      </c>
      <c r="P432" s="532"/>
      <c r="Q432" s="532" t="s">
        <v>525</v>
      </c>
      <c r="R432" s="532" t="s">
        <v>599</v>
      </c>
      <c r="S432" s="532"/>
      <c r="T432" s="532" t="s">
        <v>537</v>
      </c>
      <c r="U432" s="533"/>
      <c r="V432" s="533">
        <v>761728</v>
      </c>
      <c r="W432" s="533">
        <v>761728</v>
      </c>
      <c r="X432" s="533">
        <v>853135.35999999999</v>
      </c>
      <c r="Y432" s="532" t="s">
        <v>85</v>
      </c>
      <c r="Z432" s="532">
        <v>2015</v>
      </c>
      <c r="AA432" s="532" t="s">
        <v>1654</v>
      </c>
      <c r="AB432" s="532" t="s">
        <v>64</v>
      </c>
      <c r="AC432" s="485"/>
      <c r="AD432" s="485"/>
      <c r="AE432" s="485"/>
      <c r="AF432" s="485"/>
    </row>
    <row r="433" spans="1:32" s="411" customFormat="1" ht="165.95" customHeight="1">
      <c r="A433" s="472" t="s">
        <v>959</v>
      </c>
      <c r="B433" s="507" t="s">
        <v>56</v>
      </c>
      <c r="C433" s="508" t="s">
        <v>590</v>
      </c>
      <c r="D433" s="495" t="s">
        <v>591</v>
      </c>
      <c r="E433" s="495" t="s">
        <v>592</v>
      </c>
      <c r="F433" s="495" t="s">
        <v>591</v>
      </c>
      <c r="G433" s="495" t="s">
        <v>592</v>
      </c>
      <c r="H433" s="506" t="s">
        <v>593</v>
      </c>
      <c r="I433" s="506" t="s">
        <v>594</v>
      </c>
      <c r="J433" s="506" t="s">
        <v>87</v>
      </c>
      <c r="K433" s="506">
        <v>25</v>
      </c>
      <c r="L433" s="254">
        <v>710000000</v>
      </c>
      <c r="M433" s="401" t="s">
        <v>61</v>
      </c>
      <c r="N433" s="505" t="s">
        <v>100</v>
      </c>
      <c r="O433" s="506" t="s">
        <v>538</v>
      </c>
      <c r="P433" s="506"/>
      <c r="Q433" s="504" t="s">
        <v>525</v>
      </c>
      <c r="R433" s="486" t="s">
        <v>599</v>
      </c>
      <c r="S433" s="506"/>
      <c r="T433" s="506" t="s">
        <v>537</v>
      </c>
      <c r="U433" s="511"/>
      <c r="V433" s="509">
        <v>2014469</v>
      </c>
      <c r="W433" s="509">
        <v>0</v>
      </c>
      <c r="X433" s="509">
        <f t="shared" si="8"/>
        <v>0</v>
      </c>
      <c r="Y433" s="503" t="s">
        <v>85</v>
      </c>
      <c r="Z433" s="503">
        <v>2015</v>
      </c>
      <c r="AA433" s="503"/>
      <c r="AB433" s="502" t="s">
        <v>64</v>
      </c>
      <c r="AC433" s="410"/>
      <c r="AD433" s="410"/>
      <c r="AE433" s="410"/>
      <c r="AF433" s="410"/>
    </row>
    <row r="434" spans="1:32" s="45" customFormat="1" ht="165.95" customHeight="1">
      <c r="A434" s="534" t="s">
        <v>1685</v>
      </c>
      <c r="B434" s="532" t="s">
        <v>1645</v>
      </c>
      <c r="C434" s="532" t="s">
        <v>590</v>
      </c>
      <c r="D434" s="532" t="s">
        <v>591</v>
      </c>
      <c r="E434" s="532" t="s">
        <v>592</v>
      </c>
      <c r="F434" s="532" t="s">
        <v>591</v>
      </c>
      <c r="G434" s="532" t="s">
        <v>592</v>
      </c>
      <c r="H434" s="532" t="s">
        <v>593</v>
      </c>
      <c r="I434" s="532" t="s">
        <v>594</v>
      </c>
      <c r="J434" s="532" t="s">
        <v>87</v>
      </c>
      <c r="K434" s="532">
        <v>25</v>
      </c>
      <c r="L434" s="532">
        <v>710000000</v>
      </c>
      <c r="M434" s="532" t="s">
        <v>1901</v>
      </c>
      <c r="N434" s="532" t="s">
        <v>1648</v>
      </c>
      <c r="O434" s="532" t="s">
        <v>538</v>
      </c>
      <c r="P434" s="532"/>
      <c r="Q434" s="532" t="s">
        <v>525</v>
      </c>
      <c r="R434" s="532" t="s">
        <v>599</v>
      </c>
      <c r="S434" s="532"/>
      <c r="T434" s="532" t="s">
        <v>537</v>
      </c>
      <c r="U434" s="533"/>
      <c r="V434" s="533">
        <v>1772732.72</v>
      </c>
      <c r="W434" s="533">
        <v>1772732.72</v>
      </c>
      <c r="X434" s="533">
        <v>1985460.6464</v>
      </c>
      <c r="Y434" s="532" t="s">
        <v>85</v>
      </c>
      <c r="Z434" s="532">
        <v>2015</v>
      </c>
      <c r="AA434" s="532" t="s">
        <v>1654</v>
      </c>
      <c r="AB434" s="532" t="s">
        <v>64</v>
      </c>
      <c r="AC434" s="485"/>
      <c r="AD434" s="485"/>
      <c r="AE434" s="485"/>
      <c r="AF434" s="485"/>
    </row>
    <row r="435" spans="1:32" s="411" customFormat="1" ht="165.95" customHeight="1">
      <c r="A435" s="472" t="s">
        <v>960</v>
      </c>
      <c r="B435" s="507" t="s">
        <v>56</v>
      </c>
      <c r="C435" s="506" t="s">
        <v>544</v>
      </c>
      <c r="D435" s="506" t="s">
        <v>545</v>
      </c>
      <c r="E435" s="506" t="s">
        <v>546</v>
      </c>
      <c r="F435" s="506" t="s">
        <v>581</v>
      </c>
      <c r="G435" s="506" t="s">
        <v>546</v>
      </c>
      <c r="H435" s="506" t="s">
        <v>534</v>
      </c>
      <c r="I435" s="506" t="s">
        <v>547</v>
      </c>
      <c r="J435" s="506" t="s">
        <v>87</v>
      </c>
      <c r="K435" s="506">
        <v>30</v>
      </c>
      <c r="L435" s="254">
        <v>710000000</v>
      </c>
      <c r="M435" s="401" t="s">
        <v>61</v>
      </c>
      <c r="N435" s="505" t="s">
        <v>100</v>
      </c>
      <c r="O435" s="506" t="s">
        <v>539</v>
      </c>
      <c r="P435" s="506"/>
      <c r="Q435" s="504" t="s">
        <v>525</v>
      </c>
      <c r="R435" s="486" t="s">
        <v>599</v>
      </c>
      <c r="S435" s="506"/>
      <c r="T435" s="506" t="s">
        <v>537</v>
      </c>
      <c r="U435" s="511"/>
      <c r="V435" s="511">
        <v>8390906</v>
      </c>
      <c r="W435" s="511">
        <v>0</v>
      </c>
      <c r="X435" s="511">
        <f t="shared" si="8"/>
        <v>0</v>
      </c>
      <c r="Y435" s="503" t="s">
        <v>85</v>
      </c>
      <c r="Z435" s="503">
        <v>2015</v>
      </c>
      <c r="AA435" s="503"/>
      <c r="AB435" s="502" t="s">
        <v>64</v>
      </c>
      <c r="AC435" s="410"/>
      <c r="AD435" s="410"/>
      <c r="AE435" s="410"/>
      <c r="AF435" s="410"/>
    </row>
    <row r="436" spans="1:32" s="45" customFormat="1" ht="165.95" customHeight="1">
      <c r="A436" s="534" t="s">
        <v>1666</v>
      </c>
      <c r="B436" s="532" t="s">
        <v>1645</v>
      </c>
      <c r="C436" s="532" t="s">
        <v>544</v>
      </c>
      <c r="D436" s="532" t="s">
        <v>545</v>
      </c>
      <c r="E436" s="532" t="s">
        <v>546</v>
      </c>
      <c r="F436" s="532" t="s">
        <v>581</v>
      </c>
      <c r="G436" s="532" t="s">
        <v>546</v>
      </c>
      <c r="H436" s="532" t="s">
        <v>534</v>
      </c>
      <c r="I436" s="532" t="s">
        <v>547</v>
      </c>
      <c r="J436" s="532" t="s">
        <v>87</v>
      </c>
      <c r="K436" s="532">
        <v>30</v>
      </c>
      <c r="L436" s="532">
        <v>710000000</v>
      </c>
      <c r="M436" s="532" t="s">
        <v>1901</v>
      </c>
      <c r="N436" s="532" t="s">
        <v>1648</v>
      </c>
      <c r="O436" s="532" t="s">
        <v>539</v>
      </c>
      <c r="P436" s="532"/>
      <c r="Q436" s="532" t="s">
        <v>525</v>
      </c>
      <c r="R436" s="532" t="s">
        <v>599</v>
      </c>
      <c r="S436" s="532"/>
      <c r="T436" s="532" t="s">
        <v>537</v>
      </c>
      <c r="U436" s="533"/>
      <c r="V436" s="533">
        <v>7383997.2800000003</v>
      </c>
      <c r="W436" s="533">
        <v>7383997.2800000003</v>
      </c>
      <c r="X436" s="533">
        <v>8270076.9535999997</v>
      </c>
      <c r="Y436" s="532" t="s">
        <v>85</v>
      </c>
      <c r="Z436" s="532">
        <v>2015</v>
      </c>
      <c r="AA436" s="532" t="s">
        <v>1654</v>
      </c>
      <c r="AB436" s="532" t="s">
        <v>64</v>
      </c>
      <c r="AC436" s="485"/>
      <c r="AD436" s="485"/>
      <c r="AE436" s="485"/>
      <c r="AF436" s="485"/>
    </row>
    <row r="437" spans="1:32" s="411" customFormat="1" ht="165.95" customHeight="1">
      <c r="A437" s="472" t="s">
        <v>961</v>
      </c>
      <c r="B437" s="507" t="s">
        <v>56</v>
      </c>
      <c r="C437" s="506" t="s">
        <v>600</v>
      </c>
      <c r="D437" s="506" t="s">
        <v>601</v>
      </c>
      <c r="E437" s="506" t="s">
        <v>602</v>
      </c>
      <c r="F437" s="506" t="s">
        <v>601</v>
      </c>
      <c r="G437" s="506" t="s">
        <v>602</v>
      </c>
      <c r="H437" s="506" t="s">
        <v>582</v>
      </c>
      <c r="I437" s="506" t="s">
        <v>583</v>
      </c>
      <c r="J437" s="506" t="s">
        <v>87</v>
      </c>
      <c r="K437" s="506">
        <v>40</v>
      </c>
      <c r="L437" s="254">
        <v>710000000</v>
      </c>
      <c r="M437" s="401" t="s">
        <v>61</v>
      </c>
      <c r="N437" s="505" t="s">
        <v>100</v>
      </c>
      <c r="O437" s="506" t="s">
        <v>539</v>
      </c>
      <c r="P437" s="506"/>
      <c r="Q437" s="504" t="s">
        <v>525</v>
      </c>
      <c r="R437" s="486" t="s">
        <v>599</v>
      </c>
      <c r="S437" s="506"/>
      <c r="T437" s="506" t="s">
        <v>537</v>
      </c>
      <c r="U437" s="511"/>
      <c r="V437" s="511">
        <v>1740000</v>
      </c>
      <c r="W437" s="511">
        <v>0</v>
      </c>
      <c r="X437" s="511">
        <f t="shared" si="8"/>
        <v>0</v>
      </c>
      <c r="Y437" s="503" t="s">
        <v>85</v>
      </c>
      <c r="Z437" s="503">
        <v>2015</v>
      </c>
      <c r="AA437" s="503"/>
      <c r="AB437" s="502" t="s">
        <v>64</v>
      </c>
      <c r="AC437" s="410"/>
      <c r="AD437" s="410"/>
      <c r="AE437" s="410"/>
      <c r="AF437" s="410"/>
    </row>
    <row r="438" spans="1:32" s="45" customFormat="1" ht="165.95" customHeight="1">
      <c r="A438" s="534" t="s">
        <v>1682</v>
      </c>
      <c r="B438" s="532" t="s">
        <v>1645</v>
      </c>
      <c r="C438" s="532" t="s">
        <v>600</v>
      </c>
      <c r="D438" s="532" t="s">
        <v>601</v>
      </c>
      <c r="E438" s="532" t="s">
        <v>602</v>
      </c>
      <c r="F438" s="532" t="s">
        <v>601</v>
      </c>
      <c r="G438" s="532" t="s">
        <v>602</v>
      </c>
      <c r="H438" s="532" t="s">
        <v>582</v>
      </c>
      <c r="I438" s="532" t="s">
        <v>583</v>
      </c>
      <c r="J438" s="532" t="s">
        <v>87</v>
      </c>
      <c r="K438" s="532">
        <v>40</v>
      </c>
      <c r="L438" s="532">
        <v>710000000</v>
      </c>
      <c r="M438" s="532" t="s">
        <v>1901</v>
      </c>
      <c r="N438" s="532" t="s">
        <v>1648</v>
      </c>
      <c r="O438" s="532" t="s">
        <v>539</v>
      </c>
      <c r="P438" s="532"/>
      <c r="Q438" s="532" t="s">
        <v>525</v>
      </c>
      <c r="R438" s="532" t="s">
        <v>599</v>
      </c>
      <c r="S438" s="532"/>
      <c r="T438" s="532" t="s">
        <v>537</v>
      </c>
      <c r="U438" s="533"/>
      <c r="V438" s="533">
        <v>1531200</v>
      </c>
      <c r="W438" s="533">
        <v>1531200</v>
      </c>
      <c r="X438" s="533">
        <v>1714944</v>
      </c>
      <c r="Y438" s="532" t="s">
        <v>85</v>
      </c>
      <c r="Z438" s="532">
        <v>2015</v>
      </c>
      <c r="AA438" s="532" t="s">
        <v>1654</v>
      </c>
      <c r="AB438" s="532" t="s">
        <v>64</v>
      </c>
      <c r="AC438" s="485"/>
      <c r="AD438" s="485"/>
      <c r="AE438" s="485"/>
      <c r="AF438" s="485"/>
    </row>
    <row r="439" spans="1:32" s="411" customFormat="1" ht="165.95" customHeight="1">
      <c r="A439" s="472" t="s">
        <v>962</v>
      </c>
      <c r="B439" s="506" t="s">
        <v>179</v>
      </c>
      <c r="C439" s="506" t="s">
        <v>544</v>
      </c>
      <c r="D439" s="506" t="s">
        <v>545</v>
      </c>
      <c r="E439" s="506" t="s">
        <v>546</v>
      </c>
      <c r="F439" s="506" t="s">
        <v>581</v>
      </c>
      <c r="G439" s="506" t="s">
        <v>546</v>
      </c>
      <c r="H439" s="506" t="s">
        <v>589</v>
      </c>
      <c r="I439" s="506" t="s">
        <v>547</v>
      </c>
      <c r="J439" s="506" t="s">
        <v>87</v>
      </c>
      <c r="K439" s="506">
        <v>30</v>
      </c>
      <c r="L439" s="254">
        <v>710000000</v>
      </c>
      <c r="M439" s="401" t="s">
        <v>61</v>
      </c>
      <c r="N439" s="505" t="s">
        <v>100</v>
      </c>
      <c r="O439" s="506" t="s">
        <v>539</v>
      </c>
      <c r="P439" s="506"/>
      <c r="Q439" s="504" t="s">
        <v>525</v>
      </c>
      <c r="R439" s="486" t="s">
        <v>599</v>
      </c>
      <c r="S439" s="506"/>
      <c r="T439" s="506" t="s">
        <v>537</v>
      </c>
      <c r="U439" s="511"/>
      <c r="V439" s="511">
        <v>900000</v>
      </c>
      <c r="W439" s="511">
        <v>0</v>
      </c>
      <c r="X439" s="511">
        <f t="shared" si="8"/>
        <v>0</v>
      </c>
      <c r="Y439" s="503" t="s">
        <v>85</v>
      </c>
      <c r="Z439" s="503">
        <v>2015</v>
      </c>
      <c r="AA439" s="503"/>
      <c r="AB439" s="502" t="s">
        <v>64</v>
      </c>
      <c r="AC439" s="410"/>
      <c r="AD439" s="410"/>
      <c r="AE439" s="410"/>
      <c r="AF439" s="410"/>
    </row>
    <row r="440" spans="1:32" s="45" customFormat="1" ht="165.95" customHeight="1">
      <c r="A440" s="534" t="s">
        <v>1667</v>
      </c>
      <c r="B440" s="532" t="s">
        <v>1645</v>
      </c>
      <c r="C440" s="532" t="s">
        <v>544</v>
      </c>
      <c r="D440" s="532" t="s">
        <v>545</v>
      </c>
      <c r="E440" s="532" t="s">
        <v>546</v>
      </c>
      <c r="F440" s="532" t="s">
        <v>581</v>
      </c>
      <c r="G440" s="532" t="s">
        <v>546</v>
      </c>
      <c r="H440" s="532" t="s">
        <v>589</v>
      </c>
      <c r="I440" s="532" t="s">
        <v>547</v>
      </c>
      <c r="J440" s="532" t="s">
        <v>87</v>
      </c>
      <c r="K440" s="532">
        <v>30</v>
      </c>
      <c r="L440" s="532">
        <v>710000000</v>
      </c>
      <c r="M440" s="532" t="s">
        <v>1901</v>
      </c>
      <c r="N440" s="532" t="s">
        <v>1648</v>
      </c>
      <c r="O440" s="532" t="s">
        <v>539</v>
      </c>
      <c r="P440" s="532"/>
      <c r="Q440" s="532" t="s">
        <v>525</v>
      </c>
      <c r="R440" s="532" t="s">
        <v>599</v>
      </c>
      <c r="S440" s="532"/>
      <c r="T440" s="532" t="s">
        <v>537</v>
      </c>
      <c r="U440" s="533"/>
      <c r="V440" s="533">
        <v>792000</v>
      </c>
      <c r="W440" s="533">
        <v>792000</v>
      </c>
      <c r="X440" s="533">
        <v>887040.00000000012</v>
      </c>
      <c r="Y440" s="532" t="s">
        <v>85</v>
      </c>
      <c r="Z440" s="532">
        <v>2015</v>
      </c>
      <c r="AA440" s="532" t="s">
        <v>1654</v>
      </c>
      <c r="AB440" s="532" t="s">
        <v>64</v>
      </c>
      <c r="AC440" s="485"/>
      <c r="AD440" s="485"/>
      <c r="AE440" s="485"/>
      <c r="AF440" s="485"/>
    </row>
    <row r="441" spans="1:32" s="45" customFormat="1" ht="165.95" customHeight="1">
      <c r="A441" s="79" t="s">
        <v>963</v>
      </c>
      <c r="B441" s="101" t="s">
        <v>179</v>
      </c>
      <c r="C441" s="101" t="s">
        <v>544</v>
      </c>
      <c r="D441" s="101" t="s">
        <v>545</v>
      </c>
      <c r="E441" s="101" t="s">
        <v>546</v>
      </c>
      <c r="F441" s="101" t="s">
        <v>581</v>
      </c>
      <c r="G441" s="101" t="s">
        <v>546</v>
      </c>
      <c r="H441" s="101" t="s">
        <v>595</v>
      </c>
      <c r="I441" s="101" t="s">
        <v>547</v>
      </c>
      <c r="J441" s="101" t="s">
        <v>87</v>
      </c>
      <c r="K441" s="101">
        <v>30</v>
      </c>
      <c r="L441" s="50">
        <v>710000000</v>
      </c>
      <c r="M441" s="49" t="s">
        <v>61</v>
      </c>
      <c r="N441" s="102" t="s">
        <v>100</v>
      </c>
      <c r="O441" s="101" t="s">
        <v>539</v>
      </c>
      <c r="P441" s="101"/>
      <c r="Q441" s="103" t="s">
        <v>525</v>
      </c>
      <c r="R441" s="11" t="s">
        <v>599</v>
      </c>
      <c r="S441" s="101"/>
      <c r="T441" s="101" t="s">
        <v>537</v>
      </c>
      <c r="U441" s="108"/>
      <c r="V441" s="108">
        <v>1400000</v>
      </c>
      <c r="W441" s="108">
        <v>1400000</v>
      </c>
      <c r="X441" s="108">
        <f t="shared" si="8"/>
        <v>1568000.0000000002</v>
      </c>
      <c r="Y441" s="105" t="s">
        <v>85</v>
      </c>
      <c r="Z441" s="105">
        <v>2015</v>
      </c>
      <c r="AA441" s="105"/>
      <c r="AB441" s="106" t="s">
        <v>64</v>
      </c>
      <c r="AC441" s="246"/>
      <c r="AD441" s="246"/>
      <c r="AE441" s="246"/>
      <c r="AF441" s="246"/>
    </row>
    <row r="442" spans="1:32" s="45" customFormat="1" ht="165.95" customHeight="1">
      <c r="A442" s="472" t="s">
        <v>964</v>
      </c>
      <c r="B442" s="507" t="s">
        <v>56</v>
      </c>
      <c r="C442" s="508" t="s">
        <v>590</v>
      </c>
      <c r="D442" s="495" t="s">
        <v>591</v>
      </c>
      <c r="E442" s="495" t="s">
        <v>592</v>
      </c>
      <c r="F442" s="495" t="s">
        <v>591</v>
      </c>
      <c r="G442" s="495" t="s">
        <v>592</v>
      </c>
      <c r="H442" s="506" t="s">
        <v>593</v>
      </c>
      <c r="I442" s="506" t="s">
        <v>594</v>
      </c>
      <c r="J442" s="506" t="s">
        <v>87</v>
      </c>
      <c r="K442" s="506">
        <v>25</v>
      </c>
      <c r="L442" s="254">
        <v>710000000</v>
      </c>
      <c r="M442" s="401" t="s">
        <v>61</v>
      </c>
      <c r="N442" s="505" t="s">
        <v>100</v>
      </c>
      <c r="O442" s="506" t="s">
        <v>539</v>
      </c>
      <c r="P442" s="506"/>
      <c r="Q442" s="504" t="s">
        <v>525</v>
      </c>
      <c r="R442" s="486" t="s">
        <v>599</v>
      </c>
      <c r="S442" s="506"/>
      <c r="T442" s="506" t="s">
        <v>537</v>
      </c>
      <c r="U442" s="511"/>
      <c r="V442" s="509">
        <v>2683482</v>
      </c>
      <c r="W442" s="509">
        <v>0</v>
      </c>
      <c r="X442" s="509">
        <f t="shared" si="8"/>
        <v>0</v>
      </c>
      <c r="Y442" s="503" t="s">
        <v>85</v>
      </c>
      <c r="Z442" s="503">
        <v>2015</v>
      </c>
      <c r="AA442" s="503"/>
      <c r="AB442" s="502" t="s">
        <v>64</v>
      </c>
      <c r="AC442" s="246"/>
      <c r="AD442" s="246"/>
      <c r="AE442" s="246"/>
      <c r="AF442" s="246"/>
    </row>
    <row r="443" spans="1:32" s="45" customFormat="1" ht="165.95" customHeight="1">
      <c r="A443" s="534" t="s">
        <v>1686</v>
      </c>
      <c r="B443" s="532" t="s">
        <v>1645</v>
      </c>
      <c r="C443" s="532" t="s">
        <v>590</v>
      </c>
      <c r="D443" s="532" t="s">
        <v>591</v>
      </c>
      <c r="E443" s="532" t="s">
        <v>592</v>
      </c>
      <c r="F443" s="532" t="s">
        <v>591</v>
      </c>
      <c r="G443" s="532" t="s">
        <v>592</v>
      </c>
      <c r="H443" s="532" t="s">
        <v>593</v>
      </c>
      <c r="I443" s="532" t="s">
        <v>594</v>
      </c>
      <c r="J443" s="532" t="s">
        <v>87</v>
      </c>
      <c r="K443" s="532">
        <v>25</v>
      </c>
      <c r="L443" s="532">
        <v>710000000</v>
      </c>
      <c r="M443" s="532" t="s">
        <v>1901</v>
      </c>
      <c r="N443" s="532" t="s">
        <v>1648</v>
      </c>
      <c r="O443" s="532" t="s">
        <v>539</v>
      </c>
      <c r="P443" s="532"/>
      <c r="Q443" s="532" t="s">
        <v>525</v>
      </c>
      <c r="R443" s="532" t="s">
        <v>599</v>
      </c>
      <c r="S443" s="532"/>
      <c r="T443" s="532" t="s">
        <v>537</v>
      </c>
      <c r="U443" s="533"/>
      <c r="V443" s="533">
        <v>2361464.16</v>
      </c>
      <c r="W443" s="533">
        <v>2361464.16</v>
      </c>
      <c r="X443" s="533">
        <v>2644839.8591999998</v>
      </c>
      <c r="Y443" s="532" t="s">
        <v>85</v>
      </c>
      <c r="Z443" s="532">
        <v>2015</v>
      </c>
      <c r="AA443" s="532" t="s">
        <v>1654</v>
      </c>
      <c r="AB443" s="532" t="s">
        <v>64</v>
      </c>
      <c r="AC443" s="485"/>
      <c r="AD443" s="485"/>
      <c r="AE443" s="485"/>
      <c r="AF443" s="485"/>
    </row>
    <row r="444" spans="1:32" s="411" customFormat="1" ht="165.95" customHeight="1">
      <c r="A444" s="472" t="s">
        <v>965</v>
      </c>
      <c r="B444" s="507" t="s">
        <v>56</v>
      </c>
      <c r="C444" s="506" t="s">
        <v>544</v>
      </c>
      <c r="D444" s="506" t="s">
        <v>545</v>
      </c>
      <c r="E444" s="506" t="s">
        <v>546</v>
      </c>
      <c r="F444" s="506" t="s">
        <v>545</v>
      </c>
      <c r="G444" s="506" t="s">
        <v>546</v>
      </c>
      <c r="H444" s="506" t="s">
        <v>534</v>
      </c>
      <c r="I444" s="506" t="s">
        <v>547</v>
      </c>
      <c r="J444" s="506" t="s">
        <v>87</v>
      </c>
      <c r="K444" s="506">
        <v>30</v>
      </c>
      <c r="L444" s="254">
        <v>710000000</v>
      </c>
      <c r="M444" s="401" t="s">
        <v>61</v>
      </c>
      <c r="N444" s="505" t="s">
        <v>100</v>
      </c>
      <c r="O444" s="506" t="s">
        <v>540</v>
      </c>
      <c r="P444" s="506"/>
      <c r="Q444" s="504" t="s">
        <v>525</v>
      </c>
      <c r="R444" s="486" t="s">
        <v>599</v>
      </c>
      <c r="S444" s="506"/>
      <c r="T444" s="506" t="s">
        <v>537</v>
      </c>
      <c r="U444" s="511"/>
      <c r="V444" s="511">
        <v>5825000</v>
      </c>
      <c r="W444" s="511">
        <v>0</v>
      </c>
      <c r="X444" s="511">
        <f t="shared" si="8"/>
        <v>0</v>
      </c>
      <c r="Y444" s="503" t="s">
        <v>85</v>
      </c>
      <c r="Z444" s="503">
        <v>2015</v>
      </c>
      <c r="AA444" s="503"/>
      <c r="AB444" s="502" t="s">
        <v>64</v>
      </c>
      <c r="AC444" s="410"/>
      <c r="AD444" s="410"/>
      <c r="AE444" s="410"/>
      <c r="AF444" s="410"/>
    </row>
    <row r="445" spans="1:32" s="45" customFormat="1" ht="165.95" customHeight="1">
      <c r="A445" s="534" t="s">
        <v>1668</v>
      </c>
      <c r="B445" s="532" t="s">
        <v>1645</v>
      </c>
      <c r="C445" s="532" t="s">
        <v>544</v>
      </c>
      <c r="D445" s="532" t="s">
        <v>545</v>
      </c>
      <c r="E445" s="532" t="s">
        <v>546</v>
      </c>
      <c r="F445" s="532" t="s">
        <v>545</v>
      </c>
      <c r="G445" s="532" t="s">
        <v>546</v>
      </c>
      <c r="H445" s="532" t="s">
        <v>534</v>
      </c>
      <c r="I445" s="532" t="s">
        <v>547</v>
      </c>
      <c r="J445" s="532" t="s">
        <v>87</v>
      </c>
      <c r="K445" s="532">
        <v>30</v>
      </c>
      <c r="L445" s="532">
        <v>710000000</v>
      </c>
      <c r="M445" s="532" t="s">
        <v>1901</v>
      </c>
      <c r="N445" s="532" t="s">
        <v>1648</v>
      </c>
      <c r="O445" s="532" t="s">
        <v>540</v>
      </c>
      <c r="P445" s="532"/>
      <c r="Q445" s="532" t="s">
        <v>525</v>
      </c>
      <c r="R445" s="532" t="s">
        <v>599</v>
      </c>
      <c r="S445" s="532"/>
      <c r="T445" s="532" t="s">
        <v>537</v>
      </c>
      <c r="U445" s="533"/>
      <c r="V445" s="533">
        <v>5126000</v>
      </c>
      <c r="W445" s="533">
        <v>5126000</v>
      </c>
      <c r="X445" s="533">
        <v>5741120</v>
      </c>
      <c r="Y445" s="532" t="s">
        <v>85</v>
      </c>
      <c r="Z445" s="532">
        <v>2015</v>
      </c>
      <c r="AA445" s="532" t="s">
        <v>1654</v>
      </c>
      <c r="AB445" s="532" t="s">
        <v>64</v>
      </c>
      <c r="AC445" s="485"/>
      <c r="AD445" s="485"/>
      <c r="AE445" s="485"/>
      <c r="AF445" s="485"/>
    </row>
    <row r="446" spans="1:32" s="411" customFormat="1" ht="165.95" customHeight="1">
      <c r="A446" s="472" t="s">
        <v>966</v>
      </c>
      <c r="B446" s="507" t="s">
        <v>56</v>
      </c>
      <c r="C446" s="506" t="s">
        <v>600</v>
      </c>
      <c r="D446" s="506" t="s">
        <v>601</v>
      </c>
      <c r="E446" s="506" t="s">
        <v>602</v>
      </c>
      <c r="F446" s="506" t="s">
        <v>601</v>
      </c>
      <c r="G446" s="506" t="s">
        <v>602</v>
      </c>
      <c r="H446" s="506" t="s">
        <v>582</v>
      </c>
      <c r="I446" s="506" t="s">
        <v>583</v>
      </c>
      <c r="J446" s="506" t="s">
        <v>87</v>
      </c>
      <c r="K446" s="506">
        <v>40</v>
      </c>
      <c r="L446" s="254">
        <v>710000000</v>
      </c>
      <c r="M446" s="401" t="s">
        <v>61</v>
      </c>
      <c r="N446" s="505" t="s">
        <v>100</v>
      </c>
      <c r="O446" s="506" t="s">
        <v>540</v>
      </c>
      <c r="P446" s="506"/>
      <c r="Q446" s="504" t="s">
        <v>525</v>
      </c>
      <c r="R446" s="486" t="s">
        <v>599</v>
      </c>
      <c r="S446" s="506"/>
      <c r="T446" s="506" t="s">
        <v>537</v>
      </c>
      <c r="U446" s="511"/>
      <c r="V446" s="511">
        <v>2025000</v>
      </c>
      <c r="W446" s="511">
        <v>0</v>
      </c>
      <c r="X446" s="511">
        <f t="shared" si="8"/>
        <v>0</v>
      </c>
      <c r="Y446" s="503" t="s">
        <v>85</v>
      </c>
      <c r="Z446" s="503">
        <v>2015</v>
      </c>
      <c r="AA446" s="503"/>
      <c r="AB446" s="502" t="s">
        <v>64</v>
      </c>
      <c r="AC446" s="410"/>
      <c r="AD446" s="410"/>
      <c r="AE446" s="410"/>
      <c r="AF446" s="410"/>
    </row>
    <row r="447" spans="1:32" s="45" customFormat="1" ht="165.95" customHeight="1">
      <c r="A447" s="534" t="s">
        <v>1683</v>
      </c>
      <c r="B447" s="532" t="s">
        <v>1645</v>
      </c>
      <c r="C447" s="532" t="s">
        <v>600</v>
      </c>
      <c r="D447" s="532" t="s">
        <v>601</v>
      </c>
      <c r="E447" s="532" t="s">
        <v>602</v>
      </c>
      <c r="F447" s="532" t="s">
        <v>601</v>
      </c>
      <c r="G447" s="532" t="s">
        <v>602</v>
      </c>
      <c r="H447" s="532" t="s">
        <v>582</v>
      </c>
      <c r="I447" s="532" t="s">
        <v>583</v>
      </c>
      <c r="J447" s="532" t="s">
        <v>87</v>
      </c>
      <c r="K447" s="532">
        <v>40</v>
      </c>
      <c r="L447" s="532">
        <v>710000000</v>
      </c>
      <c r="M447" s="532" t="s">
        <v>1901</v>
      </c>
      <c r="N447" s="532" t="s">
        <v>1648</v>
      </c>
      <c r="O447" s="532" t="s">
        <v>540</v>
      </c>
      <c r="P447" s="532"/>
      <c r="Q447" s="532" t="s">
        <v>525</v>
      </c>
      <c r="R447" s="532" t="s">
        <v>599</v>
      </c>
      <c r="S447" s="532"/>
      <c r="T447" s="532" t="s">
        <v>537</v>
      </c>
      <c r="U447" s="533"/>
      <c r="V447" s="533">
        <v>1782000</v>
      </c>
      <c r="W447" s="533">
        <v>1782000</v>
      </c>
      <c r="X447" s="533">
        <v>1995840</v>
      </c>
      <c r="Y447" s="532" t="s">
        <v>85</v>
      </c>
      <c r="Z447" s="532">
        <v>2015</v>
      </c>
      <c r="AA447" s="532" t="s">
        <v>1654</v>
      </c>
      <c r="AB447" s="532" t="s">
        <v>64</v>
      </c>
      <c r="AC447" s="485"/>
      <c r="AD447" s="485"/>
      <c r="AE447" s="485"/>
      <c r="AF447" s="485"/>
    </row>
    <row r="448" spans="1:32" s="411" customFormat="1" ht="165.95" customHeight="1">
      <c r="A448" s="472" t="s">
        <v>967</v>
      </c>
      <c r="B448" s="506" t="s">
        <v>179</v>
      </c>
      <c r="C448" s="506" t="s">
        <v>544</v>
      </c>
      <c r="D448" s="506" t="s">
        <v>545</v>
      </c>
      <c r="E448" s="506" t="s">
        <v>546</v>
      </c>
      <c r="F448" s="506" t="s">
        <v>545</v>
      </c>
      <c r="G448" s="506" t="s">
        <v>546</v>
      </c>
      <c r="H448" s="506" t="s">
        <v>597</v>
      </c>
      <c r="I448" s="506" t="s">
        <v>547</v>
      </c>
      <c r="J448" s="506" t="s">
        <v>87</v>
      </c>
      <c r="K448" s="506">
        <v>30</v>
      </c>
      <c r="L448" s="254">
        <v>710000000</v>
      </c>
      <c r="M448" s="401" t="s">
        <v>61</v>
      </c>
      <c r="N448" s="505" t="s">
        <v>100</v>
      </c>
      <c r="O448" s="506" t="s">
        <v>540</v>
      </c>
      <c r="P448" s="506"/>
      <c r="Q448" s="504" t="s">
        <v>525</v>
      </c>
      <c r="R448" s="486" t="s">
        <v>599</v>
      </c>
      <c r="S448" s="506"/>
      <c r="T448" s="506" t="s">
        <v>537</v>
      </c>
      <c r="U448" s="511"/>
      <c r="V448" s="511">
        <v>1350000</v>
      </c>
      <c r="W448" s="511">
        <v>0</v>
      </c>
      <c r="X448" s="511">
        <f t="shared" si="8"/>
        <v>0</v>
      </c>
      <c r="Y448" s="503" t="s">
        <v>85</v>
      </c>
      <c r="Z448" s="503">
        <v>2015</v>
      </c>
      <c r="AA448" s="503"/>
      <c r="AB448" s="502" t="s">
        <v>64</v>
      </c>
      <c r="AC448" s="410"/>
      <c r="AD448" s="410"/>
      <c r="AE448" s="410"/>
      <c r="AF448" s="410"/>
    </row>
    <row r="449" spans="1:32" s="45" customFormat="1" ht="165.95" customHeight="1">
      <c r="A449" s="534" t="s">
        <v>1669</v>
      </c>
      <c r="B449" s="532" t="s">
        <v>1645</v>
      </c>
      <c r="C449" s="532" t="s">
        <v>544</v>
      </c>
      <c r="D449" s="532" t="s">
        <v>545</v>
      </c>
      <c r="E449" s="532" t="s">
        <v>546</v>
      </c>
      <c r="F449" s="532" t="s">
        <v>545</v>
      </c>
      <c r="G449" s="532" t="s">
        <v>546</v>
      </c>
      <c r="H449" s="532" t="s">
        <v>597</v>
      </c>
      <c r="I449" s="532" t="s">
        <v>547</v>
      </c>
      <c r="J449" s="532" t="s">
        <v>87</v>
      </c>
      <c r="K449" s="532">
        <v>30</v>
      </c>
      <c r="L449" s="532">
        <v>710000000</v>
      </c>
      <c r="M449" s="532" t="s">
        <v>1901</v>
      </c>
      <c r="N449" s="532" t="s">
        <v>1648</v>
      </c>
      <c r="O449" s="532" t="s">
        <v>540</v>
      </c>
      <c r="P449" s="532"/>
      <c r="Q449" s="532" t="s">
        <v>525</v>
      </c>
      <c r="R449" s="532" t="s">
        <v>599</v>
      </c>
      <c r="S449" s="532"/>
      <c r="T449" s="532" t="s">
        <v>537</v>
      </c>
      <c r="U449" s="533"/>
      <c r="V449" s="533">
        <v>1188000</v>
      </c>
      <c r="W449" s="533">
        <v>1188000</v>
      </c>
      <c r="X449" s="533">
        <v>1330560</v>
      </c>
      <c r="Y449" s="532" t="s">
        <v>85</v>
      </c>
      <c r="Z449" s="532">
        <v>2015</v>
      </c>
      <c r="AA449" s="532" t="s">
        <v>1654</v>
      </c>
      <c r="AB449" s="532" t="s">
        <v>64</v>
      </c>
      <c r="AC449" s="485"/>
      <c r="AD449" s="485"/>
      <c r="AE449" s="485"/>
      <c r="AF449" s="485"/>
    </row>
    <row r="450" spans="1:32" s="310" customFormat="1" ht="165.95" customHeight="1">
      <c r="A450" s="472" t="s">
        <v>968</v>
      </c>
      <c r="B450" s="506" t="s">
        <v>179</v>
      </c>
      <c r="C450" s="506" t="s">
        <v>544</v>
      </c>
      <c r="D450" s="506" t="s">
        <v>545</v>
      </c>
      <c r="E450" s="506" t="s">
        <v>546</v>
      </c>
      <c r="F450" s="506" t="s">
        <v>581</v>
      </c>
      <c r="G450" s="506" t="s">
        <v>546</v>
      </c>
      <c r="H450" s="506" t="s">
        <v>598</v>
      </c>
      <c r="I450" s="506" t="s">
        <v>547</v>
      </c>
      <c r="J450" s="506" t="s">
        <v>87</v>
      </c>
      <c r="K450" s="506">
        <v>30</v>
      </c>
      <c r="L450" s="254">
        <v>710000000</v>
      </c>
      <c r="M450" s="401" t="s">
        <v>61</v>
      </c>
      <c r="N450" s="505" t="s">
        <v>100</v>
      </c>
      <c r="O450" s="506" t="s">
        <v>540</v>
      </c>
      <c r="P450" s="506"/>
      <c r="Q450" s="504" t="s">
        <v>525</v>
      </c>
      <c r="R450" s="486" t="s">
        <v>599</v>
      </c>
      <c r="S450" s="506"/>
      <c r="T450" s="506" t="s">
        <v>537</v>
      </c>
      <c r="U450" s="511"/>
      <c r="V450" s="511">
        <v>850000</v>
      </c>
      <c r="W450" s="511">
        <v>0</v>
      </c>
      <c r="X450" s="511">
        <f t="shared" si="8"/>
        <v>0</v>
      </c>
      <c r="Y450" s="503" t="s">
        <v>85</v>
      </c>
      <c r="Z450" s="503">
        <v>2015</v>
      </c>
      <c r="AA450" s="503"/>
      <c r="AB450" s="502" t="s">
        <v>64</v>
      </c>
      <c r="AC450" s="309"/>
      <c r="AD450" s="309"/>
      <c r="AE450" s="309"/>
      <c r="AF450" s="309"/>
    </row>
    <row r="451" spans="1:32" s="382" customFormat="1" ht="165.95" customHeight="1">
      <c r="A451" s="534" t="s">
        <v>1670</v>
      </c>
      <c r="B451" s="532" t="s">
        <v>1645</v>
      </c>
      <c r="C451" s="532" t="s">
        <v>544</v>
      </c>
      <c r="D451" s="532" t="s">
        <v>545</v>
      </c>
      <c r="E451" s="532" t="s">
        <v>546</v>
      </c>
      <c r="F451" s="532" t="s">
        <v>581</v>
      </c>
      <c r="G451" s="532" t="s">
        <v>546</v>
      </c>
      <c r="H451" s="532" t="s">
        <v>598</v>
      </c>
      <c r="I451" s="532" t="s">
        <v>547</v>
      </c>
      <c r="J451" s="532" t="s">
        <v>87</v>
      </c>
      <c r="K451" s="532">
        <v>30</v>
      </c>
      <c r="L451" s="532">
        <v>710000000</v>
      </c>
      <c r="M451" s="532" t="s">
        <v>1901</v>
      </c>
      <c r="N451" s="532" t="s">
        <v>1648</v>
      </c>
      <c r="O451" s="532" t="s">
        <v>540</v>
      </c>
      <c r="P451" s="532"/>
      <c r="Q451" s="532" t="s">
        <v>525</v>
      </c>
      <c r="R451" s="532" t="s">
        <v>599</v>
      </c>
      <c r="S451" s="532"/>
      <c r="T451" s="532" t="s">
        <v>537</v>
      </c>
      <c r="U451" s="533"/>
      <c r="V451" s="533">
        <v>748000</v>
      </c>
      <c r="W451" s="533">
        <v>748000</v>
      </c>
      <c r="X451" s="533">
        <v>837760</v>
      </c>
      <c r="Y451" s="532" t="s">
        <v>85</v>
      </c>
      <c r="Z451" s="532">
        <v>2015</v>
      </c>
      <c r="AA451" s="532" t="s">
        <v>1654</v>
      </c>
      <c r="AB451" s="532" t="s">
        <v>64</v>
      </c>
      <c r="AC451" s="491"/>
      <c r="AD451" s="491"/>
      <c r="AE451" s="491"/>
      <c r="AF451" s="491"/>
    </row>
    <row r="452" spans="1:32" s="310" customFormat="1" ht="165.95" customHeight="1">
      <c r="A452" s="472" t="s">
        <v>969</v>
      </c>
      <c r="B452" s="506" t="s">
        <v>179</v>
      </c>
      <c r="C452" s="506" t="s">
        <v>544</v>
      </c>
      <c r="D452" s="506" t="s">
        <v>545</v>
      </c>
      <c r="E452" s="506" t="s">
        <v>546</v>
      </c>
      <c r="F452" s="506" t="s">
        <v>581</v>
      </c>
      <c r="G452" s="506" t="s">
        <v>546</v>
      </c>
      <c r="H452" s="506" t="s">
        <v>595</v>
      </c>
      <c r="I452" s="506" t="s">
        <v>547</v>
      </c>
      <c r="J452" s="506" t="s">
        <v>87</v>
      </c>
      <c r="K452" s="506">
        <v>30</v>
      </c>
      <c r="L452" s="254">
        <v>710000000</v>
      </c>
      <c r="M452" s="401" t="s">
        <v>61</v>
      </c>
      <c r="N452" s="505" t="s">
        <v>100</v>
      </c>
      <c r="O452" s="506" t="s">
        <v>540</v>
      </c>
      <c r="P452" s="506"/>
      <c r="Q452" s="504" t="s">
        <v>525</v>
      </c>
      <c r="R452" s="486" t="s">
        <v>599</v>
      </c>
      <c r="S452" s="506"/>
      <c r="T452" s="506" t="s">
        <v>537</v>
      </c>
      <c r="U452" s="511"/>
      <c r="V452" s="511">
        <v>1350000</v>
      </c>
      <c r="W452" s="511">
        <v>0</v>
      </c>
      <c r="X452" s="511">
        <f t="shared" si="8"/>
        <v>0</v>
      </c>
      <c r="Y452" s="503" t="s">
        <v>85</v>
      </c>
      <c r="Z452" s="503">
        <v>2015</v>
      </c>
      <c r="AA452" s="503"/>
      <c r="AB452" s="502" t="s">
        <v>64</v>
      </c>
      <c r="AC452" s="309"/>
      <c r="AD452" s="309"/>
      <c r="AE452" s="309"/>
      <c r="AF452" s="309"/>
    </row>
    <row r="453" spans="1:32" s="382" customFormat="1" ht="165.95" customHeight="1">
      <c r="A453" s="534" t="s">
        <v>1671</v>
      </c>
      <c r="B453" s="532" t="s">
        <v>1645</v>
      </c>
      <c r="C453" s="532" t="s">
        <v>544</v>
      </c>
      <c r="D453" s="532" t="s">
        <v>545</v>
      </c>
      <c r="E453" s="532" t="s">
        <v>546</v>
      </c>
      <c r="F453" s="532" t="s">
        <v>581</v>
      </c>
      <c r="G453" s="532" t="s">
        <v>546</v>
      </c>
      <c r="H453" s="532" t="s">
        <v>595</v>
      </c>
      <c r="I453" s="532" t="s">
        <v>547</v>
      </c>
      <c r="J453" s="532" t="s">
        <v>87</v>
      </c>
      <c r="K453" s="532">
        <v>30</v>
      </c>
      <c r="L453" s="532">
        <v>710000000</v>
      </c>
      <c r="M453" s="532" t="s">
        <v>1901</v>
      </c>
      <c r="N453" s="532" t="s">
        <v>1648</v>
      </c>
      <c r="O453" s="532" t="s">
        <v>540</v>
      </c>
      <c r="P453" s="532"/>
      <c r="Q453" s="532" t="s">
        <v>525</v>
      </c>
      <c r="R453" s="532" t="s">
        <v>599</v>
      </c>
      <c r="S453" s="532"/>
      <c r="T453" s="532" t="s">
        <v>537</v>
      </c>
      <c r="U453" s="533"/>
      <c r="V453" s="533">
        <v>1188000</v>
      </c>
      <c r="W453" s="533">
        <v>1188000</v>
      </c>
      <c r="X453" s="533">
        <v>1330560</v>
      </c>
      <c r="Y453" s="532" t="s">
        <v>85</v>
      </c>
      <c r="Z453" s="532">
        <v>2015</v>
      </c>
      <c r="AA453" s="532" t="s">
        <v>1654</v>
      </c>
      <c r="AB453" s="532" t="s">
        <v>64</v>
      </c>
      <c r="AC453" s="491"/>
      <c r="AD453" s="491"/>
      <c r="AE453" s="491"/>
      <c r="AF453" s="491"/>
    </row>
    <row r="454" spans="1:32" s="382" customFormat="1" ht="165.95" customHeight="1">
      <c r="A454" s="472" t="s">
        <v>970</v>
      </c>
      <c r="B454" s="507" t="s">
        <v>56</v>
      </c>
      <c r="C454" s="508" t="s">
        <v>590</v>
      </c>
      <c r="D454" s="495" t="s">
        <v>591</v>
      </c>
      <c r="E454" s="495" t="s">
        <v>592</v>
      </c>
      <c r="F454" s="495" t="s">
        <v>591</v>
      </c>
      <c r="G454" s="495" t="s">
        <v>592</v>
      </c>
      <c r="H454" s="506" t="s">
        <v>593</v>
      </c>
      <c r="I454" s="506" t="s">
        <v>594</v>
      </c>
      <c r="J454" s="506" t="s">
        <v>87</v>
      </c>
      <c r="K454" s="506">
        <v>25</v>
      </c>
      <c r="L454" s="254">
        <v>710000000</v>
      </c>
      <c r="M454" s="401" t="s">
        <v>61</v>
      </c>
      <c r="N454" s="505" t="s">
        <v>100</v>
      </c>
      <c r="O454" s="506" t="s">
        <v>540</v>
      </c>
      <c r="P454" s="506"/>
      <c r="Q454" s="504" t="s">
        <v>525</v>
      </c>
      <c r="R454" s="486" t="s">
        <v>599</v>
      </c>
      <c r="S454" s="506"/>
      <c r="T454" s="506" t="s">
        <v>537</v>
      </c>
      <c r="U454" s="511"/>
      <c r="V454" s="509">
        <v>894494</v>
      </c>
      <c r="W454" s="509">
        <v>0</v>
      </c>
      <c r="X454" s="509">
        <f t="shared" si="8"/>
        <v>0</v>
      </c>
      <c r="Y454" s="503" t="s">
        <v>85</v>
      </c>
      <c r="Z454" s="503">
        <v>2015</v>
      </c>
      <c r="AA454" s="503"/>
      <c r="AB454" s="502" t="s">
        <v>64</v>
      </c>
      <c r="AC454" s="248"/>
      <c r="AD454" s="248"/>
      <c r="AE454" s="248"/>
      <c r="AF454" s="248"/>
    </row>
    <row r="455" spans="1:32" s="382" customFormat="1" ht="165.95" customHeight="1">
      <c r="A455" s="534" t="s">
        <v>1687</v>
      </c>
      <c r="B455" s="532" t="s">
        <v>1645</v>
      </c>
      <c r="C455" s="532" t="s">
        <v>590</v>
      </c>
      <c r="D455" s="532" t="s">
        <v>591</v>
      </c>
      <c r="E455" s="532" t="s">
        <v>592</v>
      </c>
      <c r="F455" s="532" t="s">
        <v>591</v>
      </c>
      <c r="G455" s="532" t="s">
        <v>592</v>
      </c>
      <c r="H455" s="532" t="s">
        <v>593</v>
      </c>
      <c r="I455" s="532" t="s">
        <v>594</v>
      </c>
      <c r="J455" s="532" t="s">
        <v>87</v>
      </c>
      <c r="K455" s="532">
        <v>25</v>
      </c>
      <c r="L455" s="532">
        <v>710000000</v>
      </c>
      <c r="M455" s="532" t="s">
        <v>1901</v>
      </c>
      <c r="N455" s="532" t="s">
        <v>1648</v>
      </c>
      <c r="O455" s="532" t="s">
        <v>540</v>
      </c>
      <c r="P455" s="532"/>
      <c r="Q455" s="532" t="s">
        <v>525</v>
      </c>
      <c r="R455" s="532" t="s">
        <v>599</v>
      </c>
      <c r="S455" s="532"/>
      <c r="T455" s="532" t="s">
        <v>537</v>
      </c>
      <c r="U455" s="533"/>
      <c r="V455" s="533">
        <v>787154.72</v>
      </c>
      <c r="W455" s="533">
        <v>787154.72</v>
      </c>
      <c r="X455" s="533">
        <v>881613.28639999998</v>
      </c>
      <c r="Y455" s="532" t="s">
        <v>85</v>
      </c>
      <c r="Z455" s="532">
        <v>2015</v>
      </c>
      <c r="AA455" s="532" t="s">
        <v>1654</v>
      </c>
      <c r="AB455" s="532" t="s">
        <v>64</v>
      </c>
      <c r="AC455" s="491"/>
      <c r="AD455" s="491"/>
      <c r="AE455" s="491"/>
      <c r="AF455" s="491"/>
    </row>
    <row r="456" spans="1:32" s="310" customFormat="1" ht="165.95" customHeight="1">
      <c r="A456" s="472" t="s">
        <v>971</v>
      </c>
      <c r="B456" s="506" t="s">
        <v>179</v>
      </c>
      <c r="C456" s="506" t="s">
        <v>584</v>
      </c>
      <c r="D456" s="506" t="s">
        <v>585</v>
      </c>
      <c r="E456" s="506" t="s">
        <v>586</v>
      </c>
      <c r="F456" s="506" t="s">
        <v>585</v>
      </c>
      <c r="G456" s="506" t="s">
        <v>586</v>
      </c>
      <c r="H456" s="506" t="s">
        <v>587</v>
      </c>
      <c r="I456" s="506" t="s">
        <v>588</v>
      </c>
      <c r="J456" s="506" t="s">
        <v>87</v>
      </c>
      <c r="K456" s="506">
        <v>25</v>
      </c>
      <c r="L456" s="254">
        <v>710000000</v>
      </c>
      <c r="M456" s="401" t="s">
        <v>61</v>
      </c>
      <c r="N456" s="505" t="s">
        <v>100</v>
      </c>
      <c r="O456" s="506" t="s">
        <v>540</v>
      </c>
      <c r="P456" s="506"/>
      <c r="Q456" s="504" t="s">
        <v>525</v>
      </c>
      <c r="R456" s="486" t="s">
        <v>599</v>
      </c>
      <c r="S456" s="506"/>
      <c r="T456" s="506" t="s">
        <v>537</v>
      </c>
      <c r="U456" s="511"/>
      <c r="V456" s="511">
        <v>1058800</v>
      </c>
      <c r="W456" s="511">
        <v>0</v>
      </c>
      <c r="X456" s="511">
        <f t="shared" si="8"/>
        <v>0</v>
      </c>
      <c r="Y456" s="503" t="s">
        <v>85</v>
      </c>
      <c r="Z456" s="503">
        <v>2015</v>
      </c>
      <c r="AA456" s="503"/>
      <c r="AB456" s="502" t="s">
        <v>64</v>
      </c>
      <c r="AC456" s="309"/>
      <c r="AD456" s="309"/>
      <c r="AE456" s="309"/>
      <c r="AF456" s="309"/>
    </row>
    <row r="457" spans="1:32" s="382" customFormat="1" ht="165.95" customHeight="1">
      <c r="A457" s="534" t="s">
        <v>1677</v>
      </c>
      <c r="B457" s="532" t="s">
        <v>1645</v>
      </c>
      <c r="C457" s="532" t="s">
        <v>584</v>
      </c>
      <c r="D457" s="532" t="s">
        <v>585</v>
      </c>
      <c r="E457" s="532" t="s">
        <v>586</v>
      </c>
      <c r="F457" s="532" t="s">
        <v>585</v>
      </c>
      <c r="G457" s="532" t="s">
        <v>586</v>
      </c>
      <c r="H457" s="532" t="s">
        <v>587</v>
      </c>
      <c r="I457" s="532" t="s">
        <v>588</v>
      </c>
      <c r="J457" s="532" t="s">
        <v>87</v>
      </c>
      <c r="K457" s="532">
        <v>25</v>
      </c>
      <c r="L457" s="532">
        <v>710000000</v>
      </c>
      <c r="M457" s="532" t="s">
        <v>1901</v>
      </c>
      <c r="N457" s="532" t="s">
        <v>1648</v>
      </c>
      <c r="O457" s="532" t="s">
        <v>540</v>
      </c>
      <c r="P457" s="532"/>
      <c r="Q457" s="532" t="s">
        <v>525</v>
      </c>
      <c r="R457" s="532" t="s">
        <v>599</v>
      </c>
      <c r="S457" s="532"/>
      <c r="T457" s="532" t="s">
        <v>537</v>
      </c>
      <c r="U457" s="533"/>
      <c r="V457" s="533">
        <v>931744</v>
      </c>
      <c r="W457" s="533">
        <v>931744</v>
      </c>
      <c r="X457" s="533">
        <v>1043553.28</v>
      </c>
      <c r="Y457" s="532" t="s">
        <v>85</v>
      </c>
      <c r="Z457" s="532">
        <v>2015</v>
      </c>
      <c r="AA457" s="532" t="s">
        <v>1654</v>
      </c>
      <c r="AB457" s="532" t="s">
        <v>64</v>
      </c>
      <c r="AC457" s="491"/>
      <c r="AD457" s="491"/>
      <c r="AE457" s="491"/>
      <c r="AF457" s="491"/>
    </row>
    <row r="458" spans="1:32" s="310" customFormat="1" ht="165.95" customHeight="1">
      <c r="A458" s="472" t="s">
        <v>972</v>
      </c>
      <c r="B458" s="507" t="s">
        <v>56</v>
      </c>
      <c r="C458" s="506" t="s">
        <v>544</v>
      </c>
      <c r="D458" s="506" t="s">
        <v>545</v>
      </c>
      <c r="E458" s="506" t="s">
        <v>546</v>
      </c>
      <c r="F458" s="506" t="s">
        <v>545</v>
      </c>
      <c r="G458" s="506" t="s">
        <v>546</v>
      </c>
      <c r="H458" s="506" t="s">
        <v>534</v>
      </c>
      <c r="I458" s="506" t="s">
        <v>547</v>
      </c>
      <c r="J458" s="506" t="s">
        <v>87</v>
      </c>
      <c r="K458" s="506">
        <v>30</v>
      </c>
      <c r="L458" s="254">
        <v>710000000</v>
      </c>
      <c r="M458" s="401" t="s">
        <v>61</v>
      </c>
      <c r="N458" s="505" t="s">
        <v>100</v>
      </c>
      <c r="O458" s="506" t="s">
        <v>541</v>
      </c>
      <c r="P458" s="506"/>
      <c r="Q458" s="504" t="s">
        <v>525</v>
      </c>
      <c r="R458" s="486" t="s">
        <v>599</v>
      </c>
      <c r="S458" s="506"/>
      <c r="T458" s="506" t="s">
        <v>537</v>
      </c>
      <c r="U458" s="511"/>
      <c r="V458" s="511">
        <v>3740000</v>
      </c>
      <c r="W458" s="511">
        <v>0</v>
      </c>
      <c r="X458" s="511">
        <f t="shared" si="8"/>
        <v>0</v>
      </c>
      <c r="Y458" s="503" t="s">
        <v>85</v>
      </c>
      <c r="Z458" s="503">
        <v>2015</v>
      </c>
      <c r="AA458" s="503"/>
      <c r="AB458" s="502" t="s">
        <v>64</v>
      </c>
      <c r="AC458" s="309"/>
      <c r="AD458" s="309"/>
      <c r="AE458" s="309"/>
      <c r="AF458" s="309"/>
    </row>
    <row r="459" spans="1:32" s="382" customFormat="1" ht="165.95" customHeight="1">
      <c r="A459" s="534" t="s">
        <v>1672</v>
      </c>
      <c r="B459" s="532" t="s">
        <v>1645</v>
      </c>
      <c r="C459" s="532" t="s">
        <v>544</v>
      </c>
      <c r="D459" s="532" t="s">
        <v>545</v>
      </c>
      <c r="E459" s="532" t="s">
        <v>546</v>
      </c>
      <c r="F459" s="532" t="s">
        <v>545</v>
      </c>
      <c r="G459" s="532" t="s">
        <v>546</v>
      </c>
      <c r="H459" s="532" t="s">
        <v>534</v>
      </c>
      <c r="I459" s="532" t="s">
        <v>547</v>
      </c>
      <c r="J459" s="532" t="s">
        <v>87</v>
      </c>
      <c r="K459" s="532">
        <v>30</v>
      </c>
      <c r="L459" s="532">
        <v>710000000</v>
      </c>
      <c r="M459" s="532" t="s">
        <v>1901</v>
      </c>
      <c r="N459" s="532" t="s">
        <v>1648</v>
      </c>
      <c r="O459" s="532" t="s">
        <v>541</v>
      </c>
      <c r="P459" s="532"/>
      <c r="Q459" s="532" t="s">
        <v>525</v>
      </c>
      <c r="R459" s="532" t="s">
        <v>599</v>
      </c>
      <c r="S459" s="532"/>
      <c r="T459" s="532" t="s">
        <v>537</v>
      </c>
      <c r="U459" s="533"/>
      <c r="V459" s="533">
        <v>3291200</v>
      </c>
      <c r="W459" s="533">
        <v>3291200</v>
      </c>
      <c r="X459" s="533">
        <v>3686144</v>
      </c>
      <c r="Y459" s="532" t="s">
        <v>85</v>
      </c>
      <c r="Z459" s="532">
        <v>2015</v>
      </c>
      <c r="AA459" s="532" t="s">
        <v>1654</v>
      </c>
      <c r="AB459" s="532" t="s">
        <v>64</v>
      </c>
      <c r="AC459" s="491"/>
      <c r="AD459" s="491"/>
      <c r="AE459" s="491"/>
      <c r="AF459" s="491"/>
    </row>
    <row r="460" spans="1:32" s="310" customFormat="1" ht="165.95" customHeight="1">
      <c r="A460" s="472" t="s">
        <v>973</v>
      </c>
      <c r="B460" s="506" t="s">
        <v>179</v>
      </c>
      <c r="C460" s="506" t="s">
        <v>544</v>
      </c>
      <c r="D460" s="506" t="s">
        <v>545</v>
      </c>
      <c r="E460" s="506" t="s">
        <v>546</v>
      </c>
      <c r="F460" s="506" t="s">
        <v>581</v>
      </c>
      <c r="G460" s="506" t="s">
        <v>546</v>
      </c>
      <c r="H460" s="506" t="s">
        <v>598</v>
      </c>
      <c r="I460" s="506" t="s">
        <v>547</v>
      </c>
      <c r="J460" s="506" t="s">
        <v>87</v>
      </c>
      <c r="K460" s="506">
        <v>30</v>
      </c>
      <c r="L460" s="254">
        <v>710000000</v>
      </c>
      <c r="M460" s="401" t="s">
        <v>61</v>
      </c>
      <c r="N460" s="505" t="s">
        <v>100</v>
      </c>
      <c r="O460" s="506" t="s">
        <v>541</v>
      </c>
      <c r="P460" s="506"/>
      <c r="Q460" s="504" t="s">
        <v>525</v>
      </c>
      <c r="R460" s="486" t="s">
        <v>599</v>
      </c>
      <c r="S460" s="506"/>
      <c r="T460" s="506" t="s">
        <v>537</v>
      </c>
      <c r="U460" s="511"/>
      <c r="V460" s="511">
        <v>1200000</v>
      </c>
      <c r="W460" s="511">
        <v>0</v>
      </c>
      <c r="X460" s="511">
        <f t="shared" si="8"/>
        <v>0</v>
      </c>
      <c r="Y460" s="503" t="s">
        <v>85</v>
      </c>
      <c r="Z460" s="503">
        <v>2015</v>
      </c>
      <c r="AA460" s="503"/>
      <c r="AB460" s="502" t="s">
        <v>64</v>
      </c>
      <c r="AC460" s="309"/>
      <c r="AD460" s="309"/>
      <c r="AE460" s="309"/>
      <c r="AF460" s="309"/>
    </row>
    <row r="461" spans="1:32" s="382" customFormat="1" ht="165.95" customHeight="1">
      <c r="A461" s="534" t="s">
        <v>1673</v>
      </c>
      <c r="B461" s="532" t="s">
        <v>1645</v>
      </c>
      <c r="C461" s="532" t="s">
        <v>544</v>
      </c>
      <c r="D461" s="532" t="s">
        <v>545</v>
      </c>
      <c r="E461" s="532" t="s">
        <v>546</v>
      </c>
      <c r="F461" s="532" t="s">
        <v>581</v>
      </c>
      <c r="G461" s="532" t="s">
        <v>546</v>
      </c>
      <c r="H461" s="532" t="s">
        <v>598</v>
      </c>
      <c r="I461" s="532" t="s">
        <v>547</v>
      </c>
      <c r="J461" s="532" t="s">
        <v>87</v>
      </c>
      <c r="K461" s="532">
        <v>30</v>
      </c>
      <c r="L461" s="532">
        <v>710000000</v>
      </c>
      <c r="M461" s="532" t="s">
        <v>1901</v>
      </c>
      <c r="N461" s="532" t="s">
        <v>1648</v>
      </c>
      <c r="O461" s="532" t="s">
        <v>541</v>
      </c>
      <c r="P461" s="532"/>
      <c r="Q461" s="532" t="s">
        <v>525</v>
      </c>
      <c r="R461" s="532" t="s">
        <v>599</v>
      </c>
      <c r="S461" s="532"/>
      <c r="T461" s="532" t="s">
        <v>537</v>
      </c>
      <c r="U461" s="533"/>
      <c r="V461" s="533">
        <v>1056000</v>
      </c>
      <c r="W461" s="533">
        <v>1056000</v>
      </c>
      <c r="X461" s="533">
        <v>1182720</v>
      </c>
      <c r="Y461" s="532" t="s">
        <v>85</v>
      </c>
      <c r="Z461" s="532">
        <v>2015</v>
      </c>
      <c r="AA461" s="532" t="s">
        <v>1654</v>
      </c>
      <c r="AB461" s="532" t="s">
        <v>64</v>
      </c>
      <c r="AC461" s="491"/>
      <c r="AD461" s="491"/>
      <c r="AE461" s="491"/>
      <c r="AF461" s="491"/>
    </row>
    <row r="462" spans="1:32" s="310" customFormat="1" ht="165.95" customHeight="1">
      <c r="A462" s="472" t="s">
        <v>974</v>
      </c>
      <c r="B462" s="506" t="s">
        <v>179</v>
      </c>
      <c r="C462" s="506" t="s">
        <v>544</v>
      </c>
      <c r="D462" s="506" t="s">
        <v>545</v>
      </c>
      <c r="E462" s="506" t="s">
        <v>546</v>
      </c>
      <c r="F462" s="506" t="s">
        <v>581</v>
      </c>
      <c r="G462" s="506" t="s">
        <v>546</v>
      </c>
      <c r="H462" s="506" t="s">
        <v>589</v>
      </c>
      <c r="I462" s="506" t="s">
        <v>547</v>
      </c>
      <c r="J462" s="506" t="s">
        <v>87</v>
      </c>
      <c r="K462" s="506">
        <v>30</v>
      </c>
      <c r="L462" s="254">
        <v>710000000</v>
      </c>
      <c r="M462" s="401" t="s">
        <v>61</v>
      </c>
      <c r="N462" s="505" t="s">
        <v>100</v>
      </c>
      <c r="O462" s="506" t="s">
        <v>541</v>
      </c>
      <c r="P462" s="506"/>
      <c r="Q462" s="504" t="s">
        <v>525</v>
      </c>
      <c r="R462" s="486" t="s">
        <v>599</v>
      </c>
      <c r="S462" s="506"/>
      <c r="T462" s="506" t="s">
        <v>537</v>
      </c>
      <c r="U462" s="511"/>
      <c r="V462" s="511">
        <v>1350000</v>
      </c>
      <c r="W462" s="511">
        <v>0</v>
      </c>
      <c r="X462" s="511">
        <f t="shared" si="8"/>
        <v>0</v>
      </c>
      <c r="Y462" s="503" t="s">
        <v>85</v>
      </c>
      <c r="Z462" s="503">
        <v>2015</v>
      </c>
      <c r="AA462" s="503"/>
      <c r="AB462" s="502" t="s">
        <v>64</v>
      </c>
      <c r="AC462" s="309"/>
      <c r="AD462" s="309"/>
      <c r="AE462" s="309"/>
      <c r="AF462" s="309"/>
    </row>
    <row r="463" spans="1:32" s="382" customFormat="1" ht="165.95" customHeight="1">
      <c r="A463" s="534" t="s">
        <v>1674</v>
      </c>
      <c r="B463" s="532" t="s">
        <v>1645</v>
      </c>
      <c r="C463" s="532" t="s">
        <v>544</v>
      </c>
      <c r="D463" s="532" t="s">
        <v>545</v>
      </c>
      <c r="E463" s="532" t="s">
        <v>546</v>
      </c>
      <c r="F463" s="532" t="s">
        <v>581</v>
      </c>
      <c r="G463" s="532" t="s">
        <v>546</v>
      </c>
      <c r="H463" s="532" t="s">
        <v>589</v>
      </c>
      <c r="I463" s="532" t="s">
        <v>547</v>
      </c>
      <c r="J463" s="532" t="s">
        <v>87</v>
      </c>
      <c r="K463" s="532">
        <v>30</v>
      </c>
      <c r="L463" s="532">
        <v>710000000</v>
      </c>
      <c r="M463" s="532" t="s">
        <v>1901</v>
      </c>
      <c r="N463" s="532" t="s">
        <v>1648</v>
      </c>
      <c r="O463" s="532" t="s">
        <v>541</v>
      </c>
      <c r="P463" s="532"/>
      <c r="Q463" s="532" t="s">
        <v>525</v>
      </c>
      <c r="R463" s="532" t="s">
        <v>599</v>
      </c>
      <c r="S463" s="532"/>
      <c r="T463" s="532" t="s">
        <v>537</v>
      </c>
      <c r="U463" s="533"/>
      <c r="V463" s="533">
        <v>1188000</v>
      </c>
      <c r="W463" s="533">
        <v>1188000</v>
      </c>
      <c r="X463" s="533">
        <v>1330560</v>
      </c>
      <c r="Y463" s="532" t="s">
        <v>85</v>
      </c>
      <c r="Z463" s="532">
        <v>2015</v>
      </c>
      <c r="AA463" s="532" t="s">
        <v>1654</v>
      </c>
      <c r="AB463" s="532" t="s">
        <v>64</v>
      </c>
      <c r="AC463" s="491"/>
      <c r="AD463" s="491"/>
      <c r="AE463" s="491"/>
      <c r="AF463" s="491"/>
    </row>
    <row r="464" spans="1:32" s="310" customFormat="1" ht="165.95" customHeight="1">
      <c r="A464" s="472" t="s">
        <v>975</v>
      </c>
      <c r="B464" s="506" t="s">
        <v>179</v>
      </c>
      <c r="C464" s="506" t="s">
        <v>584</v>
      </c>
      <c r="D464" s="506" t="s">
        <v>585</v>
      </c>
      <c r="E464" s="506" t="s">
        <v>586</v>
      </c>
      <c r="F464" s="506" t="s">
        <v>585</v>
      </c>
      <c r="G464" s="506" t="s">
        <v>586</v>
      </c>
      <c r="H464" s="506" t="s">
        <v>587</v>
      </c>
      <c r="I464" s="506" t="s">
        <v>588</v>
      </c>
      <c r="J464" s="506" t="s">
        <v>87</v>
      </c>
      <c r="K464" s="506">
        <v>25</v>
      </c>
      <c r="L464" s="254">
        <v>710000000</v>
      </c>
      <c r="M464" s="401" t="s">
        <v>61</v>
      </c>
      <c r="N464" s="505" t="s">
        <v>100</v>
      </c>
      <c r="O464" s="486" t="s">
        <v>603</v>
      </c>
      <c r="P464" s="506"/>
      <c r="Q464" s="504" t="s">
        <v>525</v>
      </c>
      <c r="R464" s="486" t="s">
        <v>599</v>
      </c>
      <c r="S464" s="506"/>
      <c r="T464" s="506" t="s">
        <v>537</v>
      </c>
      <c r="U464" s="511"/>
      <c r="V464" s="511">
        <v>529000</v>
      </c>
      <c r="W464" s="511">
        <v>0</v>
      </c>
      <c r="X464" s="511">
        <f t="shared" si="8"/>
        <v>0</v>
      </c>
      <c r="Y464" s="503" t="s">
        <v>85</v>
      </c>
      <c r="Z464" s="503">
        <v>2015</v>
      </c>
      <c r="AA464" s="503"/>
      <c r="AB464" s="502" t="s">
        <v>64</v>
      </c>
      <c r="AC464" s="309"/>
      <c r="AD464" s="309"/>
      <c r="AE464" s="309"/>
      <c r="AF464" s="309"/>
    </row>
    <row r="465" spans="1:32" s="382" customFormat="1" ht="165.95" customHeight="1">
      <c r="A465" s="534" t="s">
        <v>1678</v>
      </c>
      <c r="B465" s="532" t="s">
        <v>1645</v>
      </c>
      <c r="C465" s="532" t="s">
        <v>584</v>
      </c>
      <c r="D465" s="532" t="s">
        <v>585</v>
      </c>
      <c r="E465" s="532" t="s">
        <v>586</v>
      </c>
      <c r="F465" s="532" t="s">
        <v>585</v>
      </c>
      <c r="G465" s="532" t="s">
        <v>586</v>
      </c>
      <c r="H465" s="532" t="s">
        <v>587</v>
      </c>
      <c r="I465" s="532" t="s">
        <v>588</v>
      </c>
      <c r="J465" s="532" t="s">
        <v>87</v>
      </c>
      <c r="K465" s="532">
        <v>25</v>
      </c>
      <c r="L465" s="532">
        <v>710000000</v>
      </c>
      <c r="M465" s="532" t="s">
        <v>1901</v>
      </c>
      <c r="N465" s="532" t="s">
        <v>1648</v>
      </c>
      <c r="O465" s="532" t="s">
        <v>603</v>
      </c>
      <c r="P465" s="532"/>
      <c r="Q465" s="532" t="s">
        <v>525</v>
      </c>
      <c r="R465" s="532" t="s">
        <v>599</v>
      </c>
      <c r="S465" s="532"/>
      <c r="T465" s="532" t="s">
        <v>537</v>
      </c>
      <c r="U465" s="533"/>
      <c r="V465" s="533">
        <v>465520</v>
      </c>
      <c r="W465" s="533">
        <v>465520</v>
      </c>
      <c r="X465" s="533">
        <v>521382.40000000002</v>
      </c>
      <c r="Y465" s="532" t="s">
        <v>85</v>
      </c>
      <c r="Z465" s="532">
        <v>2015</v>
      </c>
      <c r="AA465" s="532" t="s">
        <v>1654</v>
      </c>
      <c r="AB465" s="532" t="s">
        <v>64</v>
      </c>
      <c r="AC465" s="491"/>
      <c r="AD465" s="491"/>
      <c r="AE465" s="491"/>
      <c r="AF465" s="491"/>
    </row>
    <row r="466" spans="1:32" s="310" customFormat="1" ht="165.95" customHeight="1">
      <c r="A466" s="472" t="s">
        <v>976</v>
      </c>
      <c r="B466" s="507" t="s">
        <v>56</v>
      </c>
      <c r="C466" s="506" t="s">
        <v>544</v>
      </c>
      <c r="D466" s="506" t="s">
        <v>545</v>
      </c>
      <c r="E466" s="506" t="s">
        <v>546</v>
      </c>
      <c r="F466" s="506" t="s">
        <v>545</v>
      </c>
      <c r="G466" s="506" t="s">
        <v>546</v>
      </c>
      <c r="H466" s="506" t="s">
        <v>534</v>
      </c>
      <c r="I466" s="506" t="s">
        <v>547</v>
      </c>
      <c r="J466" s="506" t="s">
        <v>87</v>
      </c>
      <c r="K466" s="506">
        <v>30</v>
      </c>
      <c r="L466" s="254">
        <v>710000000</v>
      </c>
      <c r="M466" s="401" t="s">
        <v>61</v>
      </c>
      <c r="N466" s="505" t="s">
        <v>100</v>
      </c>
      <c r="O466" s="506" t="s">
        <v>543</v>
      </c>
      <c r="P466" s="506"/>
      <c r="Q466" s="504" t="s">
        <v>525</v>
      </c>
      <c r="R466" s="486" t="s">
        <v>599</v>
      </c>
      <c r="S466" s="506"/>
      <c r="T466" s="506" t="s">
        <v>537</v>
      </c>
      <c r="U466" s="511"/>
      <c r="V466" s="509">
        <v>6121078</v>
      </c>
      <c r="W466" s="509">
        <v>0</v>
      </c>
      <c r="X466" s="509">
        <f t="shared" si="8"/>
        <v>0</v>
      </c>
      <c r="Y466" s="503" t="s">
        <v>85</v>
      </c>
      <c r="Z466" s="503">
        <v>2015</v>
      </c>
      <c r="AA466" s="503"/>
      <c r="AB466" s="502" t="s">
        <v>64</v>
      </c>
      <c r="AC466" s="309"/>
      <c r="AD466" s="309"/>
      <c r="AE466" s="309"/>
      <c r="AF466" s="309"/>
    </row>
    <row r="467" spans="1:32" s="382" customFormat="1" ht="165.95" customHeight="1">
      <c r="A467" s="534" t="s">
        <v>1675</v>
      </c>
      <c r="B467" s="532" t="s">
        <v>1645</v>
      </c>
      <c r="C467" s="532" t="s">
        <v>544</v>
      </c>
      <c r="D467" s="532" t="s">
        <v>545</v>
      </c>
      <c r="E467" s="532" t="s">
        <v>546</v>
      </c>
      <c r="F467" s="532" t="s">
        <v>545</v>
      </c>
      <c r="G467" s="532" t="s">
        <v>546</v>
      </c>
      <c r="H467" s="532" t="s">
        <v>534</v>
      </c>
      <c r="I467" s="532" t="s">
        <v>547</v>
      </c>
      <c r="J467" s="532" t="s">
        <v>87</v>
      </c>
      <c r="K467" s="532">
        <v>30</v>
      </c>
      <c r="L467" s="532">
        <v>710000000</v>
      </c>
      <c r="M467" s="532" t="s">
        <v>1901</v>
      </c>
      <c r="N467" s="532" t="s">
        <v>1648</v>
      </c>
      <c r="O467" s="532" t="s">
        <v>543</v>
      </c>
      <c r="P467" s="532"/>
      <c r="Q467" s="532" t="s">
        <v>525</v>
      </c>
      <c r="R467" s="532" t="s">
        <v>599</v>
      </c>
      <c r="S467" s="532"/>
      <c r="T467" s="532" t="s">
        <v>537</v>
      </c>
      <c r="U467" s="533"/>
      <c r="V467" s="533">
        <v>5386548.6399999997</v>
      </c>
      <c r="W467" s="533">
        <v>5386548.6399999997</v>
      </c>
      <c r="X467" s="533">
        <v>6032934.4768000003</v>
      </c>
      <c r="Y467" s="532" t="s">
        <v>85</v>
      </c>
      <c r="Z467" s="532">
        <v>2015</v>
      </c>
      <c r="AA467" s="532" t="s">
        <v>1654</v>
      </c>
      <c r="AB467" s="532" t="s">
        <v>64</v>
      </c>
      <c r="AC467" s="491"/>
      <c r="AD467" s="491"/>
      <c r="AE467" s="491"/>
      <c r="AF467" s="491"/>
    </row>
    <row r="468" spans="1:32" s="382" customFormat="1" ht="165.95" customHeight="1">
      <c r="A468" s="472" t="s">
        <v>977</v>
      </c>
      <c r="B468" s="507" t="s">
        <v>56</v>
      </c>
      <c r="C468" s="506" t="s">
        <v>600</v>
      </c>
      <c r="D468" s="506" t="s">
        <v>601</v>
      </c>
      <c r="E468" s="506" t="s">
        <v>602</v>
      </c>
      <c r="F468" s="506" t="s">
        <v>601</v>
      </c>
      <c r="G468" s="506" t="s">
        <v>602</v>
      </c>
      <c r="H468" s="506" t="s">
        <v>582</v>
      </c>
      <c r="I468" s="506" t="s">
        <v>583</v>
      </c>
      <c r="J468" s="506" t="s">
        <v>87</v>
      </c>
      <c r="K468" s="506">
        <v>40</v>
      </c>
      <c r="L468" s="254">
        <v>710000000</v>
      </c>
      <c r="M468" s="401" t="s">
        <v>61</v>
      </c>
      <c r="N468" s="505" t="s">
        <v>100</v>
      </c>
      <c r="O468" s="506" t="s">
        <v>543</v>
      </c>
      <c r="P468" s="506"/>
      <c r="Q468" s="504" t="s">
        <v>525</v>
      </c>
      <c r="R468" s="486" t="s">
        <v>599</v>
      </c>
      <c r="S468" s="506"/>
      <c r="T468" s="506" t="s">
        <v>537</v>
      </c>
      <c r="U468" s="511"/>
      <c r="V468" s="511">
        <v>1040370</v>
      </c>
      <c r="W468" s="511">
        <v>0</v>
      </c>
      <c r="X468" s="511">
        <f t="shared" si="8"/>
        <v>0</v>
      </c>
      <c r="Y468" s="503" t="s">
        <v>85</v>
      </c>
      <c r="Z468" s="503">
        <v>2015</v>
      </c>
      <c r="AA468" s="503"/>
      <c r="AB468" s="502" t="s">
        <v>64</v>
      </c>
      <c r="AC468" s="248"/>
      <c r="AD468" s="248"/>
      <c r="AE468" s="248"/>
      <c r="AF468" s="248"/>
    </row>
    <row r="469" spans="1:32" s="382" customFormat="1" ht="165.95" customHeight="1">
      <c r="A469" s="534" t="s">
        <v>1684</v>
      </c>
      <c r="B469" s="532" t="s">
        <v>1645</v>
      </c>
      <c r="C469" s="532" t="s">
        <v>600</v>
      </c>
      <c r="D469" s="532" t="s">
        <v>601</v>
      </c>
      <c r="E469" s="532" t="s">
        <v>602</v>
      </c>
      <c r="F469" s="532" t="s">
        <v>601</v>
      </c>
      <c r="G469" s="532" t="s">
        <v>602</v>
      </c>
      <c r="H469" s="532" t="s">
        <v>582</v>
      </c>
      <c r="I469" s="532" t="s">
        <v>583</v>
      </c>
      <c r="J469" s="532" t="s">
        <v>87</v>
      </c>
      <c r="K469" s="532">
        <v>40</v>
      </c>
      <c r="L469" s="532">
        <v>710000000</v>
      </c>
      <c r="M469" s="532" t="s">
        <v>1901</v>
      </c>
      <c r="N469" s="532" t="s">
        <v>1648</v>
      </c>
      <c r="O469" s="532" t="s">
        <v>543</v>
      </c>
      <c r="P469" s="532"/>
      <c r="Q469" s="532" t="s">
        <v>525</v>
      </c>
      <c r="R469" s="532" t="s">
        <v>599</v>
      </c>
      <c r="S469" s="532"/>
      <c r="T469" s="532" t="s">
        <v>537</v>
      </c>
      <c r="U469" s="533"/>
      <c r="V469" s="533">
        <v>915525.6</v>
      </c>
      <c r="W469" s="533">
        <v>915525.6</v>
      </c>
      <c r="X469" s="533">
        <v>1025388.672</v>
      </c>
      <c r="Y469" s="532" t="s">
        <v>85</v>
      </c>
      <c r="Z469" s="532">
        <v>2015</v>
      </c>
      <c r="AA469" s="532" t="s">
        <v>1654</v>
      </c>
      <c r="AB469" s="532" t="s">
        <v>64</v>
      </c>
      <c r="AC469" s="491"/>
      <c r="AD469" s="491"/>
      <c r="AE469" s="491"/>
      <c r="AF469" s="491"/>
    </row>
    <row r="470" spans="1:32" s="310" customFormat="1" ht="165.95" customHeight="1">
      <c r="A470" s="472" t="s">
        <v>978</v>
      </c>
      <c r="B470" s="506" t="s">
        <v>179</v>
      </c>
      <c r="C470" s="506" t="s">
        <v>584</v>
      </c>
      <c r="D470" s="506" t="s">
        <v>585</v>
      </c>
      <c r="E470" s="506" t="s">
        <v>586</v>
      </c>
      <c r="F470" s="506" t="s">
        <v>585</v>
      </c>
      <c r="G470" s="506" t="s">
        <v>586</v>
      </c>
      <c r="H470" s="506" t="s">
        <v>587</v>
      </c>
      <c r="I470" s="506" t="s">
        <v>588</v>
      </c>
      <c r="J470" s="506" t="s">
        <v>87</v>
      </c>
      <c r="K470" s="506">
        <v>25</v>
      </c>
      <c r="L470" s="254">
        <v>710000000</v>
      </c>
      <c r="M470" s="401" t="s">
        <v>61</v>
      </c>
      <c r="N470" s="505" t="s">
        <v>100</v>
      </c>
      <c r="O470" s="506" t="s">
        <v>543</v>
      </c>
      <c r="P470" s="506"/>
      <c r="Q470" s="504" t="s">
        <v>525</v>
      </c>
      <c r="R470" s="486" t="s">
        <v>599</v>
      </c>
      <c r="S470" s="506"/>
      <c r="T470" s="506" t="s">
        <v>537</v>
      </c>
      <c r="U470" s="511"/>
      <c r="V470" s="511">
        <v>520000</v>
      </c>
      <c r="W470" s="511">
        <v>0</v>
      </c>
      <c r="X470" s="511">
        <f t="shared" si="8"/>
        <v>0</v>
      </c>
      <c r="Y470" s="503" t="s">
        <v>85</v>
      </c>
      <c r="Z470" s="503">
        <v>2015</v>
      </c>
      <c r="AA470" s="503"/>
      <c r="AB470" s="502" t="s">
        <v>64</v>
      </c>
      <c r="AC470" s="309"/>
      <c r="AD470" s="309"/>
      <c r="AE470" s="309"/>
      <c r="AF470" s="309"/>
    </row>
    <row r="471" spans="1:32" s="382" customFormat="1" ht="165.95" customHeight="1">
      <c r="A471" s="534" t="s">
        <v>1679</v>
      </c>
      <c r="B471" s="532" t="s">
        <v>1645</v>
      </c>
      <c r="C471" s="532" t="s">
        <v>584</v>
      </c>
      <c r="D471" s="532" t="s">
        <v>585</v>
      </c>
      <c r="E471" s="532" t="s">
        <v>586</v>
      </c>
      <c r="F471" s="532" t="s">
        <v>585</v>
      </c>
      <c r="G471" s="532" t="s">
        <v>586</v>
      </c>
      <c r="H471" s="532" t="s">
        <v>587</v>
      </c>
      <c r="I471" s="532" t="s">
        <v>588</v>
      </c>
      <c r="J471" s="532" t="s">
        <v>87</v>
      </c>
      <c r="K471" s="532">
        <v>25</v>
      </c>
      <c r="L471" s="532">
        <v>710000000</v>
      </c>
      <c r="M471" s="532" t="s">
        <v>1901</v>
      </c>
      <c r="N471" s="532" t="s">
        <v>1648</v>
      </c>
      <c r="O471" s="532" t="s">
        <v>543</v>
      </c>
      <c r="P471" s="532"/>
      <c r="Q471" s="532" t="s">
        <v>525</v>
      </c>
      <c r="R471" s="532" t="s">
        <v>599</v>
      </c>
      <c r="S471" s="532"/>
      <c r="T471" s="532" t="s">
        <v>537</v>
      </c>
      <c r="U471" s="533"/>
      <c r="V471" s="533">
        <v>457600</v>
      </c>
      <c r="W471" s="533">
        <v>457600</v>
      </c>
      <c r="X471" s="533">
        <v>512512</v>
      </c>
      <c r="Y471" s="532" t="s">
        <v>85</v>
      </c>
      <c r="Z471" s="532">
        <v>2015</v>
      </c>
      <c r="AA471" s="532" t="s">
        <v>1654</v>
      </c>
      <c r="AB471" s="532" t="s">
        <v>64</v>
      </c>
      <c r="AC471" s="491"/>
      <c r="AD471" s="491"/>
      <c r="AE471" s="491"/>
      <c r="AF471" s="491"/>
    </row>
    <row r="472" spans="1:32" s="382" customFormat="1" ht="165.95" customHeight="1">
      <c r="A472" s="472" t="s">
        <v>979</v>
      </c>
      <c r="B472" s="507" t="s">
        <v>56</v>
      </c>
      <c r="C472" s="508" t="s">
        <v>590</v>
      </c>
      <c r="D472" s="495" t="s">
        <v>591</v>
      </c>
      <c r="E472" s="495" t="s">
        <v>592</v>
      </c>
      <c r="F472" s="495" t="s">
        <v>591</v>
      </c>
      <c r="G472" s="495" t="s">
        <v>592</v>
      </c>
      <c r="H472" s="506" t="s">
        <v>593</v>
      </c>
      <c r="I472" s="506" t="s">
        <v>594</v>
      </c>
      <c r="J472" s="506" t="s">
        <v>87</v>
      </c>
      <c r="K472" s="506">
        <v>25</v>
      </c>
      <c r="L472" s="254">
        <v>710000000</v>
      </c>
      <c r="M472" s="401" t="s">
        <v>61</v>
      </c>
      <c r="N472" s="505" t="s">
        <v>100</v>
      </c>
      <c r="O472" s="506" t="s">
        <v>543</v>
      </c>
      <c r="P472" s="506"/>
      <c r="Q472" s="504" t="s">
        <v>525</v>
      </c>
      <c r="R472" s="486" t="s">
        <v>599</v>
      </c>
      <c r="S472" s="506"/>
      <c r="T472" s="506" t="s">
        <v>537</v>
      </c>
      <c r="U472" s="511"/>
      <c r="V472" s="509">
        <v>1788988</v>
      </c>
      <c r="W472" s="509">
        <v>0</v>
      </c>
      <c r="X472" s="509">
        <f t="shared" si="8"/>
        <v>0</v>
      </c>
      <c r="Y472" s="503" t="s">
        <v>85</v>
      </c>
      <c r="Z472" s="503">
        <v>2015</v>
      </c>
      <c r="AA472" s="503"/>
      <c r="AB472" s="502" t="s">
        <v>64</v>
      </c>
      <c r="AC472" s="248"/>
      <c r="AD472" s="248"/>
      <c r="AE472" s="248"/>
      <c r="AF472" s="248"/>
    </row>
    <row r="473" spans="1:32" s="382" customFormat="1" ht="165.95" customHeight="1">
      <c r="A473" s="534" t="s">
        <v>1688</v>
      </c>
      <c r="B473" s="532" t="s">
        <v>1645</v>
      </c>
      <c r="C473" s="532" t="s">
        <v>590</v>
      </c>
      <c r="D473" s="532" t="s">
        <v>591</v>
      </c>
      <c r="E473" s="532" t="s">
        <v>592</v>
      </c>
      <c r="F473" s="532" t="s">
        <v>591</v>
      </c>
      <c r="G473" s="532" t="s">
        <v>592</v>
      </c>
      <c r="H473" s="532" t="s">
        <v>593</v>
      </c>
      <c r="I473" s="532" t="s">
        <v>594</v>
      </c>
      <c r="J473" s="532" t="s">
        <v>87</v>
      </c>
      <c r="K473" s="532">
        <v>25</v>
      </c>
      <c r="L473" s="532">
        <v>710000000</v>
      </c>
      <c r="M473" s="532" t="s">
        <v>1901</v>
      </c>
      <c r="N473" s="532" t="s">
        <v>1648</v>
      </c>
      <c r="O473" s="532" t="s">
        <v>543</v>
      </c>
      <c r="P473" s="532"/>
      <c r="Q473" s="532" t="s">
        <v>525</v>
      </c>
      <c r="R473" s="532" t="s">
        <v>599</v>
      </c>
      <c r="S473" s="532"/>
      <c r="T473" s="532" t="s">
        <v>537</v>
      </c>
      <c r="U473" s="533"/>
      <c r="V473" s="533">
        <v>1574309.44</v>
      </c>
      <c r="W473" s="533">
        <v>1574309.44</v>
      </c>
      <c r="X473" s="533">
        <v>1763226.5728</v>
      </c>
      <c r="Y473" s="532" t="s">
        <v>85</v>
      </c>
      <c r="Z473" s="532">
        <v>2015</v>
      </c>
      <c r="AA473" s="532" t="s">
        <v>1654</v>
      </c>
      <c r="AB473" s="532" t="s">
        <v>64</v>
      </c>
      <c r="AC473" s="491"/>
      <c r="AD473" s="491"/>
      <c r="AE473" s="491"/>
      <c r="AF473" s="491"/>
    </row>
    <row r="474" spans="1:32" s="382" customFormat="1" ht="165.95" customHeight="1">
      <c r="A474" s="79" t="s">
        <v>980</v>
      </c>
      <c r="B474" s="31" t="s">
        <v>179</v>
      </c>
      <c r="C474" s="31" t="s">
        <v>648</v>
      </c>
      <c r="D474" s="32" t="s">
        <v>649</v>
      </c>
      <c r="E474" s="32" t="s">
        <v>650</v>
      </c>
      <c r="F474" s="32" t="s">
        <v>651</v>
      </c>
      <c r="G474" s="32" t="s">
        <v>652</v>
      </c>
      <c r="H474" s="33" t="s">
        <v>653</v>
      </c>
      <c r="I474" s="32" t="s">
        <v>654</v>
      </c>
      <c r="J474" s="33" t="s">
        <v>31</v>
      </c>
      <c r="K474" s="33">
        <v>100</v>
      </c>
      <c r="L474" s="111">
        <v>710000000</v>
      </c>
      <c r="M474" s="111" t="s">
        <v>61</v>
      </c>
      <c r="N474" s="102" t="s">
        <v>664</v>
      </c>
      <c r="O474" s="33" t="s">
        <v>655</v>
      </c>
      <c r="P474" s="34"/>
      <c r="Q474" s="112" t="s">
        <v>525</v>
      </c>
      <c r="R474" s="31" t="s">
        <v>656</v>
      </c>
      <c r="S474" s="34"/>
      <c r="T474" s="113" t="s">
        <v>368</v>
      </c>
      <c r="U474" s="35"/>
      <c r="V474" s="35">
        <v>53368000</v>
      </c>
      <c r="W474" s="35">
        <v>53368000</v>
      </c>
      <c r="X474" s="35">
        <v>59772160.000000007</v>
      </c>
      <c r="Y474" s="36" t="s">
        <v>85</v>
      </c>
      <c r="Z474" s="37">
        <v>2015</v>
      </c>
      <c r="AA474" s="36" t="s">
        <v>504</v>
      </c>
      <c r="AB474" s="31" t="s">
        <v>657</v>
      </c>
      <c r="AC474" s="248"/>
      <c r="AD474" s="248"/>
      <c r="AE474" s="248"/>
      <c r="AF474" s="248"/>
    </row>
    <row r="475" spans="1:32" s="382" customFormat="1" ht="165.95" customHeight="1">
      <c r="A475" s="79" t="s">
        <v>981</v>
      </c>
      <c r="B475" s="31" t="s">
        <v>179</v>
      </c>
      <c r="C475" s="31" t="s">
        <v>648</v>
      </c>
      <c r="D475" s="32" t="s">
        <v>649</v>
      </c>
      <c r="E475" s="32" t="s">
        <v>650</v>
      </c>
      <c r="F475" s="32" t="s">
        <v>651</v>
      </c>
      <c r="G475" s="32" t="s">
        <v>652</v>
      </c>
      <c r="H475" s="33" t="s">
        <v>658</v>
      </c>
      <c r="I475" s="32" t="s">
        <v>659</v>
      </c>
      <c r="J475" s="33" t="s">
        <v>31</v>
      </c>
      <c r="K475" s="33">
        <v>100</v>
      </c>
      <c r="L475" s="111">
        <v>710000000</v>
      </c>
      <c r="M475" s="111" t="s">
        <v>61</v>
      </c>
      <c r="N475" s="102" t="s">
        <v>664</v>
      </c>
      <c r="O475" s="33" t="s">
        <v>660</v>
      </c>
      <c r="P475" s="34"/>
      <c r="Q475" s="112" t="s">
        <v>525</v>
      </c>
      <c r="R475" s="31" t="s">
        <v>656</v>
      </c>
      <c r="S475" s="34"/>
      <c r="T475" s="113" t="s">
        <v>368</v>
      </c>
      <c r="U475" s="35"/>
      <c r="V475" s="35">
        <v>24556000</v>
      </c>
      <c r="W475" s="35">
        <v>24556000</v>
      </c>
      <c r="X475" s="38">
        <v>27502720.000000004</v>
      </c>
      <c r="Y475" s="39" t="s">
        <v>85</v>
      </c>
      <c r="Z475" s="37">
        <v>2015</v>
      </c>
      <c r="AA475" s="36" t="s">
        <v>504</v>
      </c>
      <c r="AB475" s="31" t="s">
        <v>657</v>
      </c>
      <c r="AC475" s="248"/>
      <c r="AD475" s="248"/>
      <c r="AE475" s="248"/>
      <c r="AF475" s="248"/>
    </row>
    <row r="476" spans="1:32" s="382" customFormat="1" ht="165.95" customHeight="1">
      <c r="A476" s="79" t="s">
        <v>982</v>
      </c>
      <c r="B476" s="31" t="s">
        <v>179</v>
      </c>
      <c r="C476" s="31" t="s">
        <v>648</v>
      </c>
      <c r="D476" s="32" t="s">
        <v>649</v>
      </c>
      <c r="E476" s="32" t="s">
        <v>650</v>
      </c>
      <c r="F476" s="32" t="s">
        <v>651</v>
      </c>
      <c r="G476" s="32" t="s">
        <v>652</v>
      </c>
      <c r="H476" s="33" t="s">
        <v>661</v>
      </c>
      <c r="I476" s="32" t="s">
        <v>662</v>
      </c>
      <c r="J476" s="33" t="s">
        <v>31</v>
      </c>
      <c r="K476" s="33">
        <v>100</v>
      </c>
      <c r="L476" s="111">
        <v>710000000</v>
      </c>
      <c r="M476" s="111" t="s">
        <v>61</v>
      </c>
      <c r="N476" s="102" t="s">
        <v>664</v>
      </c>
      <c r="O476" s="40" t="s">
        <v>663</v>
      </c>
      <c r="P476" s="34"/>
      <c r="Q476" s="112" t="s">
        <v>525</v>
      </c>
      <c r="R476" s="31" t="s">
        <v>656</v>
      </c>
      <c r="S476" s="34"/>
      <c r="T476" s="113" t="s">
        <v>368</v>
      </c>
      <c r="U476" s="35"/>
      <c r="V476" s="35">
        <v>22174000</v>
      </c>
      <c r="W476" s="35">
        <v>22174000</v>
      </c>
      <c r="X476" s="38">
        <v>24834880.000000004</v>
      </c>
      <c r="Y476" s="39" t="s">
        <v>85</v>
      </c>
      <c r="Z476" s="37">
        <v>2015</v>
      </c>
      <c r="AA476" s="36" t="s">
        <v>504</v>
      </c>
      <c r="AB476" s="31" t="s">
        <v>657</v>
      </c>
      <c r="AC476" s="248"/>
      <c r="AD476" s="248"/>
      <c r="AE476" s="248"/>
      <c r="AF476" s="248"/>
    </row>
    <row r="477" spans="1:32" s="239" customFormat="1" ht="165.95" customHeight="1">
      <c r="A477" s="284" t="s">
        <v>1460</v>
      </c>
      <c r="B477" s="257" t="s">
        <v>179</v>
      </c>
      <c r="C477" s="361" t="s">
        <v>1527</v>
      </c>
      <c r="D477" s="359" t="s">
        <v>1461</v>
      </c>
      <c r="E477" s="361" t="s">
        <v>1528</v>
      </c>
      <c r="F477" s="359" t="s">
        <v>1461</v>
      </c>
      <c r="G477" s="361" t="s">
        <v>1528</v>
      </c>
      <c r="H477" s="359" t="s">
        <v>1462</v>
      </c>
      <c r="I477" s="284"/>
      <c r="J477" s="257" t="s">
        <v>87</v>
      </c>
      <c r="K477" s="257">
        <v>100</v>
      </c>
      <c r="L477" s="294">
        <v>710000000</v>
      </c>
      <c r="M477" s="294" t="s">
        <v>61</v>
      </c>
      <c r="N477" s="362" t="s">
        <v>1526</v>
      </c>
      <c r="O477" s="257" t="s">
        <v>560</v>
      </c>
      <c r="P477" s="285"/>
      <c r="Q477" s="483" t="s">
        <v>1640</v>
      </c>
      <c r="R477" s="266" t="s">
        <v>1255</v>
      </c>
      <c r="S477" s="285"/>
      <c r="T477" s="284" t="s">
        <v>368</v>
      </c>
      <c r="U477" s="586"/>
      <c r="V477" s="287">
        <v>50091000</v>
      </c>
      <c r="W477" s="287">
        <v>50091000</v>
      </c>
      <c r="X477" s="287">
        <f>W477*1.12</f>
        <v>56101920.000000007</v>
      </c>
      <c r="Y477" s="119" t="s">
        <v>85</v>
      </c>
      <c r="Z477" s="121">
        <v>2015</v>
      </c>
      <c r="AA477" s="285"/>
      <c r="AB477" s="284" t="s">
        <v>318</v>
      </c>
      <c r="AC477" s="285"/>
      <c r="AD477" s="285"/>
      <c r="AE477" s="285"/>
      <c r="AF477" s="285"/>
    </row>
    <row r="478" spans="1:32" s="239" customFormat="1" ht="165.95" customHeight="1">
      <c r="A478" s="284" t="s">
        <v>1463</v>
      </c>
      <c r="B478" s="257" t="s">
        <v>179</v>
      </c>
      <c r="C478" s="361" t="s">
        <v>1527</v>
      </c>
      <c r="D478" s="359" t="s">
        <v>1461</v>
      </c>
      <c r="E478" s="361" t="s">
        <v>1528</v>
      </c>
      <c r="F478" s="359" t="s">
        <v>1461</v>
      </c>
      <c r="G478" s="361" t="s">
        <v>1528</v>
      </c>
      <c r="H478" s="359" t="s">
        <v>1462</v>
      </c>
      <c r="I478" s="284"/>
      <c r="J478" s="257" t="s">
        <v>87</v>
      </c>
      <c r="K478" s="257">
        <v>100</v>
      </c>
      <c r="L478" s="294">
        <v>710000000</v>
      </c>
      <c r="M478" s="294" t="s">
        <v>61</v>
      </c>
      <c r="N478" s="362" t="s">
        <v>1526</v>
      </c>
      <c r="O478" s="257" t="s">
        <v>1464</v>
      </c>
      <c r="P478" s="285"/>
      <c r="Q478" s="483" t="s">
        <v>1640</v>
      </c>
      <c r="R478" s="266" t="s">
        <v>1255</v>
      </c>
      <c r="S478" s="285"/>
      <c r="T478" s="284" t="s">
        <v>368</v>
      </c>
      <c r="U478" s="586"/>
      <c r="V478" s="287">
        <v>17538600</v>
      </c>
      <c r="W478" s="287">
        <v>17538600</v>
      </c>
      <c r="X478" s="287">
        <f t="shared" ref="X478:X487" si="9">W478*1.12</f>
        <v>19643232.000000004</v>
      </c>
      <c r="Y478" s="119" t="s">
        <v>85</v>
      </c>
      <c r="Z478" s="121">
        <v>2015</v>
      </c>
      <c r="AA478" s="285"/>
      <c r="AB478" s="284" t="s">
        <v>318</v>
      </c>
      <c r="AC478" s="285"/>
      <c r="AD478" s="285"/>
      <c r="AE478" s="285"/>
      <c r="AF478" s="285"/>
    </row>
    <row r="479" spans="1:32" s="239" customFormat="1" ht="165.95" customHeight="1">
      <c r="A479" s="284" t="s">
        <v>1465</v>
      </c>
      <c r="B479" s="257" t="s">
        <v>179</v>
      </c>
      <c r="C479" s="361" t="s">
        <v>1527</v>
      </c>
      <c r="D479" s="359" t="s">
        <v>1461</v>
      </c>
      <c r="E479" s="361" t="s">
        <v>1528</v>
      </c>
      <c r="F479" s="359" t="s">
        <v>1461</v>
      </c>
      <c r="G479" s="361" t="s">
        <v>1528</v>
      </c>
      <c r="H479" s="359" t="s">
        <v>1462</v>
      </c>
      <c r="I479" s="284"/>
      <c r="J479" s="257" t="s">
        <v>87</v>
      </c>
      <c r="K479" s="257">
        <v>100</v>
      </c>
      <c r="L479" s="294">
        <v>710000000</v>
      </c>
      <c r="M479" s="294" t="s">
        <v>61</v>
      </c>
      <c r="N479" s="362" t="s">
        <v>1526</v>
      </c>
      <c r="O479" s="257" t="s">
        <v>1466</v>
      </c>
      <c r="P479" s="285"/>
      <c r="Q479" s="483" t="s">
        <v>1640</v>
      </c>
      <c r="R479" s="266" t="s">
        <v>1255</v>
      </c>
      <c r="S479" s="285"/>
      <c r="T479" s="284" t="s">
        <v>368</v>
      </c>
      <c r="U479" s="586"/>
      <c r="V479" s="287">
        <v>1594400</v>
      </c>
      <c r="W479" s="287">
        <v>1594400</v>
      </c>
      <c r="X479" s="287">
        <f t="shared" si="9"/>
        <v>1785728.0000000002</v>
      </c>
      <c r="Y479" s="119" t="s">
        <v>85</v>
      </c>
      <c r="Z479" s="121">
        <v>2015</v>
      </c>
      <c r="AA479" s="285"/>
      <c r="AB479" s="284" t="s">
        <v>318</v>
      </c>
      <c r="AC479" s="285"/>
      <c r="AD479" s="285"/>
      <c r="AE479" s="285"/>
      <c r="AF479" s="285"/>
    </row>
    <row r="480" spans="1:32" s="239" customFormat="1" ht="165.95" customHeight="1">
      <c r="A480" s="284" t="s">
        <v>1467</v>
      </c>
      <c r="B480" s="257" t="s">
        <v>179</v>
      </c>
      <c r="C480" s="361" t="s">
        <v>1527</v>
      </c>
      <c r="D480" s="359" t="s">
        <v>1461</v>
      </c>
      <c r="E480" s="361" t="s">
        <v>1528</v>
      </c>
      <c r="F480" s="359" t="s">
        <v>1461</v>
      </c>
      <c r="G480" s="361" t="s">
        <v>1528</v>
      </c>
      <c r="H480" s="359" t="s">
        <v>1462</v>
      </c>
      <c r="I480" s="284"/>
      <c r="J480" s="257" t="s">
        <v>87</v>
      </c>
      <c r="K480" s="257">
        <v>100</v>
      </c>
      <c r="L480" s="294">
        <v>710000000</v>
      </c>
      <c r="M480" s="294" t="s">
        <v>61</v>
      </c>
      <c r="N480" s="362" t="s">
        <v>1526</v>
      </c>
      <c r="O480" s="257" t="s">
        <v>1468</v>
      </c>
      <c r="P480" s="285"/>
      <c r="Q480" s="483" t="s">
        <v>1640</v>
      </c>
      <c r="R480" s="266" t="s">
        <v>1255</v>
      </c>
      <c r="S480" s="285"/>
      <c r="T480" s="284" t="s">
        <v>368</v>
      </c>
      <c r="U480" s="586"/>
      <c r="V480" s="287">
        <v>63577400</v>
      </c>
      <c r="W480" s="287">
        <v>63577400</v>
      </c>
      <c r="X480" s="287">
        <f t="shared" si="9"/>
        <v>71206688</v>
      </c>
      <c r="Y480" s="119" t="s">
        <v>85</v>
      </c>
      <c r="Z480" s="121">
        <v>2015</v>
      </c>
      <c r="AA480" s="285"/>
      <c r="AB480" s="284" t="s">
        <v>318</v>
      </c>
      <c r="AC480" s="285"/>
      <c r="AD480" s="285"/>
      <c r="AE480" s="285"/>
      <c r="AF480" s="285"/>
    </row>
    <row r="481" spans="1:32" s="239" customFormat="1" ht="165.95" customHeight="1">
      <c r="A481" s="284" t="s">
        <v>1469</v>
      </c>
      <c r="B481" s="257" t="s">
        <v>179</v>
      </c>
      <c r="C481" s="361" t="s">
        <v>1527</v>
      </c>
      <c r="D481" s="359" t="s">
        <v>1461</v>
      </c>
      <c r="E481" s="361" t="s">
        <v>1528</v>
      </c>
      <c r="F481" s="359" t="s">
        <v>1461</v>
      </c>
      <c r="G481" s="361" t="s">
        <v>1528</v>
      </c>
      <c r="H481" s="359" t="s">
        <v>1462</v>
      </c>
      <c r="I481" s="284"/>
      <c r="J481" s="257" t="s">
        <v>87</v>
      </c>
      <c r="K481" s="257">
        <v>100</v>
      </c>
      <c r="L481" s="294">
        <v>710000000</v>
      </c>
      <c r="M481" s="294" t="s">
        <v>61</v>
      </c>
      <c r="N481" s="362" t="s">
        <v>1526</v>
      </c>
      <c r="O481" s="257" t="s">
        <v>1470</v>
      </c>
      <c r="P481" s="285"/>
      <c r="Q481" s="483" t="s">
        <v>1640</v>
      </c>
      <c r="R481" s="266" t="s">
        <v>1255</v>
      </c>
      <c r="S481" s="285"/>
      <c r="T481" s="284" t="s">
        <v>368</v>
      </c>
      <c r="U481" s="586"/>
      <c r="V481" s="287">
        <v>4600300</v>
      </c>
      <c r="W481" s="287">
        <v>4600300</v>
      </c>
      <c r="X481" s="287">
        <f t="shared" si="9"/>
        <v>5152336.0000000009</v>
      </c>
      <c r="Y481" s="119" t="s">
        <v>85</v>
      </c>
      <c r="Z481" s="121">
        <v>2015</v>
      </c>
      <c r="AA481" s="285"/>
      <c r="AB481" s="284" t="s">
        <v>318</v>
      </c>
      <c r="AC481" s="285"/>
      <c r="AD481" s="285"/>
      <c r="AE481" s="285"/>
      <c r="AF481" s="285"/>
    </row>
    <row r="482" spans="1:32" s="239" customFormat="1" ht="165.95" customHeight="1">
      <c r="A482" s="284" t="s">
        <v>1471</v>
      </c>
      <c r="B482" s="257" t="s">
        <v>179</v>
      </c>
      <c r="C482" s="361" t="s">
        <v>1527</v>
      </c>
      <c r="D482" s="359" t="s">
        <v>1461</v>
      </c>
      <c r="E482" s="361" t="s">
        <v>1528</v>
      </c>
      <c r="F482" s="359" t="s">
        <v>1461</v>
      </c>
      <c r="G482" s="361" t="s">
        <v>1528</v>
      </c>
      <c r="H482" s="359" t="s">
        <v>1462</v>
      </c>
      <c r="I482" s="284"/>
      <c r="J482" s="257" t="s">
        <v>87</v>
      </c>
      <c r="K482" s="257">
        <v>100</v>
      </c>
      <c r="L482" s="294">
        <v>710000000</v>
      </c>
      <c r="M482" s="294" t="s">
        <v>61</v>
      </c>
      <c r="N482" s="362" t="s">
        <v>1526</v>
      </c>
      <c r="O482" s="257" t="s">
        <v>1472</v>
      </c>
      <c r="P482" s="285"/>
      <c r="Q482" s="483" t="s">
        <v>1640</v>
      </c>
      <c r="R482" s="266" t="s">
        <v>1255</v>
      </c>
      <c r="S482" s="285"/>
      <c r="T482" s="284" t="s">
        <v>368</v>
      </c>
      <c r="U482" s="586"/>
      <c r="V482" s="287">
        <v>53596330</v>
      </c>
      <c r="W482" s="287">
        <v>53596330</v>
      </c>
      <c r="X482" s="287">
        <f t="shared" si="9"/>
        <v>60027889.600000009</v>
      </c>
      <c r="Y482" s="119" t="s">
        <v>85</v>
      </c>
      <c r="Z482" s="121">
        <v>2015</v>
      </c>
      <c r="AA482" s="285"/>
      <c r="AB482" s="284" t="s">
        <v>318</v>
      </c>
      <c r="AC482" s="285"/>
      <c r="AD482" s="285"/>
      <c r="AE482" s="285"/>
      <c r="AF482" s="285"/>
    </row>
    <row r="483" spans="1:32" s="239" customFormat="1" ht="165.95" customHeight="1">
      <c r="A483" s="284" t="s">
        <v>1473</v>
      </c>
      <c r="B483" s="257" t="s">
        <v>179</v>
      </c>
      <c r="C483" s="361" t="s">
        <v>1527</v>
      </c>
      <c r="D483" s="359" t="s">
        <v>1461</v>
      </c>
      <c r="E483" s="361" t="s">
        <v>1528</v>
      </c>
      <c r="F483" s="359" t="s">
        <v>1461</v>
      </c>
      <c r="G483" s="361" t="s">
        <v>1528</v>
      </c>
      <c r="H483" s="359" t="s">
        <v>1462</v>
      </c>
      <c r="I483" s="284"/>
      <c r="J483" s="257" t="s">
        <v>87</v>
      </c>
      <c r="K483" s="257">
        <v>100</v>
      </c>
      <c r="L483" s="294">
        <v>710000000</v>
      </c>
      <c r="M483" s="294" t="s">
        <v>61</v>
      </c>
      <c r="N483" s="362" t="s">
        <v>1526</v>
      </c>
      <c r="O483" s="257" t="s">
        <v>1474</v>
      </c>
      <c r="P483" s="285"/>
      <c r="Q483" s="483" t="s">
        <v>1640</v>
      </c>
      <c r="R483" s="266" t="s">
        <v>1255</v>
      </c>
      <c r="S483" s="285"/>
      <c r="T483" s="284" t="s">
        <v>368</v>
      </c>
      <c r="U483" s="586"/>
      <c r="V483" s="287">
        <v>12490000</v>
      </c>
      <c r="W483" s="287">
        <v>12490000</v>
      </c>
      <c r="X483" s="287">
        <f t="shared" si="9"/>
        <v>13988800.000000002</v>
      </c>
      <c r="Y483" s="119" t="s">
        <v>85</v>
      </c>
      <c r="Z483" s="121">
        <v>2015</v>
      </c>
      <c r="AA483" s="285"/>
      <c r="AB483" s="284" t="s">
        <v>318</v>
      </c>
      <c r="AC483" s="285"/>
      <c r="AD483" s="285"/>
      <c r="AE483" s="285"/>
      <c r="AF483" s="285"/>
    </row>
    <row r="484" spans="1:32" s="239" customFormat="1" ht="165.95" customHeight="1">
      <c r="A484" s="284" t="s">
        <v>1475</v>
      </c>
      <c r="B484" s="257" t="s">
        <v>179</v>
      </c>
      <c r="C484" s="361" t="s">
        <v>1527</v>
      </c>
      <c r="D484" s="359" t="s">
        <v>1461</v>
      </c>
      <c r="E484" s="361" t="s">
        <v>1528</v>
      </c>
      <c r="F484" s="359" t="s">
        <v>1461</v>
      </c>
      <c r="G484" s="361" t="s">
        <v>1528</v>
      </c>
      <c r="H484" s="359" t="s">
        <v>1462</v>
      </c>
      <c r="I484" s="284"/>
      <c r="J484" s="257" t="s">
        <v>87</v>
      </c>
      <c r="K484" s="257">
        <v>100</v>
      </c>
      <c r="L484" s="294">
        <v>710000000</v>
      </c>
      <c r="M484" s="294" t="s">
        <v>61</v>
      </c>
      <c r="N484" s="362" t="s">
        <v>1526</v>
      </c>
      <c r="O484" s="257" t="s">
        <v>559</v>
      </c>
      <c r="P484" s="285"/>
      <c r="Q484" s="483" t="s">
        <v>1640</v>
      </c>
      <c r="R484" s="266" t="s">
        <v>1255</v>
      </c>
      <c r="S484" s="285"/>
      <c r="T484" s="284" t="s">
        <v>368</v>
      </c>
      <c r="U484" s="586"/>
      <c r="V484" s="287">
        <v>82777000</v>
      </c>
      <c r="W484" s="287">
        <v>82777000</v>
      </c>
      <c r="X484" s="287">
        <f t="shared" si="9"/>
        <v>92710240.000000015</v>
      </c>
      <c r="Y484" s="119" t="s">
        <v>85</v>
      </c>
      <c r="Z484" s="121">
        <v>2015</v>
      </c>
      <c r="AA484" s="285"/>
      <c r="AB484" s="284" t="s">
        <v>318</v>
      </c>
      <c r="AC484" s="285"/>
      <c r="AD484" s="285"/>
      <c r="AE484" s="285"/>
      <c r="AF484" s="285"/>
    </row>
    <row r="485" spans="1:32" s="239" customFormat="1" ht="165.95" customHeight="1">
      <c r="A485" s="284" t="s">
        <v>1476</v>
      </c>
      <c r="B485" s="257" t="s">
        <v>179</v>
      </c>
      <c r="C485" s="361" t="s">
        <v>1527</v>
      </c>
      <c r="D485" s="359" t="s">
        <v>1461</v>
      </c>
      <c r="E485" s="361" t="s">
        <v>1528</v>
      </c>
      <c r="F485" s="359" t="s">
        <v>1461</v>
      </c>
      <c r="G485" s="361" t="s">
        <v>1528</v>
      </c>
      <c r="H485" s="359" t="s">
        <v>1462</v>
      </c>
      <c r="I485" s="284"/>
      <c r="J485" s="257" t="s">
        <v>87</v>
      </c>
      <c r="K485" s="257">
        <v>100</v>
      </c>
      <c r="L485" s="294">
        <v>710000000</v>
      </c>
      <c r="M485" s="294" t="s">
        <v>61</v>
      </c>
      <c r="N485" s="362" t="s">
        <v>1526</v>
      </c>
      <c r="O485" s="257" t="s">
        <v>1477</v>
      </c>
      <c r="P485" s="285"/>
      <c r="Q485" s="483" t="s">
        <v>1640</v>
      </c>
      <c r="R485" s="266" t="s">
        <v>1255</v>
      </c>
      <c r="S485" s="285"/>
      <c r="T485" s="284" t="s">
        <v>368</v>
      </c>
      <c r="U485" s="586"/>
      <c r="V485" s="287">
        <v>332170</v>
      </c>
      <c r="W485" s="287">
        <v>332170</v>
      </c>
      <c r="X485" s="287">
        <f t="shared" si="9"/>
        <v>372030.4</v>
      </c>
      <c r="Y485" s="119" t="s">
        <v>85</v>
      </c>
      <c r="Z485" s="121">
        <v>2015</v>
      </c>
      <c r="AA485" s="285"/>
      <c r="AB485" s="284" t="s">
        <v>318</v>
      </c>
      <c r="AC485" s="285"/>
      <c r="AD485" s="285"/>
      <c r="AE485" s="285"/>
      <c r="AF485" s="285"/>
    </row>
    <row r="486" spans="1:32" s="239" customFormat="1" ht="165.95" customHeight="1">
      <c r="A486" s="284" t="s">
        <v>1478</v>
      </c>
      <c r="B486" s="257" t="s">
        <v>179</v>
      </c>
      <c r="C486" s="361" t="s">
        <v>1527</v>
      </c>
      <c r="D486" s="359" t="s">
        <v>1461</v>
      </c>
      <c r="E486" s="361" t="s">
        <v>1528</v>
      </c>
      <c r="F486" s="359" t="s">
        <v>1461</v>
      </c>
      <c r="G486" s="361" t="s">
        <v>1528</v>
      </c>
      <c r="H486" s="359" t="s">
        <v>1462</v>
      </c>
      <c r="I486" s="284"/>
      <c r="J486" s="257" t="s">
        <v>87</v>
      </c>
      <c r="K486" s="257">
        <v>100</v>
      </c>
      <c r="L486" s="294">
        <v>710000000</v>
      </c>
      <c r="M486" s="294" t="s">
        <v>61</v>
      </c>
      <c r="N486" s="362" t="s">
        <v>1526</v>
      </c>
      <c r="O486" s="257" t="s">
        <v>1479</v>
      </c>
      <c r="P486" s="285"/>
      <c r="Q486" s="483" t="s">
        <v>1640</v>
      </c>
      <c r="R486" s="266" t="s">
        <v>1255</v>
      </c>
      <c r="S486" s="285"/>
      <c r="T486" s="284" t="s">
        <v>368</v>
      </c>
      <c r="U486" s="586"/>
      <c r="V486" s="287">
        <v>531170</v>
      </c>
      <c r="W486" s="287">
        <v>531170</v>
      </c>
      <c r="X486" s="287">
        <f t="shared" si="9"/>
        <v>594910.4</v>
      </c>
      <c r="Y486" s="119" t="s">
        <v>85</v>
      </c>
      <c r="Z486" s="121">
        <v>2015</v>
      </c>
      <c r="AA486" s="285"/>
      <c r="AB486" s="284" t="s">
        <v>318</v>
      </c>
      <c r="AC486" s="285"/>
      <c r="AD486" s="285"/>
      <c r="AE486" s="285"/>
      <c r="AF486" s="285"/>
    </row>
    <row r="487" spans="1:32" s="239" customFormat="1" ht="165.95" customHeight="1">
      <c r="A487" s="284" t="s">
        <v>1480</v>
      </c>
      <c r="B487" s="257" t="s">
        <v>179</v>
      </c>
      <c r="C487" s="361" t="s">
        <v>1527</v>
      </c>
      <c r="D487" s="359" t="s">
        <v>1461</v>
      </c>
      <c r="E487" s="361" t="s">
        <v>1528</v>
      </c>
      <c r="F487" s="359" t="s">
        <v>1461</v>
      </c>
      <c r="G487" s="361" t="s">
        <v>1528</v>
      </c>
      <c r="H487" s="359" t="s">
        <v>1462</v>
      </c>
      <c r="I487" s="284"/>
      <c r="J487" s="257" t="s">
        <v>87</v>
      </c>
      <c r="K487" s="257">
        <v>100</v>
      </c>
      <c r="L487" s="294">
        <v>710000000</v>
      </c>
      <c r="M487" s="294" t="s">
        <v>61</v>
      </c>
      <c r="N487" s="362" t="s">
        <v>1526</v>
      </c>
      <c r="O487" s="257" t="s">
        <v>1481</v>
      </c>
      <c r="P487" s="285"/>
      <c r="Q487" s="483" t="s">
        <v>1640</v>
      </c>
      <c r="R487" s="266" t="s">
        <v>1255</v>
      </c>
      <c r="S487" s="285"/>
      <c r="T487" s="284" t="s">
        <v>368</v>
      </c>
      <c r="U487" s="586"/>
      <c r="V487" s="287">
        <v>132890</v>
      </c>
      <c r="W487" s="287">
        <v>132890</v>
      </c>
      <c r="X487" s="287">
        <f t="shared" si="9"/>
        <v>148836.80000000002</v>
      </c>
      <c r="Y487" s="119" t="s">
        <v>85</v>
      </c>
      <c r="Z487" s="121">
        <v>2015</v>
      </c>
      <c r="AA487" s="285"/>
      <c r="AB487" s="284" t="s">
        <v>318</v>
      </c>
      <c r="AC487" s="285"/>
      <c r="AD487" s="285"/>
      <c r="AE487" s="285"/>
      <c r="AF487" s="285"/>
    </row>
    <row r="488" spans="1:32" s="239" customFormat="1" ht="165.95" customHeight="1">
      <c r="A488" s="284" t="s">
        <v>1482</v>
      </c>
      <c r="B488" s="257" t="s">
        <v>179</v>
      </c>
      <c r="C488" s="361" t="s">
        <v>1527</v>
      </c>
      <c r="D488" s="359" t="s">
        <v>1461</v>
      </c>
      <c r="E488" s="361" t="s">
        <v>1528</v>
      </c>
      <c r="F488" s="359" t="s">
        <v>1461</v>
      </c>
      <c r="G488" s="361" t="s">
        <v>1528</v>
      </c>
      <c r="H488" s="359" t="s">
        <v>1462</v>
      </c>
      <c r="I488" s="284"/>
      <c r="J488" s="257" t="s">
        <v>87</v>
      </c>
      <c r="K488" s="257">
        <v>100</v>
      </c>
      <c r="L488" s="294">
        <v>710000000</v>
      </c>
      <c r="M488" s="294" t="s">
        <v>61</v>
      </c>
      <c r="N488" s="362" t="s">
        <v>1526</v>
      </c>
      <c r="O488" s="257" t="s">
        <v>1483</v>
      </c>
      <c r="P488" s="285"/>
      <c r="Q488" s="483" t="s">
        <v>1640</v>
      </c>
      <c r="R488" s="266" t="s">
        <v>1255</v>
      </c>
      <c r="S488" s="285"/>
      <c r="T488" s="284" t="s">
        <v>368</v>
      </c>
      <c r="U488" s="586"/>
      <c r="V488" s="287">
        <v>112738740</v>
      </c>
      <c r="W488" s="287">
        <v>112738740</v>
      </c>
      <c r="X488" s="287">
        <f>W488*1.12</f>
        <v>126267388.80000001</v>
      </c>
      <c r="Y488" s="119" t="s">
        <v>85</v>
      </c>
      <c r="Z488" s="121">
        <v>2015</v>
      </c>
      <c r="AA488" s="285"/>
      <c r="AB488" s="284" t="s">
        <v>318</v>
      </c>
      <c r="AC488" s="285"/>
      <c r="AD488" s="285"/>
      <c r="AE488" s="285"/>
      <c r="AF488" s="285"/>
    </row>
    <row r="489" spans="1:32" s="239" customFormat="1" ht="165.95" customHeight="1">
      <c r="A489" s="603" t="s">
        <v>1605</v>
      </c>
      <c r="B489" s="461" t="s">
        <v>179</v>
      </c>
      <c r="C489" s="604" t="s">
        <v>1608</v>
      </c>
      <c r="D489" s="605" t="s">
        <v>1609</v>
      </c>
      <c r="E489" s="604" t="s">
        <v>1610</v>
      </c>
      <c r="F489" s="605" t="s">
        <v>1611</v>
      </c>
      <c r="G489" s="604" t="s">
        <v>1612</v>
      </c>
      <c r="H489" s="605" t="s">
        <v>1613</v>
      </c>
      <c r="I489" s="606" t="s">
        <v>1614</v>
      </c>
      <c r="J489" s="461" t="s">
        <v>87</v>
      </c>
      <c r="K489" s="461">
        <v>100</v>
      </c>
      <c r="L489" s="527">
        <v>710000000</v>
      </c>
      <c r="M489" s="527" t="s">
        <v>61</v>
      </c>
      <c r="N489" s="607" t="s">
        <v>1526</v>
      </c>
      <c r="O489" s="608" t="s">
        <v>655</v>
      </c>
      <c r="P489" s="609"/>
      <c r="Q489" s="608" t="s">
        <v>525</v>
      </c>
      <c r="R489" s="610" t="s">
        <v>656</v>
      </c>
      <c r="S489" s="609"/>
      <c r="T489" s="603" t="s">
        <v>368</v>
      </c>
      <c r="U489" s="255"/>
      <c r="V489" s="611">
        <v>55943600</v>
      </c>
      <c r="W489" s="611">
        <v>0</v>
      </c>
      <c r="X489" s="520">
        <f>W489*1.12</f>
        <v>0</v>
      </c>
      <c r="Y489" s="612" t="s">
        <v>85</v>
      </c>
      <c r="Z489" s="613">
        <v>2015</v>
      </c>
      <c r="AA489" s="609"/>
      <c r="AB489" s="614" t="s">
        <v>657</v>
      </c>
      <c r="AC489" s="460"/>
      <c r="AD489" s="460"/>
      <c r="AE489" s="460"/>
      <c r="AF489" s="460"/>
    </row>
    <row r="490" spans="1:32" s="239" customFormat="1" ht="165.95" customHeight="1">
      <c r="A490" s="617" t="s">
        <v>1904</v>
      </c>
      <c r="B490" s="617" t="s">
        <v>179</v>
      </c>
      <c r="C490" s="617" t="s">
        <v>1608</v>
      </c>
      <c r="D490" s="617" t="s">
        <v>1609</v>
      </c>
      <c r="E490" s="617" t="s">
        <v>1610</v>
      </c>
      <c r="F490" s="617" t="s">
        <v>1611</v>
      </c>
      <c r="G490" s="617" t="s">
        <v>1612</v>
      </c>
      <c r="H490" s="617" t="s">
        <v>1613</v>
      </c>
      <c r="I490" s="617" t="s">
        <v>1905</v>
      </c>
      <c r="J490" s="617" t="s">
        <v>87</v>
      </c>
      <c r="K490" s="617">
        <v>100</v>
      </c>
      <c r="L490" s="617">
        <v>710000000</v>
      </c>
      <c r="M490" s="617" t="s">
        <v>61</v>
      </c>
      <c r="N490" s="618" t="s">
        <v>1648</v>
      </c>
      <c r="O490" s="617" t="s">
        <v>655</v>
      </c>
      <c r="P490" s="617"/>
      <c r="Q490" s="617" t="s">
        <v>525</v>
      </c>
      <c r="R490" s="617" t="s">
        <v>656</v>
      </c>
      <c r="S490" s="617"/>
      <c r="T490" s="617" t="s">
        <v>368</v>
      </c>
      <c r="U490" s="617"/>
      <c r="V490" s="619">
        <v>55943600</v>
      </c>
      <c r="W490" s="619">
        <v>55943600</v>
      </c>
      <c r="X490" s="619">
        <f>W490*1.12</f>
        <v>62656832.000000007</v>
      </c>
      <c r="Y490" s="617" t="s">
        <v>85</v>
      </c>
      <c r="Z490" s="617">
        <v>2015</v>
      </c>
      <c r="AA490" s="620">
        <v>11</v>
      </c>
      <c r="AB490" s="621" t="s">
        <v>657</v>
      </c>
      <c r="AC490" s="602"/>
      <c r="AD490" s="602"/>
      <c r="AE490" s="602"/>
      <c r="AF490" s="602"/>
    </row>
    <row r="491" spans="1:32" s="239" customFormat="1" ht="165.95" customHeight="1">
      <c r="A491" s="603" t="s">
        <v>1606</v>
      </c>
      <c r="B491" s="461" t="s">
        <v>179</v>
      </c>
      <c r="C491" s="604" t="s">
        <v>1608</v>
      </c>
      <c r="D491" s="605" t="s">
        <v>1609</v>
      </c>
      <c r="E491" s="604" t="s">
        <v>1610</v>
      </c>
      <c r="F491" s="605" t="s">
        <v>1611</v>
      </c>
      <c r="G491" s="604" t="s">
        <v>1612</v>
      </c>
      <c r="H491" s="605" t="s">
        <v>1615</v>
      </c>
      <c r="I491" s="606" t="s">
        <v>1616</v>
      </c>
      <c r="J491" s="461" t="s">
        <v>87</v>
      </c>
      <c r="K491" s="461">
        <v>100</v>
      </c>
      <c r="L491" s="527">
        <v>710000000</v>
      </c>
      <c r="M491" s="527" t="s">
        <v>61</v>
      </c>
      <c r="N491" s="607" t="s">
        <v>1526</v>
      </c>
      <c r="O491" s="608" t="s">
        <v>660</v>
      </c>
      <c r="P491" s="609"/>
      <c r="Q491" s="608" t="s">
        <v>525</v>
      </c>
      <c r="R491" s="610" t="s">
        <v>656</v>
      </c>
      <c r="S491" s="609"/>
      <c r="T491" s="603" t="s">
        <v>368</v>
      </c>
      <c r="U491" s="255"/>
      <c r="V491" s="611">
        <v>32142000</v>
      </c>
      <c r="W491" s="611">
        <v>0</v>
      </c>
      <c r="X491" s="520">
        <f>W491*1.12</f>
        <v>0</v>
      </c>
      <c r="Y491" s="612" t="s">
        <v>85</v>
      </c>
      <c r="Z491" s="613">
        <v>2015</v>
      </c>
      <c r="AA491" s="609"/>
      <c r="AB491" s="614" t="s">
        <v>657</v>
      </c>
      <c r="AC491" s="460"/>
      <c r="AD491" s="460"/>
      <c r="AE491" s="460"/>
      <c r="AF491" s="460"/>
    </row>
    <row r="492" spans="1:32" s="239" customFormat="1" ht="165.95" customHeight="1">
      <c r="A492" s="618" t="s">
        <v>1906</v>
      </c>
      <c r="B492" s="618" t="s">
        <v>179</v>
      </c>
      <c r="C492" s="618" t="s">
        <v>1608</v>
      </c>
      <c r="D492" s="618" t="s">
        <v>1609</v>
      </c>
      <c r="E492" s="618" t="s">
        <v>1610</v>
      </c>
      <c r="F492" s="618" t="s">
        <v>1611</v>
      </c>
      <c r="G492" s="618" t="s">
        <v>1612</v>
      </c>
      <c r="H492" s="618" t="s">
        <v>1615</v>
      </c>
      <c r="I492" s="618" t="s">
        <v>1907</v>
      </c>
      <c r="J492" s="618" t="s">
        <v>87</v>
      </c>
      <c r="K492" s="618">
        <v>100</v>
      </c>
      <c r="L492" s="618">
        <v>710000000</v>
      </c>
      <c r="M492" s="618" t="s">
        <v>61</v>
      </c>
      <c r="N492" s="618" t="s">
        <v>1648</v>
      </c>
      <c r="O492" s="618" t="s">
        <v>660</v>
      </c>
      <c r="P492" s="618"/>
      <c r="Q492" s="618" t="s">
        <v>525</v>
      </c>
      <c r="R492" s="618" t="s">
        <v>656</v>
      </c>
      <c r="S492" s="618"/>
      <c r="T492" s="618" t="s">
        <v>368</v>
      </c>
      <c r="U492" s="618"/>
      <c r="V492" s="622">
        <v>32142000</v>
      </c>
      <c r="W492" s="622">
        <v>32142000</v>
      </c>
      <c r="X492" s="622">
        <v>35999040</v>
      </c>
      <c r="Y492" s="618" t="s">
        <v>85</v>
      </c>
      <c r="Z492" s="618">
        <v>2015</v>
      </c>
      <c r="AA492" s="623">
        <v>11</v>
      </c>
      <c r="AB492" s="621" t="s">
        <v>657</v>
      </c>
      <c r="AC492" s="602"/>
      <c r="AD492" s="602"/>
      <c r="AE492" s="602"/>
      <c r="AF492" s="602"/>
    </row>
    <row r="493" spans="1:32" s="239" customFormat="1" ht="165.95" customHeight="1">
      <c r="A493" s="603" t="s">
        <v>1607</v>
      </c>
      <c r="B493" s="461" t="s">
        <v>179</v>
      </c>
      <c r="C493" s="604" t="s">
        <v>1608</v>
      </c>
      <c r="D493" s="605" t="s">
        <v>1609</v>
      </c>
      <c r="E493" s="604" t="s">
        <v>1610</v>
      </c>
      <c r="F493" s="605" t="s">
        <v>1611</v>
      </c>
      <c r="G493" s="604" t="s">
        <v>1612</v>
      </c>
      <c r="H493" s="615" t="s">
        <v>1617</v>
      </c>
      <c r="I493" s="517" t="s">
        <v>1618</v>
      </c>
      <c r="J493" s="461" t="s">
        <v>87</v>
      </c>
      <c r="K493" s="461">
        <v>100</v>
      </c>
      <c r="L493" s="527">
        <v>710000000</v>
      </c>
      <c r="M493" s="527" t="s">
        <v>61</v>
      </c>
      <c r="N493" s="607" t="s">
        <v>1526</v>
      </c>
      <c r="O493" s="461" t="s">
        <v>663</v>
      </c>
      <c r="P493" s="616"/>
      <c r="Q493" s="461" t="s">
        <v>525</v>
      </c>
      <c r="R493" s="571" t="s">
        <v>656</v>
      </c>
      <c r="S493" s="616"/>
      <c r="T493" s="603" t="s">
        <v>368</v>
      </c>
      <c r="U493" s="255"/>
      <c r="V493" s="520">
        <v>46500000</v>
      </c>
      <c r="W493" s="520">
        <v>0</v>
      </c>
      <c r="X493" s="520">
        <f>W493*1.12</f>
        <v>0</v>
      </c>
      <c r="Y493" s="612" t="s">
        <v>85</v>
      </c>
      <c r="Z493" s="613">
        <v>2015</v>
      </c>
      <c r="AA493" s="616"/>
      <c r="AB493" s="614" t="s">
        <v>657</v>
      </c>
      <c r="AC493" s="285"/>
      <c r="AD493" s="285"/>
      <c r="AE493" s="285"/>
      <c r="AF493" s="285"/>
    </row>
    <row r="494" spans="1:32" s="239" customFormat="1" ht="165.95" customHeight="1">
      <c r="A494" s="618" t="s">
        <v>1908</v>
      </c>
      <c r="B494" s="618" t="s">
        <v>179</v>
      </c>
      <c r="C494" s="618" t="s">
        <v>1608</v>
      </c>
      <c r="D494" s="618" t="s">
        <v>1609</v>
      </c>
      <c r="E494" s="618" t="s">
        <v>1610</v>
      </c>
      <c r="F494" s="618" t="s">
        <v>1611</v>
      </c>
      <c r="G494" s="618" t="s">
        <v>1612</v>
      </c>
      <c r="H494" s="618" t="s">
        <v>1617</v>
      </c>
      <c r="I494" s="618" t="s">
        <v>1909</v>
      </c>
      <c r="J494" s="618" t="s">
        <v>87</v>
      </c>
      <c r="K494" s="618">
        <v>100</v>
      </c>
      <c r="L494" s="618">
        <v>710000000</v>
      </c>
      <c r="M494" s="618" t="s">
        <v>61</v>
      </c>
      <c r="N494" s="618" t="s">
        <v>1648</v>
      </c>
      <c r="O494" s="618" t="s">
        <v>663</v>
      </c>
      <c r="P494" s="618"/>
      <c r="Q494" s="618" t="s">
        <v>525</v>
      </c>
      <c r="R494" s="618" t="s">
        <v>656</v>
      </c>
      <c r="S494" s="618"/>
      <c r="T494" s="618" t="s">
        <v>368</v>
      </c>
      <c r="U494" s="618"/>
      <c r="V494" s="622">
        <v>46500000</v>
      </c>
      <c r="W494" s="622">
        <v>46500000</v>
      </c>
      <c r="X494" s="622">
        <v>52080000.000000007</v>
      </c>
      <c r="Y494" s="618" t="s">
        <v>85</v>
      </c>
      <c r="Z494" s="618">
        <v>2015</v>
      </c>
      <c r="AA494" s="623">
        <v>11</v>
      </c>
      <c r="AB494" s="621" t="s">
        <v>657</v>
      </c>
      <c r="AC494" s="602"/>
      <c r="AD494" s="602"/>
      <c r="AE494" s="602"/>
      <c r="AF494" s="602"/>
    </row>
    <row r="495" spans="1:32" s="239" customFormat="1" ht="32.25" customHeight="1">
      <c r="A495" s="284" t="s">
        <v>1748</v>
      </c>
      <c r="B495" s="257" t="s">
        <v>179</v>
      </c>
      <c r="C495" s="530" t="s">
        <v>1772</v>
      </c>
      <c r="D495" s="537"/>
      <c r="E495" s="536"/>
      <c r="F495" s="537"/>
      <c r="G495" s="536"/>
      <c r="H495" s="537"/>
      <c r="I495" s="538"/>
      <c r="J495" s="483"/>
      <c r="K495" s="483"/>
      <c r="L495" s="539"/>
      <c r="M495" s="539"/>
      <c r="N495" s="536"/>
      <c r="O495" s="483"/>
      <c r="P495" s="540"/>
      <c r="Q495" s="483"/>
      <c r="R495" s="541"/>
      <c r="S495" s="540"/>
      <c r="T495" s="542"/>
      <c r="U495" s="587"/>
      <c r="V495" s="543"/>
      <c r="W495" s="543"/>
      <c r="X495" s="543"/>
      <c r="Y495" s="544"/>
      <c r="Z495" s="545"/>
      <c r="AA495" s="540"/>
      <c r="AB495" s="542"/>
      <c r="AC495" s="540"/>
      <c r="AD495" s="540"/>
      <c r="AE495" s="540"/>
      <c r="AF495" s="540"/>
    </row>
    <row r="496" spans="1:32" s="239" customFormat="1" ht="32.25" customHeight="1">
      <c r="A496" s="284" t="s">
        <v>1749</v>
      </c>
      <c r="B496" s="257" t="s">
        <v>179</v>
      </c>
      <c r="C496" s="530" t="s">
        <v>1772</v>
      </c>
      <c r="D496" s="537"/>
      <c r="E496" s="536"/>
      <c r="F496" s="537"/>
      <c r="G496" s="536"/>
      <c r="H496" s="537"/>
      <c r="I496" s="538"/>
      <c r="J496" s="483"/>
      <c r="K496" s="483"/>
      <c r="L496" s="539"/>
      <c r="M496" s="539"/>
      <c r="N496" s="536"/>
      <c r="O496" s="483"/>
      <c r="P496" s="540"/>
      <c r="Q496" s="483"/>
      <c r="R496" s="541"/>
      <c r="S496" s="540"/>
      <c r="T496" s="542"/>
      <c r="U496" s="587"/>
      <c r="V496" s="543"/>
      <c r="W496" s="543"/>
      <c r="X496" s="543"/>
      <c r="Y496" s="544"/>
      <c r="Z496" s="545"/>
      <c r="AA496" s="540"/>
      <c r="AB496" s="542"/>
      <c r="AC496" s="540"/>
      <c r="AD496" s="540"/>
      <c r="AE496" s="540"/>
      <c r="AF496" s="540"/>
    </row>
    <row r="497" spans="1:32" s="239" customFormat="1" ht="32.25" customHeight="1">
      <c r="A497" s="284" t="s">
        <v>1750</v>
      </c>
      <c r="B497" s="257" t="s">
        <v>179</v>
      </c>
      <c r="C497" s="530" t="s">
        <v>1772</v>
      </c>
      <c r="D497" s="537"/>
      <c r="E497" s="536"/>
      <c r="F497" s="537"/>
      <c r="G497" s="536"/>
      <c r="H497" s="537"/>
      <c r="I497" s="538"/>
      <c r="J497" s="483"/>
      <c r="K497" s="483"/>
      <c r="L497" s="539"/>
      <c r="M497" s="539"/>
      <c r="N497" s="536"/>
      <c r="O497" s="483"/>
      <c r="P497" s="540"/>
      <c r="Q497" s="483"/>
      <c r="R497" s="541"/>
      <c r="S497" s="540"/>
      <c r="T497" s="542"/>
      <c r="U497" s="587"/>
      <c r="V497" s="543"/>
      <c r="W497" s="543"/>
      <c r="X497" s="543"/>
      <c r="Y497" s="544"/>
      <c r="Z497" s="545"/>
      <c r="AA497" s="540"/>
      <c r="AB497" s="542"/>
      <c r="AC497" s="540"/>
      <c r="AD497" s="540"/>
      <c r="AE497" s="540"/>
      <c r="AF497" s="540"/>
    </row>
    <row r="498" spans="1:32" s="239" customFormat="1" ht="32.25" customHeight="1">
      <c r="A498" s="284" t="s">
        <v>1751</v>
      </c>
      <c r="B498" s="257" t="s">
        <v>179</v>
      </c>
      <c r="C498" s="530" t="s">
        <v>1772</v>
      </c>
      <c r="D498" s="537"/>
      <c r="E498" s="536"/>
      <c r="F498" s="537"/>
      <c r="G498" s="536"/>
      <c r="H498" s="537"/>
      <c r="I498" s="538"/>
      <c r="J498" s="483"/>
      <c r="K498" s="483"/>
      <c r="L498" s="539"/>
      <c r="M498" s="539"/>
      <c r="N498" s="536"/>
      <c r="O498" s="483"/>
      <c r="P498" s="540"/>
      <c r="Q498" s="483"/>
      <c r="R498" s="541"/>
      <c r="S498" s="540"/>
      <c r="T498" s="542"/>
      <c r="U498" s="587"/>
      <c r="V498" s="543"/>
      <c r="W498" s="543"/>
      <c r="X498" s="543"/>
      <c r="Y498" s="544"/>
      <c r="Z498" s="545"/>
      <c r="AA498" s="540"/>
      <c r="AB498" s="542"/>
      <c r="AC498" s="540"/>
      <c r="AD498" s="540"/>
      <c r="AE498" s="540"/>
      <c r="AF498" s="540"/>
    </row>
    <row r="499" spans="1:32" s="239" customFormat="1" ht="32.25" customHeight="1">
      <c r="A499" s="284" t="s">
        <v>1752</v>
      </c>
      <c r="B499" s="257" t="s">
        <v>179</v>
      </c>
      <c r="C499" s="530" t="s">
        <v>1772</v>
      </c>
      <c r="D499" s="537"/>
      <c r="E499" s="536"/>
      <c r="F499" s="537"/>
      <c r="G499" s="536"/>
      <c r="H499" s="537"/>
      <c r="I499" s="538"/>
      <c r="J499" s="483"/>
      <c r="K499" s="483"/>
      <c r="L499" s="539"/>
      <c r="M499" s="539"/>
      <c r="N499" s="536"/>
      <c r="O499" s="483"/>
      <c r="P499" s="540"/>
      <c r="Q499" s="483"/>
      <c r="R499" s="541"/>
      <c r="S499" s="540"/>
      <c r="T499" s="542"/>
      <c r="U499" s="587"/>
      <c r="V499" s="543"/>
      <c r="W499" s="543"/>
      <c r="X499" s="543"/>
      <c r="Y499" s="544"/>
      <c r="Z499" s="545"/>
      <c r="AA499" s="540"/>
      <c r="AB499" s="542"/>
      <c r="AC499" s="540"/>
      <c r="AD499" s="540"/>
      <c r="AE499" s="540"/>
      <c r="AF499" s="540"/>
    </row>
    <row r="500" spans="1:32" s="239" customFormat="1" ht="32.25" customHeight="1">
      <c r="A500" s="284" t="s">
        <v>1753</v>
      </c>
      <c r="B500" s="257" t="s">
        <v>179</v>
      </c>
      <c r="C500" s="530" t="s">
        <v>1772</v>
      </c>
      <c r="D500" s="537"/>
      <c r="E500" s="536"/>
      <c r="F500" s="537"/>
      <c r="G500" s="536"/>
      <c r="H500" s="537"/>
      <c r="I500" s="538"/>
      <c r="J500" s="483"/>
      <c r="K500" s="483"/>
      <c r="L500" s="539"/>
      <c r="M500" s="539"/>
      <c r="N500" s="536"/>
      <c r="O500" s="483"/>
      <c r="P500" s="540"/>
      <c r="Q500" s="483"/>
      <c r="R500" s="541"/>
      <c r="S500" s="540"/>
      <c r="T500" s="542"/>
      <c r="U500" s="587"/>
      <c r="V500" s="543"/>
      <c r="W500" s="543"/>
      <c r="X500" s="543"/>
      <c r="Y500" s="544"/>
      <c r="Z500" s="545"/>
      <c r="AA500" s="540"/>
      <c r="AB500" s="542"/>
      <c r="AC500" s="540"/>
      <c r="AD500" s="540"/>
      <c r="AE500" s="540"/>
      <c r="AF500" s="540"/>
    </row>
    <row r="501" spans="1:32" s="239" customFormat="1" ht="32.25" customHeight="1">
      <c r="A501" s="284" t="s">
        <v>1754</v>
      </c>
      <c r="B501" s="257" t="s">
        <v>179</v>
      </c>
      <c r="C501" s="530" t="s">
        <v>1772</v>
      </c>
      <c r="D501" s="537"/>
      <c r="E501" s="536"/>
      <c r="F501" s="537"/>
      <c r="G501" s="536"/>
      <c r="H501" s="537"/>
      <c r="I501" s="538"/>
      <c r="J501" s="483"/>
      <c r="K501" s="483"/>
      <c r="L501" s="539"/>
      <c r="M501" s="539"/>
      <c r="N501" s="536"/>
      <c r="O501" s="483"/>
      <c r="P501" s="540"/>
      <c r="Q501" s="483"/>
      <c r="R501" s="541"/>
      <c r="S501" s="540"/>
      <c r="T501" s="542"/>
      <c r="U501" s="587"/>
      <c r="V501" s="543"/>
      <c r="W501" s="543"/>
      <c r="X501" s="543"/>
      <c r="Y501" s="544"/>
      <c r="Z501" s="545"/>
      <c r="AA501" s="540"/>
      <c r="AB501" s="542"/>
      <c r="AC501" s="540"/>
      <c r="AD501" s="540"/>
      <c r="AE501" s="540"/>
      <c r="AF501" s="540"/>
    </row>
    <row r="502" spans="1:32" s="239" customFormat="1" ht="32.25" customHeight="1">
      <c r="A502" s="284" t="s">
        <v>1755</v>
      </c>
      <c r="B502" s="257" t="s">
        <v>179</v>
      </c>
      <c r="C502" s="530" t="s">
        <v>1772</v>
      </c>
      <c r="D502" s="537"/>
      <c r="E502" s="536"/>
      <c r="F502" s="537"/>
      <c r="G502" s="536"/>
      <c r="H502" s="537"/>
      <c r="I502" s="538"/>
      <c r="J502" s="483"/>
      <c r="K502" s="483"/>
      <c r="L502" s="539"/>
      <c r="M502" s="539"/>
      <c r="N502" s="536"/>
      <c r="O502" s="483"/>
      <c r="P502" s="540"/>
      <c r="Q502" s="483"/>
      <c r="R502" s="541"/>
      <c r="S502" s="540"/>
      <c r="T502" s="542"/>
      <c r="U502" s="587"/>
      <c r="V502" s="543"/>
      <c r="W502" s="543"/>
      <c r="X502" s="543"/>
      <c r="Y502" s="544"/>
      <c r="Z502" s="545"/>
      <c r="AA502" s="540"/>
      <c r="AB502" s="542"/>
      <c r="AC502" s="540"/>
      <c r="AD502" s="540"/>
      <c r="AE502" s="540"/>
      <c r="AF502" s="540"/>
    </row>
    <row r="503" spans="1:32" s="239" customFormat="1" ht="32.25" customHeight="1">
      <c r="A503" s="284" t="s">
        <v>1756</v>
      </c>
      <c r="B503" s="257" t="s">
        <v>179</v>
      </c>
      <c r="C503" s="530" t="s">
        <v>1772</v>
      </c>
      <c r="D503" s="537"/>
      <c r="E503" s="536"/>
      <c r="F503" s="537"/>
      <c r="G503" s="536"/>
      <c r="H503" s="537"/>
      <c r="I503" s="538"/>
      <c r="J503" s="483"/>
      <c r="K503" s="483"/>
      <c r="L503" s="539"/>
      <c r="M503" s="539"/>
      <c r="N503" s="536"/>
      <c r="O503" s="483"/>
      <c r="P503" s="540"/>
      <c r="Q503" s="483"/>
      <c r="R503" s="541"/>
      <c r="S503" s="540"/>
      <c r="T503" s="542"/>
      <c r="U503" s="587"/>
      <c r="V503" s="543"/>
      <c r="W503" s="543"/>
      <c r="X503" s="543"/>
      <c r="Y503" s="544"/>
      <c r="Z503" s="545"/>
      <c r="AA503" s="540"/>
      <c r="AB503" s="542"/>
      <c r="AC503" s="540"/>
      <c r="AD503" s="540"/>
      <c r="AE503" s="540"/>
      <c r="AF503" s="540"/>
    </row>
    <row r="504" spans="1:32" s="239" customFormat="1" ht="32.25" customHeight="1">
      <c r="A504" s="284" t="s">
        <v>1757</v>
      </c>
      <c r="B504" s="257" t="s">
        <v>179</v>
      </c>
      <c r="C504" s="530" t="s">
        <v>1772</v>
      </c>
      <c r="D504" s="537"/>
      <c r="E504" s="536"/>
      <c r="F504" s="537"/>
      <c r="G504" s="536"/>
      <c r="H504" s="537"/>
      <c r="I504" s="538"/>
      <c r="J504" s="483"/>
      <c r="K504" s="483"/>
      <c r="L504" s="539"/>
      <c r="M504" s="539"/>
      <c r="N504" s="536"/>
      <c r="O504" s="483"/>
      <c r="P504" s="540"/>
      <c r="Q504" s="483"/>
      <c r="R504" s="541"/>
      <c r="S504" s="540"/>
      <c r="T504" s="542"/>
      <c r="U504" s="587"/>
      <c r="V504" s="543"/>
      <c r="W504" s="543"/>
      <c r="X504" s="543"/>
      <c r="Y504" s="544"/>
      <c r="Z504" s="545"/>
      <c r="AA504" s="540"/>
      <c r="AB504" s="542"/>
      <c r="AC504" s="540"/>
      <c r="AD504" s="540"/>
      <c r="AE504" s="540"/>
      <c r="AF504" s="540"/>
    </row>
    <row r="505" spans="1:32" s="239" customFormat="1" ht="32.25" customHeight="1">
      <c r="A505" s="284" t="s">
        <v>1758</v>
      </c>
      <c r="B505" s="257" t="s">
        <v>179</v>
      </c>
      <c r="C505" s="530" t="s">
        <v>1772</v>
      </c>
      <c r="D505" s="537"/>
      <c r="E505" s="536"/>
      <c r="F505" s="537"/>
      <c r="G505" s="536"/>
      <c r="H505" s="537"/>
      <c r="I505" s="538"/>
      <c r="J505" s="483"/>
      <c r="K505" s="483"/>
      <c r="L505" s="539"/>
      <c r="M505" s="539"/>
      <c r="N505" s="536"/>
      <c r="O505" s="483"/>
      <c r="P505" s="540"/>
      <c r="Q505" s="483"/>
      <c r="R505" s="541"/>
      <c r="S505" s="540"/>
      <c r="T505" s="542"/>
      <c r="U505" s="587"/>
      <c r="V505" s="543"/>
      <c r="W505" s="543"/>
      <c r="X505" s="543"/>
      <c r="Y505" s="544"/>
      <c r="Z505" s="545"/>
      <c r="AA505" s="540"/>
      <c r="AB505" s="542"/>
      <c r="AC505" s="540"/>
      <c r="AD505" s="540"/>
      <c r="AE505" s="540"/>
      <c r="AF505" s="540"/>
    </row>
    <row r="506" spans="1:32" s="239" customFormat="1" ht="32.25" customHeight="1">
      <c r="A506" s="284" t="s">
        <v>1759</v>
      </c>
      <c r="B506" s="257" t="s">
        <v>179</v>
      </c>
      <c r="C506" s="530" t="s">
        <v>1772</v>
      </c>
      <c r="D506" s="537"/>
      <c r="E506" s="536"/>
      <c r="F506" s="537"/>
      <c r="G506" s="536"/>
      <c r="H506" s="537"/>
      <c r="I506" s="538"/>
      <c r="J506" s="483"/>
      <c r="K506" s="483"/>
      <c r="L506" s="539"/>
      <c r="M506" s="539"/>
      <c r="N506" s="536"/>
      <c r="O506" s="483"/>
      <c r="P506" s="540"/>
      <c r="Q506" s="483"/>
      <c r="R506" s="541"/>
      <c r="S506" s="540"/>
      <c r="T506" s="542"/>
      <c r="U506" s="587"/>
      <c r="V506" s="543"/>
      <c r="W506" s="543"/>
      <c r="X506" s="543"/>
      <c r="Y506" s="544"/>
      <c r="Z506" s="545"/>
      <c r="AA506" s="540"/>
      <c r="AB506" s="542"/>
      <c r="AC506" s="540"/>
      <c r="AD506" s="540"/>
      <c r="AE506" s="540"/>
      <c r="AF506" s="540"/>
    </row>
    <row r="507" spans="1:32" s="239" customFormat="1" ht="32.25" customHeight="1">
      <c r="A507" s="284" t="s">
        <v>1760</v>
      </c>
      <c r="B507" s="257" t="s">
        <v>179</v>
      </c>
      <c r="C507" s="530" t="s">
        <v>1772</v>
      </c>
      <c r="D507" s="537"/>
      <c r="E507" s="536"/>
      <c r="F507" s="537"/>
      <c r="G507" s="536"/>
      <c r="H507" s="537"/>
      <c r="I507" s="538"/>
      <c r="J507" s="483"/>
      <c r="K507" s="483"/>
      <c r="L507" s="539"/>
      <c r="M507" s="539"/>
      <c r="N507" s="536"/>
      <c r="O507" s="483"/>
      <c r="P507" s="540"/>
      <c r="Q507" s="483"/>
      <c r="R507" s="541"/>
      <c r="S507" s="540"/>
      <c r="T507" s="542"/>
      <c r="U507" s="587"/>
      <c r="V507" s="543"/>
      <c r="W507" s="543"/>
      <c r="X507" s="543"/>
      <c r="Y507" s="544"/>
      <c r="Z507" s="545"/>
      <c r="AA507" s="540"/>
      <c r="AB507" s="542"/>
      <c r="AC507" s="540"/>
      <c r="AD507" s="540"/>
      <c r="AE507" s="540"/>
      <c r="AF507" s="540"/>
    </row>
    <row r="508" spans="1:32" s="239" customFormat="1" ht="32.25" customHeight="1">
      <c r="A508" s="284" t="s">
        <v>1761</v>
      </c>
      <c r="B508" s="257" t="s">
        <v>179</v>
      </c>
      <c r="C508" s="530" t="s">
        <v>1772</v>
      </c>
      <c r="D508" s="537"/>
      <c r="E508" s="536"/>
      <c r="F508" s="537"/>
      <c r="G508" s="536"/>
      <c r="H508" s="537"/>
      <c r="I508" s="538"/>
      <c r="J508" s="483"/>
      <c r="K508" s="483"/>
      <c r="L508" s="539"/>
      <c r="M508" s="539"/>
      <c r="N508" s="536"/>
      <c r="O508" s="483"/>
      <c r="P508" s="540"/>
      <c r="Q508" s="483"/>
      <c r="R508" s="541"/>
      <c r="S508" s="540"/>
      <c r="T508" s="542"/>
      <c r="U508" s="587"/>
      <c r="V508" s="543"/>
      <c r="W508" s="543"/>
      <c r="X508" s="543"/>
      <c r="Y508" s="544"/>
      <c r="Z508" s="545"/>
      <c r="AA508" s="540"/>
      <c r="AB508" s="542"/>
      <c r="AC508" s="540"/>
      <c r="AD508" s="540"/>
      <c r="AE508" s="540"/>
      <c r="AF508" s="540"/>
    </row>
    <row r="509" spans="1:32" s="239" customFormat="1" ht="32.25" customHeight="1">
      <c r="A509" s="284" t="s">
        <v>1762</v>
      </c>
      <c r="B509" s="257" t="s">
        <v>179</v>
      </c>
      <c r="C509" s="530" t="s">
        <v>1772</v>
      </c>
      <c r="D509" s="537"/>
      <c r="E509" s="536"/>
      <c r="F509" s="537"/>
      <c r="G509" s="536"/>
      <c r="H509" s="537"/>
      <c r="I509" s="538"/>
      <c r="J509" s="483"/>
      <c r="K509" s="483"/>
      <c r="L509" s="539"/>
      <c r="M509" s="539"/>
      <c r="N509" s="536"/>
      <c r="O509" s="483"/>
      <c r="P509" s="540"/>
      <c r="Q509" s="483"/>
      <c r="R509" s="541"/>
      <c r="S509" s="540"/>
      <c r="T509" s="542"/>
      <c r="U509" s="587"/>
      <c r="V509" s="543"/>
      <c r="W509" s="543"/>
      <c r="X509" s="543"/>
      <c r="Y509" s="544"/>
      <c r="Z509" s="545"/>
      <c r="AA509" s="540"/>
      <c r="AB509" s="542"/>
      <c r="AC509" s="540"/>
      <c r="AD509" s="540"/>
      <c r="AE509" s="540"/>
      <c r="AF509" s="540"/>
    </row>
    <row r="510" spans="1:32" s="239" customFormat="1" ht="159.75" customHeight="1">
      <c r="A510" s="549" t="s">
        <v>1763</v>
      </c>
      <c r="B510" s="546" t="s">
        <v>1645</v>
      </c>
      <c r="C510" s="548" t="s">
        <v>1764</v>
      </c>
      <c r="D510" s="546" t="s">
        <v>1765</v>
      </c>
      <c r="E510" s="546" t="s">
        <v>1766</v>
      </c>
      <c r="F510" s="546" t="s">
        <v>1767</v>
      </c>
      <c r="G510" s="546" t="s">
        <v>1768</v>
      </c>
      <c r="H510" s="546" t="s">
        <v>1769</v>
      </c>
      <c r="I510" s="546"/>
      <c r="J510" s="546" t="s">
        <v>87</v>
      </c>
      <c r="K510" s="546">
        <v>25</v>
      </c>
      <c r="L510" s="546">
        <v>710000000</v>
      </c>
      <c r="M510" s="546" t="s">
        <v>1893</v>
      </c>
      <c r="N510" s="546" t="s">
        <v>1648</v>
      </c>
      <c r="O510" s="546" t="s">
        <v>538</v>
      </c>
      <c r="P510" s="546"/>
      <c r="Q510" s="546" t="s">
        <v>1770</v>
      </c>
      <c r="R510" s="546" t="s">
        <v>599</v>
      </c>
      <c r="S510" s="546"/>
      <c r="T510" s="546" t="s">
        <v>537</v>
      </c>
      <c r="U510" s="547"/>
      <c r="V510" s="547">
        <v>3196814</v>
      </c>
      <c r="W510" s="547">
        <v>3196814</v>
      </c>
      <c r="X510" s="547">
        <f>W510*1.12</f>
        <v>3580431.68</v>
      </c>
      <c r="Y510" s="546" t="s">
        <v>85</v>
      </c>
      <c r="Z510" s="546">
        <v>2015</v>
      </c>
      <c r="AA510" s="546"/>
      <c r="AB510" s="546" t="s">
        <v>1771</v>
      </c>
      <c r="AC510" s="540"/>
      <c r="AD510" s="540"/>
      <c r="AE510" s="540"/>
      <c r="AF510" s="540"/>
    </row>
    <row r="511" spans="1:32" s="239" customFormat="1" ht="24.75" customHeight="1">
      <c r="A511" s="325"/>
      <c r="B511" s="8"/>
      <c r="C511" s="285"/>
      <c r="D511" s="286"/>
      <c r="E511" s="284"/>
      <c r="F511" s="286"/>
      <c r="G511" s="284"/>
      <c r="H511" s="286"/>
      <c r="I511" s="284"/>
      <c r="J511" s="257"/>
      <c r="K511" s="257"/>
      <c r="L511" s="294"/>
      <c r="M511" s="294"/>
      <c r="N511" s="257"/>
      <c r="O511" s="257"/>
      <c r="P511" s="285"/>
      <c r="Q511" s="257"/>
      <c r="R511" s="266"/>
      <c r="S511" s="285"/>
      <c r="T511" s="284"/>
      <c r="U511" s="586"/>
      <c r="V511" s="287"/>
      <c r="W511" s="413">
        <f>SUM(W380:W510)</f>
        <v>1004517792.2</v>
      </c>
      <c r="X511" s="413">
        <f>SUM(X380:X510)</f>
        <v>1125059927.2639999</v>
      </c>
      <c r="Y511" s="285"/>
      <c r="Z511" s="285"/>
      <c r="AA511" s="285"/>
      <c r="AB511" s="284"/>
      <c r="AC511" s="285"/>
      <c r="AD511" s="285"/>
      <c r="AE511" s="285"/>
      <c r="AF511" s="285"/>
    </row>
    <row r="512" spans="1:32" s="382" customFormat="1" ht="33.75" customHeight="1">
      <c r="A512" s="624" t="s">
        <v>94</v>
      </c>
      <c r="B512" s="625"/>
      <c r="C512" s="49"/>
      <c r="D512" s="49"/>
      <c r="E512" s="49"/>
      <c r="F512" s="49"/>
      <c r="G512" s="49"/>
      <c r="H512" s="49"/>
      <c r="I512" s="49"/>
      <c r="J512" s="49"/>
      <c r="K512" s="49"/>
      <c r="L512" s="49"/>
      <c r="M512" s="49"/>
      <c r="N512" s="114"/>
      <c r="O512" s="49"/>
      <c r="P512" s="49"/>
      <c r="Q512" s="49"/>
      <c r="R512" s="49"/>
      <c r="S512" s="49"/>
      <c r="T512" s="49"/>
      <c r="U512" s="588"/>
      <c r="V512" s="588"/>
      <c r="W512" s="629"/>
      <c r="X512" s="630"/>
      <c r="Y512" s="49"/>
      <c r="Z512" s="49"/>
      <c r="AA512" s="49"/>
      <c r="AB512" s="49"/>
      <c r="AC512" s="248"/>
      <c r="AD512" s="248"/>
      <c r="AE512" s="248"/>
      <c r="AF512" s="248"/>
    </row>
    <row r="513" spans="1:32" s="382" customFormat="1" ht="165.95" customHeight="1">
      <c r="A513" s="115" t="s">
        <v>1231</v>
      </c>
      <c r="B513" s="10" t="s">
        <v>179</v>
      </c>
      <c r="C513" s="80" t="s">
        <v>612</v>
      </c>
      <c r="D513" s="116" t="s">
        <v>613</v>
      </c>
      <c r="E513" s="116" t="s">
        <v>614</v>
      </c>
      <c r="F513" s="117" t="s">
        <v>613</v>
      </c>
      <c r="G513" s="117" t="s">
        <v>614</v>
      </c>
      <c r="H513" s="118" t="s">
        <v>615</v>
      </c>
      <c r="I513" s="118" t="s">
        <v>616</v>
      </c>
      <c r="J513" s="119" t="s">
        <v>87</v>
      </c>
      <c r="K513" s="120">
        <v>100</v>
      </c>
      <c r="L513" s="52">
        <v>710000000</v>
      </c>
      <c r="M513" s="52" t="s">
        <v>61</v>
      </c>
      <c r="N513" s="89" t="s">
        <v>100</v>
      </c>
      <c r="O513" s="121" t="s">
        <v>195</v>
      </c>
      <c r="P513" s="121"/>
      <c r="Q513" s="122" t="s">
        <v>550</v>
      </c>
      <c r="R513" s="121" t="s">
        <v>186</v>
      </c>
      <c r="S513" s="121"/>
      <c r="T513" s="3" t="s">
        <v>86</v>
      </c>
      <c r="U513" s="2"/>
      <c r="V513" s="2">
        <v>30000000</v>
      </c>
      <c r="W513" s="2">
        <v>30000000</v>
      </c>
      <c r="X513" s="2">
        <f>W513*1.12</f>
        <v>33600000</v>
      </c>
      <c r="Y513" s="119" t="s">
        <v>85</v>
      </c>
      <c r="Z513" s="121">
        <v>2015</v>
      </c>
      <c r="AA513" s="10"/>
      <c r="AB513" s="10" t="s">
        <v>256</v>
      </c>
      <c r="AC513" s="248"/>
      <c r="AD513" s="248"/>
      <c r="AE513" s="248"/>
      <c r="AF513" s="248"/>
    </row>
    <row r="514" spans="1:32" s="310" customFormat="1" ht="165.95" customHeight="1">
      <c r="A514" s="217" t="s">
        <v>1232</v>
      </c>
      <c r="B514" s="297" t="s">
        <v>56</v>
      </c>
      <c r="C514" s="298" t="s">
        <v>554</v>
      </c>
      <c r="D514" s="298" t="s">
        <v>555</v>
      </c>
      <c r="E514" s="298" t="s">
        <v>556</v>
      </c>
      <c r="F514" s="299" t="s">
        <v>555</v>
      </c>
      <c r="G514" s="298" t="s">
        <v>556</v>
      </c>
      <c r="H514" s="298" t="s">
        <v>557</v>
      </c>
      <c r="I514" s="300" t="s">
        <v>1498</v>
      </c>
      <c r="J514" s="301" t="s">
        <v>87</v>
      </c>
      <c r="K514" s="302">
        <v>100</v>
      </c>
      <c r="L514" s="297">
        <v>710000000</v>
      </c>
      <c r="M514" s="297" t="s">
        <v>61</v>
      </c>
      <c r="N514" s="303" t="s">
        <v>100</v>
      </c>
      <c r="O514" s="298" t="s">
        <v>559</v>
      </c>
      <c r="P514" s="298"/>
      <c r="Q514" s="304" t="s">
        <v>643</v>
      </c>
      <c r="R514" s="298" t="s">
        <v>37</v>
      </c>
      <c r="S514" s="298"/>
      <c r="T514" s="301" t="s">
        <v>86</v>
      </c>
      <c r="U514" s="589"/>
      <c r="V514" s="305">
        <v>165893129.81999999</v>
      </c>
      <c r="W514" s="305">
        <v>0</v>
      </c>
      <c r="X514" s="2">
        <f t="shared" ref="X514:X577" si="10">W514*1.12</f>
        <v>0</v>
      </c>
      <c r="Y514" s="306" t="s">
        <v>85</v>
      </c>
      <c r="Z514" s="307">
        <v>2015</v>
      </c>
      <c r="AA514" s="308"/>
      <c r="AB514" s="308" t="s">
        <v>63</v>
      </c>
      <c r="AC514" s="309"/>
      <c r="AD514" s="309"/>
      <c r="AE514" s="309"/>
      <c r="AF514" s="309"/>
    </row>
    <row r="515" spans="1:32" s="75" customFormat="1" ht="165.95" customHeight="1">
      <c r="A515" s="528" t="s">
        <v>1499</v>
      </c>
      <c r="B515" s="527" t="s">
        <v>56</v>
      </c>
      <c r="C515" s="461" t="s">
        <v>554</v>
      </c>
      <c r="D515" s="461" t="s">
        <v>555</v>
      </c>
      <c r="E515" s="461" t="s">
        <v>556</v>
      </c>
      <c r="F515" s="526" t="s">
        <v>555</v>
      </c>
      <c r="G515" s="461" t="s">
        <v>556</v>
      </c>
      <c r="H515" s="461" t="s">
        <v>557</v>
      </c>
      <c r="I515" s="525" t="s">
        <v>1498</v>
      </c>
      <c r="J515" s="524" t="s">
        <v>87</v>
      </c>
      <c r="K515" s="523">
        <v>100</v>
      </c>
      <c r="L515" s="527">
        <v>710000000</v>
      </c>
      <c r="M515" s="527" t="s">
        <v>61</v>
      </c>
      <c r="N515" s="522" t="s">
        <v>1485</v>
      </c>
      <c r="O515" s="461" t="s">
        <v>559</v>
      </c>
      <c r="P515" s="461"/>
      <c r="Q515" s="521" t="s">
        <v>1500</v>
      </c>
      <c r="R515" s="461" t="s">
        <v>37</v>
      </c>
      <c r="S515" s="461"/>
      <c r="T515" s="524" t="s">
        <v>86</v>
      </c>
      <c r="U515" s="255"/>
      <c r="V515" s="520">
        <v>150811936.19999999</v>
      </c>
      <c r="W515" s="305">
        <v>0</v>
      </c>
      <c r="X515" s="2">
        <f t="shared" si="10"/>
        <v>0</v>
      </c>
      <c r="Y515" s="255" t="s">
        <v>85</v>
      </c>
      <c r="Z515" s="461">
        <v>2015</v>
      </c>
      <c r="AA515" s="519"/>
      <c r="AB515" s="518" t="s">
        <v>63</v>
      </c>
      <c r="AC515" s="316"/>
      <c r="AD515" s="316"/>
      <c r="AE515" s="316"/>
      <c r="AF515" s="316"/>
    </row>
    <row r="516" spans="1:32" s="75" customFormat="1" ht="165.95" customHeight="1">
      <c r="A516" s="534" t="s">
        <v>1695</v>
      </c>
      <c r="B516" s="532" t="s">
        <v>56</v>
      </c>
      <c r="C516" s="532" t="s">
        <v>554</v>
      </c>
      <c r="D516" s="532" t="s">
        <v>555</v>
      </c>
      <c r="E516" s="532" t="s">
        <v>556</v>
      </c>
      <c r="F516" s="535" t="s">
        <v>555</v>
      </c>
      <c r="G516" s="535" t="s">
        <v>556</v>
      </c>
      <c r="H516" s="535" t="s">
        <v>557</v>
      </c>
      <c r="I516" s="535" t="s">
        <v>1696</v>
      </c>
      <c r="J516" s="535" t="s">
        <v>87</v>
      </c>
      <c r="K516" s="535">
        <v>100</v>
      </c>
      <c r="L516" s="535">
        <v>710000000</v>
      </c>
      <c r="M516" s="535" t="s">
        <v>61</v>
      </c>
      <c r="N516" s="532" t="s">
        <v>1485</v>
      </c>
      <c r="O516" s="532" t="s">
        <v>559</v>
      </c>
      <c r="P516" s="532"/>
      <c r="Q516" s="532" t="s">
        <v>1697</v>
      </c>
      <c r="R516" s="532" t="s">
        <v>37</v>
      </c>
      <c r="S516" s="532"/>
      <c r="T516" s="3" t="s">
        <v>86</v>
      </c>
      <c r="U516" s="533"/>
      <c r="V516" s="533">
        <v>143123966.81</v>
      </c>
      <c r="W516" s="533">
        <v>143123966.81</v>
      </c>
      <c r="X516" s="2">
        <f t="shared" si="10"/>
        <v>160298842.82720003</v>
      </c>
      <c r="Y516" s="532" t="s">
        <v>85</v>
      </c>
      <c r="Z516" s="532">
        <v>2015</v>
      </c>
      <c r="AA516" s="535" t="s">
        <v>1698</v>
      </c>
      <c r="AB516" s="315" t="s">
        <v>63</v>
      </c>
      <c r="AC516" s="529"/>
      <c r="AD516" s="529"/>
      <c r="AE516" s="529"/>
      <c r="AF516" s="529"/>
    </row>
    <row r="517" spans="1:32" s="310" customFormat="1" ht="165.95" customHeight="1">
      <c r="A517" s="217" t="s">
        <v>1233</v>
      </c>
      <c r="B517" s="297" t="s">
        <v>56</v>
      </c>
      <c r="C517" s="298" t="s">
        <v>554</v>
      </c>
      <c r="D517" s="298" t="s">
        <v>555</v>
      </c>
      <c r="E517" s="298" t="s">
        <v>556</v>
      </c>
      <c r="F517" s="299" t="s">
        <v>555</v>
      </c>
      <c r="G517" s="298" t="s">
        <v>556</v>
      </c>
      <c r="H517" s="298" t="s">
        <v>557</v>
      </c>
      <c r="I517" s="300" t="s">
        <v>1498</v>
      </c>
      <c r="J517" s="301" t="s">
        <v>87</v>
      </c>
      <c r="K517" s="302">
        <v>100</v>
      </c>
      <c r="L517" s="297">
        <v>710000000</v>
      </c>
      <c r="M517" s="297" t="s">
        <v>61</v>
      </c>
      <c r="N517" s="303" t="s">
        <v>100</v>
      </c>
      <c r="O517" s="304" t="s">
        <v>527</v>
      </c>
      <c r="P517" s="298"/>
      <c r="Q517" s="304" t="s">
        <v>643</v>
      </c>
      <c r="R517" s="298" t="s">
        <v>37</v>
      </c>
      <c r="S517" s="298"/>
      <c r="T517" s="301" t="s">
        <v>86</v>
      </c>
      <c r="U517" s="589"/>
      <c r="V517" s="305">
        <v>208277316.72</v>
      </c>
      <c r="W517" s="305">
        <v>0</v>
      </c>
      <c r="X517" s="2">
        <f t="shared" si="10"/>
        <v>0</v>
      </c>
      <c r="Y517" s="306" t="s">
        <v>85</v>
      </c>
      <c r="Z517" s="298">
        <v>2015</v>
      </c>
      <c r="AA517" s="308"/>
      <c r="AB517" s="308" t="s">
        <v>63</v>
      </c>
      <c r="AC517" s="309"/>
      <c r="AD517" s="309"/>
      <c r="AE517" s="309"/>
      <c r="AF517" s="309"/>
    </row>
    <row r="518" spans="1:32" s="75" customFormat="1" ht="165.95" customHeight="1">
      <c r="A518" s="528" t="s">
        <v>1501</v>
      </c>
      <c r="B518" s="527" t="s">
        <v>56</v>
      </c>
      <c r="C518" s="461" t="s">
        <v>554</v>
      </c>
      <c r="D518" s="461" t="s">
        <v>555</v>
      </c>
      <c r="E518" s="461" t="s">
        <v>556</v>
      </c>
      <c r="F518" s="526" t="s">
        <v>555</v>
      </c>
      <c r="G518" s="461" t="s">
        <v>556</v>
      </c>
      <c r="H518" s="461" t="s">
        <v>557</v>
      </c>
      <c r="I518" s="525" t="s">
        <v>1498</v>
      </c>
      <c r="J518" s="524" t="s">
        <v>87</v>
      </c>
      <c r="K518" s="523">
        <v>100</v>
      </c>
      <c r="L518" s="527">
        <v>710000000</v>
      </c>
      <c r="M518" s="527" t="s">
        <v>61</v>
      </c>
      <c r="N518" s="522" t="s">
        <v>1485</v>
      </c>
      <c r="O518" s="521" t="s">
        <v>527</v>
      </c>
      <c r="P518" s="461"/>
      <c r="Q518" s="521" t="s">
        <v>1500</v>
      </c>
      <c r="R518" s="461" t="s">
        <v>37</v>
      </c>
      <c r="S518" s="461"/>
      <c r="T518" s="524" t="s">
        <v>86</v>
      </c>
      <c r="U518" s="255"/>
      <c r="V518" s="520">
        <v>189343015.19999999</v>
      </c>
      <c r="W518" s="305">
        <v>0</v>
      </c>
      <c r="X518" s="2">
        <f t="shared" si="10"/>
        <v>0</v>
      </c>
      <c r="Y518" s="255" t="s">
        <v>85</v>
      </c>
      <c r="Z518" s="461">
        <v>2015</v>
      </c>
      <c r="AA518" s="519"/>
      <c r="AB518" s="518" t="s">
        <v>63</v>
      </c>
      <c r="AC518" s="316"/>
      <c r="AD518" s="316"/>
      <c r="AE518" s="316"/>
      <c r="AF518" s="316"/>
    </row>
    <row r="519" spans="1:32" s="75" customFormat="1" ht="165.95" customHeight="1">
      <c r="A519" s="534" t="s">
        <v>1699</v>
      </c>
      <c r="B519" s="532" t="s">
        <v>56</v>
      </c>
      <c r="C519" s="532" t="s">
        <v>554</v>
      </c>
      <c r="D519" s="532" t="s">
        <v>555</v>
      </c>
      <c r="E519" s="532" t="s">
        <v>556</v>
      </c>
      <c r="F519" s="532" t="s">
        <v>555</v>
      </c>
      <c r="G519" s="532" t="s">
        <v>556</v>
      </c>
      <c r="H519" s="532" t="s">
        <v>557</v>
      </c>
      <c r="I519" s="532" t="s">
        <v>1696</v>
      </c>
      <c r="J519" s="532" t="s">
        <v>87</v>
      </c>
      <c r="K519" s="532">
        <v>100</v>
      </c>
      <c r="L519" s="532">
        <v>710000000</v>
      </c>
      <c r="M519" s="532" t="s">
        <v>61</v>
      </c>
      <c r="N519" s="532" t="s">
        <v>1485</v>
      </c>
      <c r="O519" s="532" t="s">
        <v>527</v>
      </c>
      <c r="P519" s="532"/>
      <c r="Q519" s="532" t="s">
        <v>1697</v>
      </c>
      <c r="R519" s="532" t="s">
        <v>37</v>
      </c>
      <c r="S519" s="532"/>
      <c r="T519" s="292" t="s">
        <v>86</v>
      </c>
      <c r="U519" s="533"/>
      <c r="V519" s="533">
        <v>180595787.81</v>
      </c>
      <c r="W519" s="533">
        <v>180595787.81</v>
      </c>
      <c r="X519" s="2">
        <f t="shared" si="10"/>
        <v>202267282.34720004</v>
      </c>
      <c r="Y519" s="532" t="s">
        <v>85</v>
      </c>
      <c r="Z519" s="532">
        <v>2015</v>
      </c>
      <c r="AA519" s="535" t="s">
        <v>1698</v>
      </c>
      <c r="AB519" s="315" t="s">
        <v>63</v>
      </c>
      <c r="AC519" s="529"/>
      <c r="AD519" s="529"/>
      <c r="AE519" s="529"/>
      <c r="AF519" s="529"/>
    </row>
    <row r="520" spans="1:32" s="310" customFormat="1" ht="165.95" customHeight="1">
      <c r="A520" s="217" t="s">
        <v>1234</v>
      </c>
      <c r="B520" s="297" t="s">
        <v>56</v>
      </c>
      <c r="C520" s="298" t="s">
        <v>554</v>
      </c>
      <c r="D520" s="298" t="s">
        <v>555</v>
      </c>
      <c r="E520" s="298" t="s">
        <v>556</v>
      </c>
      <c r="F520" s="299" t="s">
        <v>555</v>
      </c>
      <c r="G520" s="298" t="s">
        <v>556</v>
      </c>
      <c r="H520" s="298" t="s">
        <v>557</v>
      </c>
      <c r="I520" s="300" t="s">
        <v>1498</v>
      </c>
      <c r="J520" s="301" t="s">
        <v>87</v>
      </c>
      <c r="K520" s="302">
        <v>100</v>
      </c>
      <c r="L520" s="297">
        <v>710000000</v>
      </c>
      <c r="M520" s="297" t="s">
        <v>61</v>
      </c>
      <c r="N520" s="303" t="s">
        <v>100</v>
      </c>
      <c r="O520" s="298" t="s">
        <v>560</v>
      </c>
      <c r="P520" s="298"/>
      <c r="Q520" s="304" t="s">
        <v>643</v>
      </c>
      <c r="R520" s="298" t="s">
        <v>37</v>
      </c>
      <c r="S520" s="298"/>
      <c r="T520" s="301" t="s">
        <v>86</v>
      </c>
      <c r="U520" s="589"/>
      <c r="V520" s="305">
        <v>279272873.66000003</v>
      </c>
      <c r="W520" s="305">
        <v>0</v>
      </c>
      <c r="X520" s="2">
        <f t="shared" si="10"/>
        <v>0</v>
      </c>
      <c r="Y520" s="306" t="s">
        <v>85</v>
      </c>
      <c r="Z520" s="307">
        <v>2015</v>
      </c>
      <c r="AA520" s="311"/>
      <c r="AB520" s="311" t="s">
        <v>63</v>
      </c>
      <c r="AC520" s="309"/>
      <c r="AD520" s="309"/>
      <c r="AE520" s="309"/>
      <c r="AF520" s="309"/>
    </row>
    <row r="521" spans="1:32" s="75" customFormat="1" ht="165.95" customHeight="1">
      <c r="A521" s="528" t="s">
        <v>1502</v>
      </c>
      <c r="B521" s="527" t="s">
        <v>56</v>
      </c>
      <c r="C521" s="461" t="s">
        <v>554</v>
      </c>
      <c r="D521" s="461" t="s">
        <v>555</v>
      </c>
      <c r="E521" s="461" t="s">
        <v>556</v>
      </c>
      <c r="F521" s="526" t="s">
        <v>555</v>
      </c>
      <c r="G521" s="461" t="s">
        <v>556</v>
      </c>
      <c r="H521" s="461" t="s">
        <v>557</v>
      </c>
      <c r="I521" s="525" t="s">
        <v>1498</v>
      </c>
      <c r="J521" s="524" t="s">
        <v>87</v>
      </c>
      <c r="K521" s="523">
        <v>100</v>
      </c>
      <c r="L521" s="527">
        <v>710000000</v>
      </c>
      <c r="M521" s="527" t="s">
        <v>61</v>
      </c>
      <c r="N521" s="522" t="s">
        <v>1485</v>
      </c>
      <c r="O521" s="461" t="s">
        <v>560</v>
      </c>
      <c r="P521" s="461"/>
      <c r="Q521" s="521" t="s">
        <v>1500</v>
      </c>
      <c r="R521" s="461" t="s">
        <v>37</v>
      </c>
      <c r="S521" s="461"/>
      <c r="T521" s="524" t="s">
        <v>86</v>
      </c>
      <c r="U521" s="255"/>
      <c r="V521" s="520">
        <v>253884430.60000002</v>
      </c>
      <c r="W521" s="305">
        <v>0</v>
      </c>
      <c r="X521" s="2">
        <f t="shared" si="10"/>
        <v>0</v>
      </c>
      <c r="Y521" s="255" t="s">
        <v>85</v>
      </c>
      <c r="Z521" s="461">
        <v>2015</v>
      </c>
      <c r="AA521" s="519"/>
      <c r="AB521" s="518" t="s">
        <v>63</v>
      </c>
      <c r="AC521" s="316"/>
      <c r="AD521" s="316"/>
      <c r="AE521" s="316"/>
      <c r="AF521" s="316"/>
    </row>
    <row r="522" spans="1:32" s="75" customFormat="1" ht="165.95" customHeight="1">
      <c r="A522" s="534" t="s">
        <v>1700</v>
      </c>
      <c r="B522" s="532" t="s">
        <v>56</v>
      </c>
      <c r="C522" s="532" t="s">
        <v>554</v>
      </c>
      <c r="D522" s="532" t="s">
        <v>555</v>
      </c>
      <c r="E522" s="532" t="s">
        <v>556</v>
      </c>
      <c r="F522" s="532" t="s">
        <v>555</v>
      </c>
      <c r="G522" s="532" t="s">
        <v>556</v>
      </c>
      <c r="H522" s="532" t="s">
        <v>557</v>
      </c>
      <c r="I522" s="532" t="s">
        <v>1696</v>
      </c>
      <c r="J522" s="532" t="s">
        <v>87</v>
      </c>
      <c r="K522" s="532">
        <v>100</v>
      </c>
      <c r="L522" s="532">
        <v>710000000</v>
      </c>
      <c r="M522" s="532" t="s">
        <v>61</v>
      </c>
      <c r="N522" s="532" t="s">
        <v>1485</v>
      </c>
      <c r="O522" s="532" t="s">
        <v>560</v>
      </c>
      <c r="P522" s="532"/>
      <c r="Q522" s="532" t="s">
        <v>1697</v>
      </c>
      <c r="R522" s="532" t="s">
        <v>37</v>
      </c>
      <c r="S522" s="532"/>
      <c r="T522" s="292" t="s">
        <v>86</v>
      </c>
      <c r="U522" s="533"/>
      <c r="V522" s="533">
        <v>241579955.75</v>
      </c>
      <c r="W522" s="533">
        <v>241579955.75</v>
      </c>
      <c r="X522" s="2">
        <f t="shared" si="10"/>
        <v>270569550.44</v>
      </c>
      <c r="Y522" s="532" t="s">
        <v>85</v>
      </c>
      <c r="Z522" s="532">
        <v>2015</v>
      </c>
      <c r="AA522" s="535" t="s">
        <v>1698</v>
      </c>
      <c r="AB522" s="315" t="s">
        <v>63</v>
      </c>
      <c r="AC522" s="529"/>
      <c r="AD522" s="529"/>
      <c r="AE522" s="529"/>
      <c r="AF522" s="529"/>
    </row>
    <row r="523" spans="1:32" s="310" customFormat="1" ht="165.95" customHeight="1">
      <c r="A523" s="217" t="s">
        <v>1235</v>
      </c>
      <c r="B523" s="297" t="s">
        <v>56</v>
      </c>
      <c r="C523" s="298" t="s">
        <v>554</v>
      </c>
      <c r="D523" s="298" t="s">
        <v>555</v>
      </c>
      <c r="E523" s="298" t="s">
        <v>556</v>
      </c>
      <c r="F523" s="299" t="s">
        <v>555</v>
      </c>
      <c r="G523" s="298" t="s">
        <v>556</v>
      </c>
      <c r="H523" s="298" t="s">
        <v>557</v>
      </c>
      <c r="I523" s="300" t="s">
        <v>1498</v>
      </c>
      <c r="J523" s="301" t="s">
        <v>87</v>
      </c>
      <c r="K523" s="302">
        <v>100</v>
      </c>
      <c r="L523" s="297">
        <v>710000000</v>
      </c>
      <c r="M523" s="297" t="s">
        <v>61</v>
      </c>
      <c r="N523" s="303" t="s">
        <v>100</v>
      </c>
      <c r="O523" s="298" t="s">
        <v>561</v>
      </c>
      <c r="P523" s="298"/>
      <c r="Q523" s="304" t="s">
        <v>643</v>
      </c>
      <c r="R523" s="298" t="s">
        <v>37</v>
      </c>
      <c r="S523" s="298"/>
      <c r="T523" s="301" t="s">
        <v>86</v>
      </c>
      <c r="U523" s="589"/>
      <c r="V523" s="305">
        <v>213164293.53999999</v>
      </c>
      <c r="W523" s="305">
        <v>0</v>
      </c>
      <c r="X523" s="2">
        <f t="shared" si="10"/>
        <v>0</v>
      </c>
      <c r="Y523" s="306" t="s">
        <v>85</v>
      </c>
      <c r="Z523" s="298">
        <v>2015</v>
      </c>
      <c r="AA523" s="308"/>
      <c r="AB523" s="308" t="s">
        <v>63</v>
      </c>
      <c r="AC523" s="309"/>
      <c r="AD523" s="309"/>
      <c r="AE523" s="309"/>
      <c r="AF523" s="309"/>
    </row>
    <row r="524" spans="1:32" s="75" customFormat="1" ht="165.95" customHeight="1">
      <c r="A524" s="528" t="s">
        <v>1503</v>
      </c>
      <c r="B524" s="527" t="s">
        <v>56</v>
      </c>
      <c r="C524" s="461" t="s">
        <v>554</v>
      </c>
      <c r="D524" s="461" t="s">
        <v>555</v>
      </c>
      <c r="E524" s="461" t="s">
        <v>556</v>
      </c>
      <c r="F524" s="526" t="s">
        <v>555</v>
      </c>
      <c r="G524" s="461" t="s">
        <v>556</v>
      </c>
      <c r="H524" s="461" t="s">
        <v>557</v>
      </c>
      <c r="I524" s="525" t="s">
        <v>1498</v>
      </c>
      <c r="J524" s="524" t="s">
        <v>87</v>
      </c>
      <c r="K524" s="523">
        <v>100</v>
      </c>
      <c r="L524" s="527">
        <v>710000000</v>
      </c>
      <c r="M524" s="527" t="s">
        <v>61</v>
      </c>
      <c r="N524" s="522" t="s">
        <v>1485</v>
      </c>
      <c r="O524" s="461" t="s">
        <v>1504</v>
      </c>
      <c r="P524" s="461"/>
      <c r="Q524" s="521" t="s">
        <v>1500</v>
      </c>
      <c r="R524" s="461" t="s">
        <v>37</v>
      </c>
      <c r="S524" s="461"/>
      <c r="T524" s="524" t="s">
        <v>86</v>
      </c>
      <c r="U524" s="255"/>
      <c r="V524" s="520">
        <v>193785721.39999998</v>
      </c>
      <c r="W524" s="305">
        <v>0</v>
      </c>
      <c r="X524" s="2">
        <f t="shared" si="10"/>
        <v>0</v>
      </c>
      <c r="Y524" s="255" t="s">
        <v>85</v>
      </c>
      <c r="Z524" s="461">
        <v>2015</v>
      </c>
      <c r="AA524" s="519"/>
      <c r="AB524" s="518" t="s">
        <v>63</v>
      </c>
      <c r="AC524" s="316"/>
      <c r="AD524" s="316"/>
      <c r="AE524" s="316"/>
      <c r="AF524" s="316"/>
    </row>
    <row r="525" spans="1:32" s="75" customFormat="1" ht="165.95" customHeight="1">
      <c r="A525" s="534" t="s">
        <v>1701</v>
      </c>
      <c r="B525" s="532" t="s">
        <v>56</v>
      </c>
      <c r="C525" s="532" t="s">
        <v>554</v>
      </c>
      <c r="D525" s="532" t="s">
        <v>555</v>
      </c>
      <c r="E525" s="532" t="s">
        <v>556</v>
      </c>
      <c r="F525" s="532" t="s">
        <v>555</v>
      </c>
      <c r="G525" s="532" t="s">
        <v>556</v>
      </c>
      <c r="H525" s="532" t="s">
        <v>557</v>
      </c>
      <c r="I525" s="532" t="s">
        <v>1696</v>
      </c>
      <c r="J525" s="532" t="s">
        <v>87</v>
      </c>
      <c r="K525" s="532">
        <v>100</v>
      </c>
      <c r="L525" s="532">
        <v>710000000</v>
      </c>
      <c r="M525" s="532" t="s">
        <v>61</v>
      </c>
      <c r="N525" s="532" t="s">
        <v>1485</v>
      </c>
      <c r="O525" s="532" t="s">
        <v>1504</v>
      </c>
      <c r="P525" s="532"/>
      <c r="Q525" s="532" t="s">
        <v>1697</v>
      </c>
      <c r="R525" s="532" t="s">
        <v>37</v>
      </c>
      <c r="S525" s="532"/>
      <c r="T525" s="292" t="s">
        <v>86</v>
      </c>
      <c r="U525" s="533"/>
      <c r="V525" s="533">
        <v>184299728.18000001</v>
      </c>
      <c r="W525" s="533">
        <v>184299728.18000001</v>
      </c>
      <c r="X525" s="2">
        <f t="shared" si="10"/>
        <v>206415695.56160003</v>
      </c>
      <c r="Y525" s="532" t="s">
        <v>85</v>
      </c>
      <c r="Z525" s="532">
        <v>2015</v>
      </c>
      <c r="AA525" s="535" t="s">
        <v>1698</v>
      </c>
      <c r="AB525" s="315" t="s">
        <v>63</v>
      </c>
      <c r="AC525" s="529"/>
      <c r="AD525" s="529"/>
      <c r="AE525" s="529"/>
      <c r="AF525" s="529"/>
    </row>
    <row r="526" spans="1:32" s="310" customFormat="1" ht="165.95" customHeight="1">
      <c r="A526" s="217" t="s">
        <v>1236</v>
      </c>
      <c r="B526" s="297" t="s">
        <v>56</v>
      </c>
      <c r="C526" s="298" t="s">
        <v>554</v>
      </c>
      <c r="D526" s="298" t="s">
        <v>555</v>
      </c>
      <c r="E526" s="298" t="s">
        <v>556</v>
      </c>
      <c r="F526" s="299" t="s">
        <v>555</v>
      </c>
      <c r="G526" s="298" t="s">
        <v>556</v>
      </c>
      <c r="H526" s="298" t="s">
        <v>557</v>
      </c>
      <c r="I526" s="300" t="s">
        <v>1498</v>
      </c>
      <c r="J526" s="301" t="s">
        <v>87</v>
      </c>
      <c r="K526" s="302">
        <v>100</v>
      </c>
      <c r="L526" s="297">
        <v>710000000</v>
      </c>
      <c r="M526" s="297" t="s">
        <v>61</v>
      </c>
      <c r="N526" s="303" t="s">
        <v>100</v>
      </c>
      <c r="O526" s="312" t="s">
        <v>317</v>
      </c>
      <c r="P526" s="298"/>
      <c r="Q526" s="304" t="s">
        <v>643</v>
      </c>
      <c r="R526" s="298" t="s">
        <v>37</v>
      </c>
      <c r="S526" s="298"/>
      <c r="T526" s="301" t="s">
        <v>86</v>
      </c>
      <c r="U526" s="589"/>
      <c r="V526" s="305">
        <v>18837416.399999999</v>
      </c>
      <c r="W526" s="305">
        <v>0</v>
      </c>
      <c r="X526" s="2">
        <f t="shared" si="10"/>
        <v>0</v>
      </c>
      <c r="Y526" s="306" t="s">
        <v>85</v>
      </c>
      <c r="Z526" s="298">
        <v>2015</v>
      </c>
      <c r="AA526" s="308"/>
      <c r="AB526" s="308" t="s">
        <v>63</v>
      </c>
      <c r="AC526" s="309"/>
      <c r="AD526" s="309"/>
      <c r="AE526" s="309"/>
      <c r="AF526" s="309"/>
    </row>
    <row r="527" spans="1:32" s="75" customFormat="1" ht="165.95" customHeight="1">
      <c r="A527" s="528" t="s">
        <v>1505</v>
      </c>
      <c r="B527" s="527" t="s">
        <v>56</v>
      </c>
      <c r="C527" s="461" t="s">
        <v>554</v>
      </c>
      <c r="D527" s="461" t="s">
        <v>555</v>
      </c>
      <c r="E527" s="461" t="s">
        <v>556</v>
      </c>
      <c r="F527" s="526" t="s">
        <v>555</v>
      </c>
      <c r="G527" s="461" t="s">
        <v>556</v>
      </c>
      <c r="H527" s="461" t="s">
        <v>557</v>
      </c>
      <c r="I527" s="525" t="s">
        <v>1498</v>
      </c>
      <c r="J527" s="524" t="s">
        <v>87</v>
      </c>
      <c r="K527" s="523">
        <v>100</v>
      </c>
      <c r="L527" s="527">
        <v>710000000</v>
      </c>
      <c r="M527" s="527" t="s">
        <v>61</v>
      </c>
      <c r="N527" s="522" t="s">
        <v>1485</v>
      </c>
      <c r="O527" s="517" t="s">
        <v>317</v>
      </c>
      <c r="P527" s="461"/>
      <c r="Q527" s="521" t="s">
        <v>1500</v>
      </c>
      <c r="R527" s="461" t="s">
        <v>37</v>
      </c>
      <c r="S527" s="461"/>
      <c r="T527" s="524" t="s">
        <v>86</v>
      </c>
      <c r="U527" s="255"/>
      <c r="V527" s="520">
        <v>17124924</v>
      </c>
      <c r="W527" s="305">
        <v>0</v>
      </c>
      <c r="X527" s="2">
        <f t="shared" si="10"/>
        <v>0</v>
      </c>
      <c r="Y527" s="255" t="s">
        <v>85</v>
      </c>
      <c r="Z527" s="461">
        <v>2015</v>
      </c>
      <c r="AA527" s="519"/>
      <c r="AB527" s="518" t="s">
        <v>63</v>
      </c>
      <c r="AC527" s="316"/>
      <c r="AD527" s="316"/>
      <c r="AE527" s="316"/>
      <c r="AF527" s="316"/>
    </row>
    <row r="528" spans="1:32" s="75" customFormat="1" ht="165.95" customHeight="1">
      <c r="A528" s="534" t="s">
        <v>1702</v>
      </c>
      <c r="B528" s="532" t="s">
        <v>56</v>
      </c>
      <c r="C528" s="532" t="s">
        <v>554</v>
      </c>
      <c r="D528" s="532" t="s">
        <v>555</v>
      </c>
      <c r="E528" s="532" t="s">
        <v>556</v>
      </c>
      <c r="F528" s="532" t="s">
        <v>555</v>
      </c>
      <c r="G528" s="532" t="s">
        <v>556</v>
      </c>
      <c r="H528" s="532" t="s">
        <v>557</v>
      </c>
      <c r="I528" s="532" t="s">
        <v>1696</v>
      </c>
      <c r="J528" s="532" t="s">
        <v>87</v>
      </c>
      <c r="K528" s="532">
        <v>100</v>
      </c>
      <c r="L528" s="532">
        <v>710000000</v>
      </c>
      <c r="M528" s="532" t="s">
        <v>61</v>
      </c>
      <c r="N528" s="532" t="s">
        <v>1485</v>
      </c>
      <c r="O528" s="532" t="s">
        <v>317</v>
      </c>
      <c r="P528" s="532"/>
      <c r="Q528" s="532" t="s">
        <v>1697</v>
      </c>
      <c r="R528" s="532" t="s">
        <v>37</v>
      </c>
      <c r="S528" s="532"/>
      <c r="T528" s="292" t="s">
        <v>86</v>
      </c>
      <c r="U528" s="533"/>
      <c r="V528" s="533">
        <v>16512649.359999999</v>
      </c>
      <c r="W528" s="533">
        <v>16512649.359999999</v>
      </c>
      <c r="X528" s="2">
        <f t="shared" si="10"/>
        <v>18494167.283199999</v>
      </c>
      <c r="Y528" s="532" t="s">
        <v>85</v>
      </c>
      <c r="Z528" s="532">
        <v>2015</v>
      </c>
      <c r="AA528" s="535" t="s">
        <v>1698</v>
      </c>
      <c r="AB528" s="315" t="s">
        <v>63</v>
      </c>
      <c r="AC528" s="529"/>
      <c r="AD528" s="529"/>
      <c r="AE528" s="529"/>
      <c r="AF528" s="529"/>
    </row>
    <row r="529" spans="1:32" s="230" customFormat="1" ht="165.95" customHeight="1">
      <c r="A529" s="217" t="s">
        <v>1230</v>
      </c>
      <c r="B529" s="297" t="s">
        <v>56</v>
      </c>
      <c r="C529" s="298" t="s">
        <v>554</v>
      </c>
      <c r="D529" s="298" t="s">
        <v>555</v>
      </c>
      <c r="E529" s="298" t="s">
        <v>556</v>
      </c>
      <c r="F529" s="299" t="s">
        <v>555</v>
      </c>
      <c r="G529" s="298" t="s">
        <v>556</v>
      </c>
      <c r="H529" s="298" t="s">
        <v>557</v>
      </c>
      <c r="I529" s="300" t="s">
        <v>1498</v>
      </c>
      <c r="J529" s="301" t="s">
        <v>87</v>
      </c>
      <c r="K529" s="302">
        <v>100</v>
      </c>
      <c r="L529" s="297">
        <v>710000000</v>
      </c>
      <c r="M529" s="297" t="s">
        <v>61</v>
      </c>
      <c r="N529" s="303" t="s">
        <v>100</v>
      </c>
      <c r="O529" s="298" t="s">
        <v>255</v>
      </c>
      <c r="P529" s="298"/>
      <c r="Q529" s="304" t="s">
        <v>643</v>
      </c>
      <c r="R529" s="298" t="s">
        <v>37</v>
      </c>
      <c r="S529" s="298"/>
      <c r="T529" s="301" t="s">
        <v>86</v>
      </c>
      <c r="U529" s="589"/>
      <c r="V529" s="305">
        <v>33143101.420000002</v>
      </c>
      <c r="W529" s="305">
        <v>0</v>
      </c>
      <c r="X529" s="2">
        <f t="shared" si="10"/>
        <v>0</v>
      </c>
      <c r="Y529" s="306" t="s">
        <v>85</v>
      </c>
      <c r="Z529" s="298">
        <v>2015</v>
      </c>
      <c r="AA529" s="308"/>
      <c r="AB529" s="308" t="s">
        <v>63</v>
      </c>
      <c r="AC529" s="252"/>
      <c r="AD529" s="252"/>
      <c r="AE529" s="252"/>
      <c r="AF529" s="252"/>
    </row>
    <row r="530" spans="1:32" s="75" customFormat="1" ht="165.95" customHeight="1">
      <c r="A530" s="528" t="s">
        <v>1506</v>
      </c>
      <c r="B530" s="527" t="s">
        <v>56</v>
      </c>
      <c r="C530" s="461" t="s">
        <v>554</v>
      </c>
      <c r="D530" s="461" t="s">
        <v>555</v>
      </c>
      <c r="E530" s="461" t="s">
        <v>556</v>
      </c>
      <c r="F530" s="526" t="s">
        <v>555</v>
      </c>
      <c r="G530" s="461" t="s">
        <v>556</v>
      </c>
      <c r="H530" s="461" t="s">
        <v>557</v>
      </c>
      <c r="I530" s="525" t="s">
        <v>1498</v>
      </c>
      <c r="J530" s="524" t="s">
        <v>87</v>
      </c>
      <c r="K530" s="523">
        <v>100</v>
      </c>
      <c r="L530" s="527">
        <v>710000000</v>
      </c>
      <c r="M530" s="527" t="s">
        <v>61</v>
      </c>
      <c r="N530" s="522" t="s">
        <v>1485</v>
      </c>
      <c r="O530" s="461" t="s">
        <v>255</v>
      </c>
      <c r="P530" s="461"/>
      <c r="Q530" s="521" t="s">
        <v>1500</v>
      </c>
      <c r="R530" s="461" t="s">
        <v>37</v>
      </c>
      <c r="S530" s="461"/>
      <c r="T530" s="524" t="s">
        <v>86</v>
      </c>
      <c r="U530" s="255"/>
      <c r="V530" s="520">
        <v>30130092.200000003</v>
      </c>
      <c r="W530" s="305">
        <v>0</v>
      </c>
      <c r="X530" s="2">
        <f t="shared" si="10"/>
        <v>0</v>
      </c>
      <c r="Y530" s="255" t="s">
        <v>85</v>
      </c>
      <c r="Z530" s="461">
        <v>2015</v>
      </c>
      <c r="AA530" s="519"/>
      <c r="AB530" s="518" t="s">
        <v>63</v>
      </c>
      <c r="AC530" s="316"/>
      <c r="AD530" s="316"/>
      <c r="AE530" s="316"/>
      <c r="AF530" s="316"/>
    </row>
    <row r="531" spans="1:32" s="75" customFormat="1" ht="165.95" customHeight="1">
      <c r="A531" s="534" t="s">
        <v>1703</v>
      </c>
      <c r="B531" s="532" t="s">
        <v>56</v>
      </c>
      <c r="C531" s="532" t="s">
        <v>554</v>
      </c>
      <c r="D531" s="532" t="s">
        <v>555</v>
      </c>
      <c r="E531" s="532" t="s">
        <v>556</v>
      </c>
      <c r="F531" s="532" t="s">
        <v>555</v>
      </c>
      <c r="G531" s="532" t="s">
        <v>556</v>
      </c>
      <c r="H531" s="532" t="s">
        <v>557</v>
      </c>
      <c r="I531" s="532" t="s">
        <v>1696</v>
      </c>
      <c r="J531" s="532" t="s">
        <v>87</v>
      </c>
      <c r="K531" s="532">
        <v>100</v>
      </c>
      <c r="L531" s="532">
        <v>710000000</v>
      </c>
      <c r="M531" s="532" t="s">
        <v>61</v>
      </c>
      <c r="N531" s="532" t="s">
        <v>1485</v>
      </c>
      <c r="O531" s="532" t="s">
        <v>255</v>
      </c>
      <c r="P531" s="532"/>
      <c r="Q531" s="532" t="s">
        <v>1697</v>
      </c>
      <c r="R531" s="532" t="s">
        <v>37</v>
      </c>
      <c r="S531" s="532"/>
      <c r="T531" s="292" t="s">
        <v>86</v>
      </c>
      <c r="U531" s="533"/>
      <c r="V531" s="533">
        <v>28740251.489999998</v>
      </c>
      <c r="W531" s="533">
        <v>28740251.489999998</v>
      </c>
      <c r="X531" s="2">
        <f t="shared" si="10"/>
        <v>32189081.6688</v>
      </c>
      <c r="Y531" s="532" t="s">
        <v>85</v>
      </c>
      <c r="Z531" s="532">
        <v>2015</v>
      </c>
      <c r="AA531" s="535" t="s">
        <v>1698</v>
      </c>
      <c r="AB531" s="315" t="s">
        <v>63</v>
      </c>
      <c r="AC531" s="529"/>
      <c r="AD531" s="529"/>
      <c r="AE531" s="529"/>
      <c r="AF531" s="529"/>
    </row>
    <row r="532" spans="1:32" s="230" customFormat="1" ht="165.95" customHeight="1">
      <c r="A532" s="217" t="s">
        <v>1229</v>
      </c>
      <c r="B532" s="297" t="s">
        <v>56</v>
      </c>
      <c r="C532" s="298" t="s">
        <v>554</v>
      </c>
      <c r="D532" s="298" t="s">
        <v>555</v>
      </c>
      <c r="E532" s="298" t="s">
        <v>556</v>
      </c>
      <c r="F532" s="299" t="s">
        <v>555</v>
      </c>
      <c r="G532" s="298" t="s">
        <v>556</v>
      </c>
      <c r="H532" s="298" t="s">
        <v>557</v>
      </c>
      <c r="I532" s="300" t="s">
        <v>1498</v>
      </c>
      <c r="J532" s="301" t="s">
        <v>87</v>
      </c>
      <c r="K532" s="302">
        <v>100</v>
      </c>
      <c r="L532" s="297">
        <v>710000000</v>
      </c>
      <c r="M532" s="297" t="s">
        <v>61</v>
      </c>
      <c r="N532" s="303" t="s">
        <v>100</v>
      </c>
      <c r="O532" s="298" t="s">
        <v>526</v>
      </c>
      <c r="P532" s="298"/>
      <c r="Q532" s="304" t="s">
        <v>643</v>
      </c>
      <c r="R532" s="298" t="s">
        <v>37</v>
      </c>
      <c r="S532" s="298"/>
      <c r="T532" s="301" t="s">
        <v>86</v>
      </c>
      <c r="U532" s="589"/>
      <c r="V532" s="305">
        <v>127863051.58</v>
      </c>
      <c r="W532" s="305">
        <v>0</v>
      </c>
      <c r="X532" s="2">
        <f t="shared" si="10"/>
        <v>0</v>
      </c>
      <c r="Y532" s="306" t="s">
        <v>85</v>
      </c>
      <c r="Z532" s="298">
        <v>2015</v>
      </c>
      <c r="AA532" s="308"/>
      <c r="AB532" s="308" t="s">
        <v>63</v>
      </c>
      <c r="AC532" s="252"/>
      <c r="AD532" s="252"/>
      <c r="AE532" s="252"/>
      <c r="AF532" s="252"/>
    </row>
    <row r="533" spans="1:32" s="411" customFormat="1" ht="165.95" customHeight="1">
      <c r="A533" s="528" t="s">
        <v>1507</v>
      </c>
      <c r="B533" s="527" t="s">
        <v>56</v>
      </c>
      <c r="C533" s="461" t="s">
        <v>554</v>
      </c>
      <c r="D533" s="461" t="s">
        <v>555</v>
      </c>
      <c r="E533" s="461" t="s">
        <v>556</v>
      </c>
      <c r="F533" s="526" t="s">
        <v>555</v>
      </c>
      <c r="G533" s="461" t="s">
        <v>556</v>
      </c>
      <c r="H533" s="461" t="s">
        <v>557</v>
      </c>
      <c r="I533" s="525" t="s">
        <v>1498</v>
      </c>
      <c r="J533" s="524" t="s">
        <v>87</v>
      </c>
      <c r="K533" s="523">
        <v>100</v>
      </c>
      <c r="L533" s="527">
        <v>710000000</v>
      </c>
      <c r="M533" s="527" t="s">
        <v>61</v>
      </c>
      <c r="N533" s="522" t="s">
        <v>1485</v>
      </c>
      <c r="O533" s="461" t="s">
        <v>526</v>
      </c>
      <c r="P533" s="461"/>
      <c r="Q533" s="521" t="s">
        <v>1500</v>
      </c>
      <c r="R533" s="461" t="s">
        <v>37</v>
      </c>
      <c r="S533" s="461"/>
      <c r="T533" s="524" t="s">
        <v>86</v>
      </c>
      <c r="U533" s="255"/>
      <c r="V533" s="520">
        <v>116239137.8</v>
      </c>
      <c r="W533" s="305">
        <v>0</v>
      </c>
      <c r="X533" s="2">
        <f t="shared" si="10"/>
        <v>0</v>
      </c>
      <c r="Y533" s="255" t="s">
        <v>85</v>
      </c>
      <c r="Z533" s="461">
        <v>2015</v>
      </c>
      <c r="AA533" s="519"/>
      <c r="AB533" s="518" t="s">
        <v>63</v>
      </c>
      <c r="AC533" s="516"/>
      <c r="AD533" s="516"/>
      <c r="AE533" s="516"/>
      <c r="AF533" s="516"/>
    </row>
    <row r="534" spans="1:32" s="75" customFormat="1" ht="165.95" customHeight="1">
      <c r="A534" s="534" t="s">
        <v>1704</v>
      </c>
      <c r="B534" s="532" t="s">
        <v>56</v>
      </c>
      <c r="C534" s="532" t="s">
        <v>554</v>
      </c>
      <c r="D534" s="532" t="s">
        <v>555</v>
      </c>
      <c r="E534" s="532" t="s">
        <v>556</v>
      </c>
      <c r="F534" s="532" t="s">
        <v>555</v>
      </c>
      <c r="G534" s="532" t="s">
        <v>556</v>
      </c>
      <c r="H534" s="532" t="s">
        <v>557</v>
      </c>
      <c r="I534" s="532" t="s">
        <v>1696</v>
      </c>
      <c r="J534" s="532" t="s">
        <v>87</v>
      </c>
      <c r="K534" s="532">
        <v>100</v>
      </c>
      <c r="L534" s="532">
        <v>710000000</v>
      </c>
      <c r="M534" s="532" t="s">
        <v>61</v>
      </c>
      <c r="N534" s="532" t="s">
        <v>1485</v>
      </c>
      <c r="O534" s="532" t="s">
        <v>526</v>
      </c>
      <c r="P534" s="532"/>
      <c r="Q534" s="532" t="s">
        <v>1697</v>
      </c>
      <c r="R534" s="532" t="s">
        <v>37</v>
      </c>
      <c r="S534" s="532"/>
      <c r="T534" s="292" t="s">
        <v>86</v>
      </c>
      <c r="U534" s="533"/>
      <c r="V534" s="533">
        <v>110883866.51000001</v>
      </c>
      <c r="W534" s="533">
        <v>110883866.51000001</v>
      </c>
      <c r="X534" s="2">
        <f t="shared" si="10"/>
        <v>124189930.49120001</v>
      </c>
      <c r="Y534" s="532" t="s">
        <v>85</v>
      </c>
      <c r="Z534" s="532">
        <v>2015</v>
      </c>
      <c r="AA534" s="535" t="s">
        <v>1698</v>
      </c>
      <c r="AB534" s="315" t="s">
        <v>63</v>
      </c>
      <c r="AC534" s="529"/>
      <c r="AD534" s="529"/>
      <c r="AE534" s="529"/>
      <c r="AF534" s="529"/>
    </row>
    <row r="535" spans="1:32" s="230" customFormat="1" ht="165.95" customHeight="1">
      <c r="A535" s="217" t="s">
        <v>1228</v>
      </c>
      <c r="B535" s="297" t="s">
        <v>56</v>
      </c>
      <c r="C535" s="298" t="s">
        <v>554</v>
      </c>
      <c r="D535" s="298" t="s">
        <v>555</v>
      </c>
      <c r="E535" s="298" t="s">
        <v>556</v>
      </c>
      <c r="F535" s="299" t="s">
        <v>555</v>
      </c>
      <c r="G535" s="298" t="s">
        <v>556</v>
      </c>
      <c r="H535" s="298" t="s">
        <v>557</v>
      </c>
      <c r="I535" s="300" t="s">
        <v>1498</v>
      </c>
      <c r="J535" s="301" t="s">
        <v>87</v>
      </c>
      <c r="K535" s="302">
        <v>100</v>
      </c>
      <c r="L535" s="297">
        <v>710000000</v>
      </c>
      <c r="M535" s="297" t="s">
        <v>61</v>
      </c>
      <c r="N535" s="303" t="s">
        <v>100</v>
      </c>
      <c r="O535" s="298" t="s">
        <v>562</v>
      </c>
      <c r="P535" s="298"/>
      <c r="Q535" s="304" t="s">
        <v>643</v>
      </c>
      <c r="R535" s="298" t="s">
        <v>37</v>
      </c>
      <c r="S535" s="298"/>
      <c r="T535" s="301" t="s">
        <v>86</v>
      </c>
      <c r="U535" s="589"/>
      <c r="V535" s="305">
        <v>109203257.90000001</v>
      </c>
      <c r="W535" s="305">
        <v>0</v>
      </c>
      <c r="X535" s="2">
        <f t="shared" si="10"/>
        <v>0</v>
      </c>
      <c r="Y535" s="306" t="s">
        <v>85</v>
      </c>
      <c r="Z535" s="298">
        <v>2015</v>
      </c>
      <c r="AA535" s="308"/>
      <c r="AB535" s="308" t="s">
        <v>63</v>
      </c>
      <c r="AC535" s="252"/>
      <c r="AD535" s="252"/>
      <c r="AE535" s="252"/>
      <c r="AF535" s="252"/>
    </row>
    <row r="536" spans="1:32" s="75" customFormat="1" ht="165.95" customHeight="1">
      <c r="A536" s="528" t="s">
        <v>1508</v>
      </c>
      <c r="B536" s="527" t="s">
        <v>56</v>
      </c>
      <c r="C536" s="461" t="s">
        <v>554</v>
      </c>
      <c r="D536" s="461" t="s">
        <v>555</v>
      </c>
      <c r="E536" s="461" t="s">
        <v>556</v>
      </c>
      <c r="F536" s="526" t="s">
        <v>555</v>
      </c>
      <c r="G536" s="461" t="s">
        <v>556</v>
      </c>
      <c r="H536" s="461" t="s">
        <v>557</v>
      </c>
      <c r="I536" s="525" t="s">
        <v>1498</v>
      </c>
      <c r="J536" s="524" t="s">
        <v>87</v>
      </c>
      <c r="K536" s="523">
        <v>100</v>
      </c>
      <c r="L536" s="527">
        <v>710000000</v>
      </c>
      <c r="M536" s="527" t="s">
        <v>61</v>
      </c>
      <c r="N536" s="522" t="s">
        <v>1485</v>
      </c>
      <c r="O536" s="461" t="s">
        <v>562</v>
      </c>
      <c r="P536" s="461"/>
      <c r="Q536" s="521" t="s">
        <v>1500</v>
      </c>
      <c r="R536" s="461" t="s">
        <v>37</v>
      </c>
      <c r="S536" s="461"/>
      <c r="T536" s="524" t="s">
        <v>86</v>
      </c>
      <c r="U536" s="255"/>
      <c r="V536" s="520">
        <v>99275689</v>
      </c>
      <c r="W536" s="305">
        <v>0</v>
      </c>
      <c r="X536" s="2">
        <f t="shared" si="10"/>
        <v>0</v>
      </c>
      <c r="Y536" s="255" t="s">
        <v>85</v>
      </c>
      <c r="Z536" s="461">
        <v>2015</v>
      </c>
      <c r="AA536" s="519"/>
      <c r="AB536" s="518" t="s">
        <v>63</v>
      </c>
      <c r="AC536" s="316"/>
      <c r="AD536" s="316"/>
      <c r="AE536" s="316"/>
      <c r="AF536" s="316"/>
    </row>
    <row r="537" spans="1:32" s="75" customFormat="1" ht="165.95" customHeight="1">
      <c r="A537" s="534" t="s">
        <v>1705</v>
      </c>
      <c r="B537" s="532" t="s">
        <v>56</v>
      </c>
      <c r="C537" s="532" t="s">
        <v>554</v>
      </c>
      <c r="D537" s="532" t="s">
        <v>555</v>
      </c>
      <c r="E537" s="532" t="s">
        <v>556</v>
      </c>
      <c r="F537" s="532" t="s">
        <v>555</v>
      </c>
      <c r="G537" s="532" t="s">
        <v>556</v>
      </c>
      <c r="H537" s="532" t="s">
        <v>557</v>
      </c>
      <c r="I537" s="532" t="s">
        <v>1696</v>
      </c>
      <c r="J537" s="532" t="s">
        <v>87</v>
      </c>
      <c r="K537" s="532">
        <v>100</v>
      </c>
      <c r="L537" s="532">
        <v>710000000</v>
      </c>
      <c r="M537" s="532" t="s">
        <v>61</v>
      </c>
      <c r="N537" s="532" t="s">
        <v>1485</v>
      </c>
      <c r="O537" s="532" t="s">
        <v>562</v>
      </c>
      <c r="P537" s="532"/>
      <c r="Q537" s="532" t="s">
        <v>1697</v>
      </c>
      <c r="R537" s="532" t="s">
        <v>37</v>
      </c>
      <c r="S537" s="532"/>
      <c r="T537" s="292" t="s">
        <v>86</v>
      </c>
      <c r="U537" s="533"/>
      <c r="V537" s="533">
        <v>94775584.159999996</v>
      </c>
      <c r="W537" s="533">
        <v>94775584.159999996</v>
      </c>
      <c r="X537" s="2">
        <f t="shared" si="10"/>
        <v>106148654.25920001</v>
      </c>
      <c r="Y537" s="532" t="s">
        <v>85</v>
      </c>
      <c r="Z537" s="532">
        <v>2015</v>
      </c>
      <c r="AA537" s="535" t="s">
        <v>1698</v>
      </c>
      <c r="AB537" s="315" t="s">
        <v>63</v>
      </c>
      <c r="AC537" s="529"/>
      <c r="AD537" s="529"/>
      <c r="AE537" s="529"/>
      <c r="AF537" s="529"/>
    </row>
    <row r="538" spans="1:32" s="230" customFormat="1" ht="165.95" customHeight="1">
      <c r="A538" s="217" t="s">
        <v>1227</v>
      </c>
      <c r="B538" s="297" t="s">
        <v>56</v>
      </c>
      <c r="C538" s="298" t="s">
        <v>554</v>
      </c>
      <c r="D538" s="298" t="s">
        <v>555</v>
      </c>
      <c r="E538" s="298" t="s">
        <v>556</v>
      </c>
      <c r="F538" s="299" t="s">
        <v>555</v>
      </c>
      <c r="G538" s="298" t="s">
        <v>556</v>
      </c>
      <c r="H538" s="298" t="s">
        <v>557</v>
      </c>
      <c r="I538" s="300" t="s">
        <v>1498</v>
      </c>
      <c r="J538" s="301" t="s">
        <v>87</v>
      </c>
      <c r="K538" s="302">
        <v>100</v>
      </c>
      <c r="L538" s="297">
        <v>710000000</v>
      </c>
      <c r="M538" s="297" t="s">
        <v>61</v>
      </c>
      <c r="N538" s="303" t="s">
        <v>100</v>
      </c>
      <c r="O538" s="299" t="s">
        <v>141</v>
      </c>
      <c r="P538" s="298"/>
      <c r="Q538" s="304" t="s">
        <v>643</v>
      </c>
      <c r="R538" s="298" t="s">
        <v>37</v>
      </c>
      <c r="S538" s="298"/>
      <c r="T538" s="301" t="s">
        <v>86</v>
      </c>
      <c r="U538" s="589"/>
      <c r="V538" s="305">
        <v>18837416.399999999</v>
      </c>
      <c r="W538" s="305">
        <v>0</v>
      </c>
      <c r="X538" s="2">
        <f t="shared" si="10"/>
        <v>0</v>
      </c>
      <c r="Y538" s="306" t="s">
        <v>85</v>
      </c>
      <c r="Z538" s="298">
        <v>2015</v>
      </c>
      <c r="AA538" s="308"/>
      <c r="AB538" s="308" t="s">
        <v>63</v>
      </c>
      <c r="AC538" s="252"/>
      <c r="AD538" s="252"/>
      <c r="AE538" s="252"/>
      <c r="AF538" s="252"/>
    </row>
    <row r="539" spans="1:32" s="75" customFormat="1" ht="165.95" customHeight="1">
      <c r="A539" s="528" t="s">
        <v>1509</v>
      </c>
      <c r="B539" s="527" t="s">
        <v>56</v>
      </c>
      <c r="C539" s="461" t="s">
        <v>554</v>
      </c>
      <c r="D539" s="461" t="s">
        <v>555</v>
      </c>
      <c r="E539" s="461" t="s">
        <v>556</v>
      </c>
      <c r="F539" s="526" t="s">
        <v>555</v>
      </c>
      <c r="G539" s="461" t="s">
        <v>556</v>
      </c>
      <c r="H539" s="461" t="s">
        <v>557</v>
      </c>
      <c r="I539" s="525" t="s">
        <v>1498</v>
      </c>
      <c r="J539" s="524" t="s">
        <v>87</v>
      </c>
      <c r="K539" s="523">
        <v>100</v>
      </c>
      <c r="L539" s="527">
        <v>710000000</v>
      </c>
      <c r="M539" s="527" t="s">
        <v>61</v>
      </c>
      <c r="N539" s="522" t="s">
        <v>1485</v>
      </c>
      <c r="O539" s="526" t="s">
        <v>141</v>
      </c>
      <c r="P539" s="461"/>
      <c r="Q539" s="521" t="s">
        <v>1500</v>
      </c>
      <c r="R539" s="461" t="s">
        <v>37</v>
      </c>
      <c r="S539" s="461"/>
      <c r="T539" s="524" t="s">
        <v>86</v>
      </c>
      <c r="U539" s="255"/>
      <c r="V539" s="520">
        <v>17124924</v>
      </c>
      <c r="W539" s="305">
        <v>0</v>
      </c>
      <c r="X539" s="2">
        <f t="shared" si="10"/>
        <v>0</v>
      </c>
      <c r="Y539" s="255" t="s">
        <v>85</v>
      </c>
      <c r="Z539" s="461">
        <v>2015</v>
      </c>
      <c r="AA539" s="519"/>
      <c r="AB539" s="518" t="s">
        <v>63</v>
      </c>
      <c r="AC539" s="316"/>
      <c r="AD539" s="316"/>
      <c r="AE539" s="316"/>
      <c r="AF539" s="316"/>
    </row>
    <row r="540" spans="1:32" s="75" customFormat="1" ht="165.95" customHeight="1">
      <c r="A540" s="534" t="s">
        <v>1706</v>
      </c>
      <c r="B540" s="532" t="s">
        <v>56</v>
      </c>
      <c r="C540" s="532" t="s">
        <v>554</v>
      </c>
      <c r="D540" s="532" t="s">
        <v>555</v>
      </c>
      <c r="E540" s="532" t="s">
        <v>556</v>
      </c>
      <c r="F540" s="532" t="s">
        <v>555</v>
      </c>
      <c r="G540" s="532" t="s">
        <v>556</v>
      </c>
      <c r="H540" s="532" t="s">
        <v>557</v>
      </c>
      <c r="I540" s="532" t="s">
        <v>1696</v>
      </c>
      <c r="J540" s="532" t="s">
        <v>87</v>
      </c>
      <c r="K540" s="532">
        <v>100</v>
      </c>
      <c r="L540" s="532">
        <v>710000000</v>
      </c>
      <c r="M540" s="532" t="s">
        <v>61</v>
      </c>
      <c r="N540" s="532" t="s">
        <v>1485</v>
      </c>
      <c r="O540" s="532" t="s">
        <v>141</v>
      </c>
      <c r="P540" s="532"/>
      <c r="Q540" s="532" t="s">
        <v>1697</v>
      </c>
      <c r="R540" s="532" t="s">
        <v>37</v>
      </c>
      <c r="S540" s="532"/>
      <c r="T540" s="292" t="s">
        <v>86</v>
      </c>
      <c r="U540" s="533"/>
      <c r="V540" s="533">
        <v>16308557.76</v>
      </c>
      <c r="W540" s="533">
        <v>16308557.76</v>
      </c>
      <c r="X540" s="2">
        <f t="shared" si="10"/>
        <v>18265584.691200003</v>
      </c>
      <c r="Y540" s="532" t="s">
        <v>85</v>
      </c>
      <c r="Z540" s="532">
        <v>2015</v>
      </c>
      <c r="AA540" s="535" t="s">
        <v>1698</v>
      </c>
      <c r="AB540" s="315" t="s">
        <v>63</v>
      </c>
      <c r="AC540" s="529"/>
      <c r="AD540" s="529"/>
      <c r="AE540" s="529"/>
      <c r="AF540" s="529"/>
    </row>
    <row r="541" spans="1:32" s="230" customFormat="1" ht="165.95" customHeight="1">
      <c r="A541" s="217" t="s">
        <v>1226</v>
      </c>
      <c r="B541" s="297" t="s">
        <v>56</v>
      </c>
      <c r="C541" s="298" t="s">
        <v>554</v>
      </c>
      <c r="D541" s="298" t="s">
        <v>555</v>
      </c>
      <c r="E541" s="298" t="s">
        <v>556</v>
      </c>
      <c r="F541" s="299" t="s">
        <v>555</v>
      </c>
      <c r="G541" s="298" t="s">
        <v>556</v>
      </c>
      <c r="H541" s="298" t="s">
        <v>557</v>
      </c>
      <c r="I541" s="300" t="s">
        <v>1498</v>
      </c>
      <c r="J541" s="301" t="s">
        <v>87</v>
      </c>
      <c r="K541" s="302">
        <v>100</v>
      </c>
      <c r="L541" s="297">
        <v>710000000</v>
      </c>
      <c r="M541" s="297" t="s">
        <v>61</v>
      </c>
      <c r="N541" s="303" t="s">
        <v>100</v>
      </c>
      <c r="O541" s="298" t="s">
        <v>563</v>
      </c>
      <c r="P541" s="298"/>
      <c r="Q541" s="304" t="s">
        <v>643</v>
      </c>
      <c r="R541" s="298" t="s">
        <v>37</v>
      </c>
      <c r="S541" s="298"/>
      <c r="T541" s="301" t="s">
        <v>86</v>
      </c>
      <c r="U541" s="589"/>
      <c r="V541" s="305">
        <v>4709354.0999999996</v>
      </c>
      <c r="W541" s="305">
        <v>0</v>
      </c>
      <c r="X541" s="2">
        <f t="shared" si="10"/>
        <v>0</v>
      </c>
      <c r="Y541" s="306" t="s">
        <v>85</v>
      </c>
      <c r="Z541" s="298">
        <v>2015</v>
      </c>
      <c r="AA541" s="308"/>
      <c r="AB541" s="308" t="s">
        <v>63</v>
      </c>
      <c r="AC541" s="252"/>
      <c r="AD541" s="252"/>
      <c r="AE541" s="252"/>
      <c r="AF541" s="252"/>
    </row>
    <row r="542" spans="1:32" s="411" customFormat="1" ht="165.95" customHeight="1">
      <c r="A542" s="528" t="s">
        <v>1510</v>
      </c>
      <c r="B542" s="527" t="s">
        <v>56</v>
      </c>
      <c r="C542" s="461" t="s">
        <v>554</v>
      </c>
      <c r="D542" s="461" t="s">
        <v>555</v>
      </c>
      <c r="E542" s="461" t="s">
        <v>556</v>
      </c>
      <c r="F542" s="526" t="s">
        <v>555</v>
      </c>
      <c r="G542" s="461" t="s">
        <v>556</v>
      </c>
      <c r="H542" s="461" t="s">
        <v>557</v>
      </c>
      <c r="I542" s="525" t="s">
        <v>1498</v>
      </c>
      <c r="J542" s="524" t="s">
        <v>87</v>
      </c>
      <c r="K542" s="523">
        <v>100</v>
      </c>
      <c r="L542" s="527">
        <v>710000000</v>
      </c>
      <c r="M542" s="527" t="s">
        <v>61</v>
      </c>
      <c r="N542" s="522" t="s">
        <v>1485</v>
      </c>
      <c r="O542" s="461" t="s">
        <v>563</v>
      </c>
      <c r="P542" s="461"/>
      <c r="Q542" s="521" t="s">
        <v>1500</v>
      </c>
      <c r="R542" s="461" t="s">
        <v>37</v>
      </c>
      <c r="S542" s="461"/>
      <c r="T542" s="524" t="s">
        <v>86</v>
      </c>
      <c r="U542" s="255"/>
      <c r="V542" s="520">
        <v>4281231</v>
      </c>
      <c r="W542" s="305">
        <v>0</v>
      </c>
      <c r="X542" s="2">
        <f t="shared" si="10"/>
        <v>0</v>
      </c>
      <c r="Y542" s="255" t="s">
        <v>85</v>
      </c>
      <c r="Z542" s="461">
        <v>2015</v>
      </c>
      <c r="AA542" s="519"/>
      <c r="AB542" s="518" t="s">
        <v>63</v>
      </c>
      <c r="AC542" s="516"/>
      <c r="AD542" s="516"/>
      <c r="AE542" s="516"/>
      <c r="AF542" s="516"/>
    </row>
    <row r="543" spans="1:32" s="75" customFormat="1" ht="165.95" customHeight="1">
      <c r="A543" s="534" t="s">
        <v>1707</v>
      </c>
      <c r="B543" s="532" t="s">
        <v>56</v>
      </c>
      <c r="C543" s="532" t="s">
        <v>554</v>
      </c>
      <c r="D543" s="532" t="s">
        <v>555</v>
      </c>
      <c r="E543" s="532" t="s">
        <v>556</v>
      </c>
      <c r="F543" s="532" t="s">
        <v>555</v>
      </c>
      <c r="G543" s="532" t="s">
        <v>556</v>
      </c>
      <c r="H543" s="532" t="s">
        <v>557</v>
      </c>
      <c r="I543" s="532" t="s">
        <v>1696</v>
      </c>
      <c r="J543" s="532" t="s">
        <v>87</v>
      </c>
      <c r="K543" s="532">
        <v>100</v>
      </c>
      <c r="L543" s="532">
        <v>710000000</v>
      </c>
      <c r="M543" s="532" t="s">
        <v>61</v>
      </c>
      <c r="N543" s="532" t="s">
        <v>1485</v>
      </c>
      <c r="O543" s="532" t="s">
        <v>563</v>
      </c>
      <c r="P543" s="532"/>
      <c r="Q543" s="532" t="s">
        <v>1697</v>
      </c>
      <c r="R543" s="532" t="s">
        <v>37</v>
      </c>
      <c r="S543" s="532"/>
      <c r="T543" s="292" t="s">
        <v>86</v>
      </c>
      <c r="U543" s="533"/>
      <c r="V543" s="533">
        <v>4077139.44</v>
      </c>
      <c r="W543" s="533">
        <v>4067169.45</v>
      </c>
      <c r="X543" s="2">
        <f t="shared" si="10"/>
        <v>4555229.7840000009</v>
      </c>
      <c r="Y543" s="532" t="s">
        <v>85</v>
      </c>
      <c r="Z543" s="532">
        <v>2015</v>
      </c>
      <c r="AA543" s="535" t="s">
        <v>1698</v>
      </c>
      <c r="AB543" s="315" t="s">
        <v>63</v>
      </c>
      <c r="AC543" s="529"/>
      <c r="AD543" s="529"/>
      <c r="AE543" s="529"/>
      <c r="AF543" s="529"/>
    </row>
    <row r="544" spans="1:32" s="230" customFormat="1" ht="165.95" customHeight="1">
      <c r="A544" s="217" t="s">
        <v>1225</v>
      </c>
      <c r="B544" s="297" t="s">
        <v>56</v>
      </c>
      <c r="C544" s="298" t="s">
        <v>554</v>
      </c>
      <c r="D544" s="298" t="s">
        <v>555</v>
      </c>
      <c r="E544" s="298" t="s">
        <v>556</v>
      </c>
      <c r="F544" s="299" t="s">
        <v>555</v>
      </c>
      <c r="G544" s="298" t="s">
        <v>556</v>
      </c>
      <c r="H544" s="298" t="s">
        <v>557</v>
      </c>
      <c r="I544" s="300" t="s">
        <v>1498</v>
      </c>
      <c r="J544" s="301" t="s">
        <v>87</v>
      </c>
      <c r="K544" s="302">
        <v>100</v>
      </c>
      <c r="L544" s="297">
        <v>710000000</v>
      </c>
      <c r="M544" s="297" t="s">
        <v>61</v>
      </c>
      <c r="N544" s="303" t="s">
        <v>100</v>
      </c>
      <c r="O544" s="304" t="s">
        <v>420</v>
      </c>
      <c r="P544" s="298"/>
      <c r="Q544" s="304" t="s">
        <v>1710</v>
      </c>
      <c r="R544" s="298" t="s">
        <v>37</v>
      </c>
      <c r="S544" s="298"/>
      <c r="T544" s="301" t="s">
        <v>86</v>
      </c>
      <c r="U544" s="589"/>
      <c r="V544" s="305">
        <v>28256124.600000001</v>
      </c>
      <c r="W544" s="305">
        <v>0</v>
      </c>
      <c r="X544" s="2">
        <f t="shared" si="10"/>
        <v>0</v>
      </c>
      <c r="Y544" s="306" t="s">
        <v>85</v>
      </c>
      <c r="Z544" s="298">
        <v>2015</v>
      </c>
      <c r="AA544" s="308"/>
      <c r="AB544" s="308" t="s">
        <v>63</v>
      </c>
      <c r="AC544" s="252"/>
      <c r="AD544" s="252"/>
      <c r="AE544" s="252"/>
      <c r="AF544" s="252"/>
    </row>
    <row r="545" spans="1:32" ht="165.95" customHeight="1">
      <c r="A545" s="217" t="s">
        <v>1519</v>
      </c>
      <c r="B545" s="297" t="s">
        <v>56</v>
      </c>
      <c r="C545" s="298" t="s">
        <v>554</v>
      </c>
      <c r="D545" s="298" t="s">
        <v>555</v>
      </c>
      <c r="E545" s="298" t="s">
        <v>556</v>
      </c>
      <c r="F545" s="299" t="s">
        <v>555</v>
      </c>
      <c r="G545" s="298" t="s">
        <v>556</v>
      </c>
      <c r="H545" s="298" t="s">
        <v>557</v>
      </c>
      <c r="I545" s="300" t="s">
        <v>1498</v>
      </c>
      <c r="J545" s="301" t="s">
        <v>87</v>
      </c>
      <c r="K545" s="302">
        <v>100</v>
      </c>
      <c r="L545" s="297">
        <v>710000000</v>
      </c>
      <c r="M545" s="297" t="s">
        <v>61</v>
      </c>
      <c r="N545" s="522" t="s">
        <v>1485</v>
      </c>
      <c r="O545" s="304" t="s">
        <v>420</v>
      </c>
      <c r="P545" s="298"/>
      <c r="Q545" s="521" t="s">
        <v>1500</v>
      </c>
      <c r="R545" s="298" t="s">
        <v>37</v>
      </c>
      <c r="S545" s="298"/>
      <c r="T545" s="301" t="s">
        <v>86</v>
      </c>
      <c r="U545" s="589"/>
      <c r="V545" s="305">
        <v>25687386</v>
      </c>
      <c r="W545" s="305">
        <v>0</v>
      </c>
      <c r="X545" s="2">
        <f t="shared" si="10"/>
        <v>0</v>
      </c>
      <c r="Y545" s="306" t="s">
        <v>85</v>
      </c>
      <c r="Z545" s="298">
        <v>2015</v>
      </c>
      <c r="AA545" s="308"/>
      <c r="AB545" s="308" t="s">
        <v>63</v>
      </c>
      <c r="AC545" s="247"/>
      <c r="AD545" s="247"/>
      <c r="AE545" s="247"/>
      <c r="AF545" s="247"/>
    </row>
    <row r="546" spans="1:32" ht="165.95" customHeight="1">
      <c r="A546" s="534" t="s">
        <v>1708</v>
      </c>
      <c r="B546" s="532" t="s">
        <v>1645</v>
      </c>
      <c r="C546" s="532" t="s">
        <v>554</v>
      </c>
      <c r="D546" s="532" t="s">
        <v>555</v>
      </c>
      <c r="E546" s="532" t="s">
        <v>556</v>
      </c>
      <c r="F546" s="532" t="s">
        <v>555</v>
      </c>
      <c r="G546" s="532" t="s">
        <v>556</v>
      </c>
      <c r="H546" s="532" t="s">
        <v>557</v>
      </c>
      <c r="I546" s="532" t="s">
        <v>1696</v>
      </c>
      <c r="J546" s="532" t="s">
        <v>87</v>
      </c>
      <c r="K546" s="532">
        <v>100</v>
      </c>
      <c r="L546" s="532">
        <v>710000000</v>
      </c>
      <c r="M546" s="532" t="s">
        <v>1894</v>
      </c>
      <c r="N546" s="532" t="s">
        <v>1648</v>
      </c>
      <c r="O546" s="532" t="s">
        <v>1894</v>
      </c>
      <c r="P546" s="532"/>
      <c r="Q546" s="532" t="s">
        <v>1709</v>
      </c>
      <c r="R546" s="532" t="s">
        <v>37</v>
      </c>
      <c r="S546" s="532"/>
      <c r="T546" s="292" t="s">
        <v>86</v>
      </c>
      <c r="U546" s="533"/>
      <c r="V546" s="533">
        <v>5993723.4000000004</v>
      </c>
      <c r="W546" s="533">
        <v>5993723.4000000004</v>
      </c>
      <c r="X546" s="2">
        <f t="shared" si="10"/>
        <v>6712970.2080000015</v>
      </c>
      <c r="Y546" s="532" t="s">
        <v>85</v>
      </c>
      <c r="Z546" s="532">
        <v>2015</v>
      </c>
      <c r="AA546" s="535" t="s">
        <v>1698</v>
      </c>
      <c r="AB546" s="315" t="s">
        <v>63</v>
      </c>
      <c r="AC546" s="431"/>
      <c r="AD546" s="431"/>
      <c r="AE546" s="431"/>
      <c r="AF546" s="431"/>
    </row>
    <row r="547" spans="1:32" ht="165.95" customHeight="1">
      <c r="A547" s="115" t="s">
        <v>1224</v>
      </c>
      <c r="B547" s="138" t="s">
        <v>56</v>
      </c>
      <c r="C547" s="139" t="s">
        <v>57</v>
      </c>
      <c r="D547" s="139" t="s">
        <v>58</v>
      </c>
      <c r="E547" s="140" t="s">
        <v>264</v>
      </c>
      <c r="F547" s="140" t="s">
        <v>59</v>
      </c>
      <c r="G547" s="140" t="s">
        <v>265</v>
      </c>
      <c r="H547" s="140" t="s">
        <v>60</v>
      </c>
      <c r="I547" s="140" t="s">
        <v>266</v>
      </c>
      <c r="J547" s="141" t="s">
        <v>87</v>
      </c>
      <c r="K547" s="142">
        <v>100</v>
      </c>
      <c r="L547" s="50">
        <v>710000000</v>
      </c>
      <c r="M547" s="49" t="s">
        <v>61</v>
      </c>
      <c r="N547" s="51" t="s">
        <v>100</v>
      </c>
      <c r="O547" s="139" t="s">
        <v>89</v>
      </c>
      <c r="P547" s="139"/>
      <c r="Q547" s="139" t="s">
        <v>90</v>
      </c>
      <c r="R547" s="143" t="s">
        <v>646</v>
      </c>
      <c r="S547" s="139"/>
      <c r="T547" s="141" t="s">
        <v>30</v>
      </c>
      <c r="U547" s="590"/>
      <c r="V547" s="144">
        <v>1500000</v>
      </c>
      <c r="W547" s="144">
        <v>1500000</v>
      </c>
      <c r="X547" s="2">
        <f t="shared" si="10"/>
        <v>1680000.0000000002</v>
      </c>
      <c r="Y547" s="145" t="s">
        <v>85</v>
      </c>
      <c r="Z547" s="53">
        <v>2015</v>
      </c>
      <c r="AA547" s="138"/>
      <c r="AB547" s="90" t="s">
        <v>63</v>
      </c>
      <c r="AC547" s="247"/>
      <c r="AD547" s="247"/>
      <c r="AE547" s="247"/>
      <c r="AF547" s="247"/>
    </row>
    <row r="548" spans="1:32" ht="165.95" customHeight="1">
      <c r="A548" s="115" t="s">
        <v>1223</v>
      </c>
      <c r="B548" s="138" t="s">
        <v>56</v>
      </c>
      <c r="C548" s="139" t="s">
        <v>57</v>
      </c>
      <c r="D548" s="139" t="s">
        <v>58</v>
      </c>
      <c r="E548" s="140" t="s">
        <v>264</v>
      </c>
      <c r="F548" s="140" t="s">
        <v>59</v>
      </c>
      <c r="G548" s="140" t="s">
        <v>265</v>
      </c>
      <c r="H548" s="140" t="s">
        <v>60</v>
      </c>
      <c r="I548" s="140" t="s">
        <v>266</v>
      </c>
      <c r="J548" s="141" t="s">
        <v>87</v>
      </c>
      <c r="K548" s="142">
        <v>100</v>
      </c>
      <c r="L548" s="50">
        <v>710000000</v>
      </c>
      <c r="M548" s="49" t="s">
        <v>61</v>
      </c>
      <c r="N548" s="51" t="s">
        <v>100</v>
      </c>
      <c r="O548" s="146" t="s">
        <v>91</v>
      </c>
      <c r="P548" s="139"/>
      <c r="Q548" s="139" t="s">
        <v>90</v>
      </c>
      <c r="R548" s="143" t="s">
        <v>646</v>
      </c>
      <c r="S548" s="139"/>
      <c r="T548" s="141" t="s">
        <v>30</v>
      </c>
      <c r="U548" s="590"/>
      <c r="V548" s="144">
        <v>1605000</v>
      </c>
      <c r="W548" s="144">
        <v>1605000</v>
      </c>
      <c r="X548" s="2">
        <f t="shared" si="10"/>
        <v>1797600.0000000002</v>
      </c>
      <c r="Y548" s="145" t="s">
        <v>85</v>
      </c>
      <c r="Z548" s="53">
        <v>2015</v>
      </c>
      <c r="AA548" s="138"/>
      <c r="AB548" s="90" t="s">
        <v>63</v>
      </c>
      <c r="AC548" s="247"/>
      <c r="AD548" s="247"/>
      <c r="AE548" s="247"/>
      <c r="AF548" s="247"/>
    </row>
    <row r="549" spans="1:32" ht="165.95" customHeight="1">
      <c r="A549" s="115" t="s">
        <v>1222</v>
      </c>
      <c r="B549" s="138" t="s">
        <v>56</v>
      </c>
      <c r="C549" s="139" t="s">
        <v>57</v>
      </c>
      <c r="D549" s="139" t="s">
        <v>58</v>
      </c>
      <c r="E549" s="140" t="s">
        <v>264</v>
      </c>
      <c r="F549" s="140" t="s">
        <v>59</v>
      </c>
      <c r="G549" s="140" t="s">
        <v>265</v>
      </c>
      <c r="H549" s="140" t="s">
        <v>60</v>
      </c>
      <c r="I549" s="140" t="s">
        <v>266</v>
      </c>
      <c r="J549" s="141" t="s">
        <v>87</v>
      </c>
      <c r="K549" s="142">
        <v>100</v>
      </c>
      <c r="L549" s="50">
        <v>710000000</v>
      </c>
      <c r="M549" s="49" t="s">
        <v>61</v>
      </c>
      <c r="N549" s="51" t="s">
        <v>100</v>
      </c>
      <c r="O549" s="53" t="s">
        <v>255</v>
      </c>
      <c r="P549" s="139"/>
      <c r="Q549" s="139" t="s">
        <v>90</v>
      </c>
      <c r="R549" s="143" t="s">
        <v>646</v>
      </c>
      <c r="S549" s="139"/>
      <c r="T549" s="141" t="s">
        <v>30</v>
      </c>
      <c r="U549" s="591"/>
      <c r="V549" s="144">
        <v>1500000</v>
      </c>
      <c r="W549" s="144">
        <v>1500000</v>
      </c>
      <c r="X549" s="2">
        <f t="shared" si="10"/>
        <v>1680000.0000000002</v>
      </c>
      <c r="Y549" s="145" t="s">
        <v>85</v>
      </c>
      <c r="Z549" s="53">
        <v>2015</v>
      </c>
      <c r="AA549" s="138"/>
      <c r="AB549" s="90" t="s">
        <v>63</v>
      </c>
      <c r="AC549" s="247"/>
      <c r="AD549" s="247"/>
      <c r="AE549" s="247"/>
      <c r="AF549" s="247"/>
    </row>
    <row r="550" spans="1:32" ht="165.95" customHeight="1">
      <c r="A550" s="115" t="s">
        <v>1221</v>
      </c>
      <c r="B550" s="138" t="s">
        <v>56</v>
      </c>
      <c r="C550" s="139" t="s">
        <v>57</v>
      </c>
      <c r="D550" s="139" t="s">
        <v>58</v>
      </c>
      <c r="E550" s="140" t="s">
        <v>264</v>
      </c>
      <c r="F550" s="140" t="s">
        <v>59</v>
      </c>
      <c r="G550" s="140" t="s">
        <v>265</v>
      </c>
      <c r="H550" s="140" t="s">
        <v>60</v>
      </c>
      <c r="I550" s="140" t="s">
        <v>266</v>
      </c>
      <c r="J550" s="141" t="s">
        <v>87</v>
      </c>
      <c r="K550" s="142">
        <v>100</v>
      </c>
      <c r="L550" s="50">
        <v>710000000</v>
      </c>
      <c r="M550" s="49" t="s">
        <v>61</v>
      </c>
      <c r="N550" s="51" t="s">
        <v>100</v>
      </c>
      <c r="O550" s="147" t="s">
        <v>499</v>
      </c>
      <c r="P550" s="139"/>
      <c r="Q550" s="139" t="s">
        <v>90</v>
      </c>
      <c r="R550" s="143" t="s">
        <v>646</v>
      </c>
      <c r="S550" s="139"/>
      <c r="T550" s="141" t="s">
        <v>30</v>
      </c>
      <c r="U550" s="591"/>
      <c r="V550" s="144">
        <v>1500000</v>
      </c>
      <c r="W550" s="144">
        <v>1500000</v>
      </c>
      <c r="X550" s="2">
        <f t="shared" si="10"/>
        <v>1680000.0000000002</v>
      </c>
      <c r="Y550" s="145" t="s">
        <v>85</v>
      </c>
      <c r="Z550" s="53">
        <v>2015</v>
      </c>
      <c r="AA550" s="138"/>
      <c r="AB550" s="90" t="s">
        <v>63</v>
      </c>
      <c r="AC550" s="247"/>
      <c r="AD550" s="247"/>
      <c r="AE550" s="247"/>
      <c r="AF550" s="247"/>
    </row>
    <row r="551" spans="1:32" ht="165.95" customHeight="1">
      <c r="A551" s="115" t="s">
        <v>1220</v>
      </c>
      <c r="B551" s="138" t="s">
        <v>56</v>
      </c>
      <c r="C551" s="139" t="s">
        <v>57</v>
      </c>
      <c r="D551" s="139" t="s">
        <v>58</v>
      </c>
      <c r="E551" s="140" t="s">
        <v>264</v>
      </c>
      <c r="F551" s="140" t="s">
        <v>59</v>
      </c>
      <c r="G551" s="140" t="s">
        <v>265</v>
      </c>
      <c r="H551" s="140" t="s">
        <v>60</v>
      </c>
      <c r="I551" s="140" t="s">
        <v>266</v>
      </c>
      <c r="J551" s="141" t="s">
        <v>87</v>
      </c>
      <c r="K551" s="142">
        <v>100</v>
      </c>
      <c r="L551" s="50">
        <v>710000000</v>
      </c>
      <c r="M551" s="49" t="s">
        <v>61</v>
      </c>
      <c r="N551" s="51" t="s">
        <v>100</v>
      </c>
      <c r="O551" s="53" t="s">
        <v>92</v>
      </c>
      <c r="P551" s="139"/>
      <c r="Q551" s="139" t="s">
        <v>90</v>
      </c>
      <c r="R551" s="143" t="s">
        <v>646</v>
      </c>
      <c r="S551" s="139"/>
      <c r="T551" s="141" t="s">
        <v>30</v>
      </c>
      <c r="U551" s="591"/>
      <c r="V551" s="144">
        <v>1600000</v>
      </c>
      <c r="W551" s="144">
        <v>1600000</v>
      </c>
      <c r="X551" s="2">
        <f t="shared" si="10"/>
        <v>1792000.0000000002</v>
      </c>
      <c r="Y551" s="145" t="s">
        <v>85</v>
      </c>
      <c r="Z551" s="53">
        <v>2015</v>
      </c>
      <c r="AA551" s="138"/>
      <c r="AB551" s="90" t="s">
        <v>63</v>
      </c>
      <c r="AC551" s="247"/>
      <c r="AD551" s="247"/>
      <c r="AE551" s="247"/>
      <c r="AF551" s="247"/>
    </row>
    <row r="552" spans="1:32" ht="165.95" customHeight="1">
      <c r="A552" s="115" t="s">
        <v>1219</v>
      </c>
      <c r="B552" s="138" t="s">
        <v>56</v>
      </c>
      <c r="C552" s="139" t="s">
        <v>57</v>
      </c>
      <c r="D552" s="139" t="s">
        <v>58</v>
      </c>
      <c r="E552" s="140" t="s">
        <v>264</v>
      </c>
      <c r="F552" s="140" t="s">
        <v>59</v>
      </c>
      <c r="G552" s="140" t="s">
        <v>265</v>
      </c>
      <c r="H552" s="140" t="s">
        <v>60</v>
      </c>
      <c r="I552" s="140" t="s">
        <v>266</v>
      </c>
      <c r="J552" s="141" t="s">
        <v>87</v>
      </c>
      <c r="K552" s="142">
        <v>100</v>
      </c>
      <c r="L552" s="50">
        <v>710000000</v>
      </c>
      <c r="M552" s="49" t="s">
        <v>61</v>
      </c>
      <c r="N552" s="51" t="s">
        <v>100</v>
      </c>
      <c r="O552" s="139" t="s">
        <v>42</v>
      </c>
      <c r="P552" s="139"/>
      <c r="Q552" s="139" t="s">
        <v>90</v>
      </c>
      <c r="R552" s="143" t="s">
        <v>646</v>
      </c>
      <c r="S552" s="139"/>
      <c r="T552" s="141" t="s">
        <v>30</v>
      </c>
      <c r="U552" s="591"/>
      <c r="V552" s="144">
        <v>2300000</v>
      </c>
      <c r="W552" s="144">
        <v>2300000</v>
      </c>
      <c r="X552" s="2">
        <f t="shared" si="10"/>
        <v>2576000.0000000005</v>
      </c>
      <c r="Y552" s="145" t="s">
        <v>85</v>
      </c>
      <c r="Z552" s="53">
        <v>2015</v>
      </c>
      <c r="AA552" s="138"/>
      <c r="AB552" s="90" t="s">
        <v>63</v>
      </c>
      <c r="AC552" s="247"/>
      <c r="AD552" s="247"/>
      <c r="AE552" s="247"/>
      <c r="AF552" s="247"/>
    </row>
    <row r="553" spans="1:32" s="230" customFormat="1" ht="165.95" customHeight="1">
      <c r="A553" s="217" t="s">
        <v>1218</v>
      </c>
      <c r="B553" s="401" t="s">
        <v>56</v>
      </c>
      <c r="C553" s="414" t="s">
        <v>57</v>
      </c>
      <c r="D553" s="414" t="s">
        <v>58</v>
      </c>
      <c r="E553" s="415" t="s">
        <v>264</v>
      </c>
      <c r="F553" s="415" t="s">
        <v>59</v>
      </c>
      <c r="G553" s="415" t="s">
        <v>265</v>
      </c>
      <c r="H553" s="415" t="s">
        <v>60</v>
      </c>
      <c r="I553" s="415" t="s">
        <v>266</v>
      </c>
      <c r="J553" s="416" t="s">
        <v>87</v>
      </c>
      <c r="K553" s="417">
        <v>100</v>
      </c>
      <c r="L553" s="254">
        <v>710000000</v>
      </c>
      <c r="M553" s="401" t="s">
        <v>61</v>
      </c>
      <c r="N553" s="223" t="s">
        <v>100</v>
      </c>
      <c r="O553" s="418" t="s">
        <v>65</v>
      </c>
      <c r="P553" s="414"/>
      <c r="Q553" s="414" t="s">
        <v>90</v>
      </c>
      <c r="R553" s="409" t="s">
        <v>646</v>
      </c>
      <c r="S553" s="414"/>
      <c r="T553" s="416" t="s">
        <v>30</v>
      </c>
      <c r="U553" s="592"/>
      <c r="V553" s="419">
        <v>2800000</v>
      </c>
      <c r="W553" s="419">
        <v>0</v>
      </c>
      <c r="X553" s="2">
        <f t="shared" si="10"/>
        <v>0</v>
      </c>
      <c r="Y553" s="227" t="s">
        <v>85</v>
      </c>
      <c r="Z553" s="414">
        <v>2015</v>
      </c>
      <c r="AA553" s="401"/>
      <c r="AB553" s="420" t="s">
        <v>63</v>
      </c>
      <c r="AC553" s="252"/>
      <c r="AD553" s="252"/>
      <c r="AE553" s="252"/>
      <c r="AF553" s="252"/>
    </row>
    <row r="554" spans="1:32" ht="165.95" customHeight="1">
      <c r="A554" s="313" t="s">
        <v>1554</v>
      </c>
      <c r="B554" s="421" t="s">
        <v>56</v>
      </c>
      <c r="C554" s="422" t="s">
        <v>57</v>
      </c>
      <c r="D554" s="422" t="s">
        <v>58</v>
      </c>
      <c r="E554" s="423" t="s">
        <v>264</v>
      </c>
      <c r="F554" s="423" t="s">
        <v>59</v>
      </c>
      <c r="G554" s="423" t="s">
        <v>265</v>
      </c>
      <c r="H554" s="423" t="s">
        <v>60</v>
      </c>
      <c r="I554" s="423" t="s">
        <v>266</v>
      </c>
      <c r="J554" s="424" t="s">
        <v>87</v>
      </c>
      <c r="K554" s="425">
        <v>100</v>
      </c>
      <c r="L554" s="421">
        <v>710000000</v>
      </c>
      <c r="M554" s="421" t="s">
        <v>61</v>
      </c>
      <c r="N554" s="426" t="s">
        <v>1555</v>
      </c>
      <c r="O554" s="427" t="s">
        <v>65</v>
      </c>
      <c r="P554" s="422"/>
      <c r="Q554" s="422" t="s">
        <v>1556</v>
      </c>
      <c r="R554" s="422" t="s">
        <v>646</v>
      </c>
      <c r="S554" s="422"/>
      <c r="T554" s="424" t="s">
        <v>30</v>
      </c>
      <c r="U554" s="593"/>
      <c r="V554" s="428">
        <v>2800000</v>
      </c>
      <c r="W554" s="428">
        <v>2800000</v>
      </c>
      <c r="X554" s="2">
        <f t="shared" si="10"/>
        <v>3136000.0000000005</v>
      </c>
      <c r="Y554" s="429" t="s">
        <v>85</v>
      </c>
      <c r="Z554" s="422">
        <v>2015</v>
      </c>
      <c r="AA554" s="421"/>
      <c r="AB554" s="430" t="s">
        <v>63</v>
      </c>
      <c r="AC554" s="431"/>
      <c r="AD554" s="431"/>
      <c r="AE554" s="431"/>
      <c r="AF554" s="431"/>
    </row>
    <row r="555" spans="1:32" ht="165.95" customHeight="1">
      <c r="A555" s="115" t="s">
        <v>1217</v>
      </c>
      <c r="B555" s="138" t="s">
        <v>56</v>
      </c>
      <c r="C555" s="139" t="s">
        <v>57</v>
      </c>
      <c r="D555" s="139" t="s">
        <v>58</v>
      </c>
      <c r="E555" s="140" t="s">
        <v>264</v>
      </c>
      <c r="F555" s="140" t="s">
        <v>59</v>
      </c>
      <c r="G555" s="140" t="s">
        <v>265</v>
      </c>
      <c r="H555" s="140" t="s">
        <v>60</v>
      </c>
      <c r="I555" s="140" t="s">
        <v>266</v>
      </c>
      <c r="J555" s="141" t="s">
        <v>87</v>
      </c>
      <c r="K555" s="142">
        <v>100</v>
      </c>
      <c r="L555" s="50">
        <v>710000000</v>
      </c>
      <c r="M555" s="49" t="s">
        <v>61</v>
      </c>
      <c r="N555" s="51" t="s">
        <v>100</v>
      </c>
      <c r="O555" s="139" t="s">
        <v>88</v>
      </c>
      <c r="P555" s="139"/>
      <c r="Q555" s="139" t="s">
        <v>90</v>
      </c>
      <c r="R555" s="143" t="s">
        <v>646</v>
      </c>
      <c r="S555" s="139"/>
      <c r="T555" s="141" t="s">
        <v>30</v>
      </c>
      <c r="U555" s="591"/>
      <c r="V555" s="144">
        <v>2500000</v>
      </c>
      <c r="W555" s="144">
        <v>2500000</v>
      </c>
      <c r="X555" s="2">
        <f t="shared" si="10"/>
        <v>2800000.0000000005</v>
      </c>
      <c r="Y555" s="145" t="s">
        <v>85</v>
      </c>
      <c r="Z555" s="53">
        <v>2015</v>
      </c>
      <c r="AA555" s="138"/>
      <c r="AB555" s="90" t="s">
        <v>63</v>
      </c>
      <c r="AC555" s="247"/>
      <c r="AD555" s="247"/>
      <c r="AE555" s="247"/>
      <c r="AF555" s="247"/>
    </row>
    <row r="556" spans="1:32" ht="165.95" customHeight="1">
      <c r="A556" s="115" t="s">
        <v>1216</v>
      </c>
      <c r="B556" s="138" t="s">
        <v>56</v>
      </c>
      <c r="C556" s="53" t="s">
        <v>57</v>
      </c>
      <c r="D556" s="139" t="s">
        <v>58</v>
      </c>
      <c r="E556" s="140" t="s">
        <v>264</v>
      </c>
      <c r="F556" s="140" t="s">
        <v>59</v>
      </c>
      <c r="G556" s="140" t="s">
        <v>265</v>
      </c>
      <c r="H556" s="140" t="s">
        <v>60</v>
      </c>
      <c r="I556" s="140" t="s">
        <v>266</v>
      </c>
      <c r="J556" s="141" t="s">
        <v>87</v>
      </c>
      <c r="K556" s="142">
        <v>100</v>
      </c>
      <c r="L556" s="50">
        <v>710000000</v>
      </c>
      <c r="M556" s="49" t="s">
        <v>61</v>
      </c>
      <c r="N556" s="51" t="s">
        <v>100</v>
      </c>
      <c r="O556" s="53" t="s">
        <v>526</v>
      </c>
      <c r="P556" s="53"/>
      <c r="Q556" s="139" t="s">
        <v>90</v>
      </c>
      <c r="R556" s="143" t="s">
        <v>646</v>
      </c>
      <c r="S556" s="53"/>
      <c r="T556" s="141" t="s">
        <v>30</v>
      </c>
      <c r="U556" s="594"/>
      <c r="V556" s="149">
        <v>2678571.4300000002</v>
      </c>
      <c r="W556" s="149">
        <v>2678571.4300000002</v>
      </c>
      <c r="X556" s="2">
        <f t="shared" si="10"/>
        <v>3000000.0016000005</v>
      </c>
      <c r="Y556" s="145" t="s">
        <v>85</v>
      </c>
      <c r="Z556" s="53">
        <v>2015</v>
      </c>
      <c r="AA556" s="150"/>
      <c r="AB556" s="90" t="s">
        <v>63</v>
      </c>
      <c r="AC556" s="247"/>
      <c r="AD556" s="247"/>
      <c r="AE556" s="247"/>
      <c r="AF556" s="247"/>
    </row>
    <row r="557" spans="1:32" ht="165.95" customHeight="1">
      <c r="A557" s="115" t="s">
        <v>1215</v>
      </c>
      <c r="B557" s="138" t="s">
        <v>56</v>
      </c>
      <c r="C557" s="139" t="s">
        <v>57</v>
      </c>
      <c r="D557" s="139" t="s">
        <v>58</v>
      </c>
      <c r="E557" s="140" t="s">
        <v>264</v>
      </c>
      <c r="F557" s="140" t="s">
        <v>59</v>
      </c>
      <c r="G557" s="140" t="s">
        <v>265</v>
      </c>
      <c r="H557" s="140" t="s">
        <v>60</v>
      </c>
      <c r="I557" s="140" t="s">
        <v>266</v>
      </c>
      <c r="J557" s="141" t="s">
        <v>87</v>
      </c>
      <c r="K557" s="142">
        <v>100</v>
      </c>
      <c r="L557" s="50">
        <v>710000000</v>
      </c>
      <c r="M557" s="49" t="s">
        <v>61</v>
      </c>
      <c r="N557" s="51" t="s">
        <v>100</v>
      </c>
      <c r="O557" s="139" t="s">
        <v>39</v>
      </c>
      <c r="P557" s="139"/>
      <c r="Q557" s="139" t="s">
        <v>90</v>
      </c>
      <c r="R557" s="143" t="s">
        <v>646</v>
      </c>
      <c r="S557" s="139"/>
      <c r="T557" s="141" t="s">
        <v>30</v>
      </c>
      <c r="U557" s="591"/>
      <c r="V557" s="144">
        <v>3000000</v>
      </c>
      <c r="W557" s="144">
        <v>3000000</v>
      </c>
      <c r="X557" s="2">
        <f t="shared" si="10"/>
        <v>3360000.0000000005</v>
      </c>
      <c r="Y557" s="145" t="s">
        <v>85</v>
      </c>
      <c r="Z557" s="53">
        <v>2015</v>
      </c>
      <c r="AA557" s="138"/>
      <c r="AB557" s="90" t="s">
        <v>63</v>
      </c>
      <c r="AC557" s="247"/>
      <c r="AD557" s="247"/>
      <c r="AE557" s="247"/>
      <c r="AF557" s="247"/>
    </row>
    <row r="558" spans="1:32" ht="165.95" customHeight="1">
      <c r="A558" s="115" t="s">
        <v>1214</v>
      </c>
      <c r="B558" s="138" t="s">
        <v>56</v>
      </c>
      <c r="C558" s="139" t="s">
        <v>57</v>
      </c>
      <c r="D558" s="139" t="s">
        <v>58</v>
      </c>
      <c r="E558" s="140" t="s">
        <v>264</v>
      </c>
      <c r="F558" s="140" t="s">
        <v>59</v>
      </c>
      <c r="G558" s="140" t="s">
        <v>265</v>
      </c>
      <c r="H558" s="140" t="s">
        <v>60</v>
      </c>
      <c r="I558" s="140" t="s">
        <v>266</v>
      </c>
      <c r="J558" s="141" t="s">
        <v>87</v>
      </c>
      <c r="K558" s="142">
        <v>100</v>
      </c>
      <c r="L558" s="50">
        <v>710000000</v>
      </c>
      <c r="M558" s="49" t="s">
        <v>61</v>
      </c>
      <c r="N558" s="51" t="s">
        <v>100</v>
      </c>
      <c r="O558" s="4" t="s">
        <v>527</v>
      </c>
      <c r="P558" s="139"/>
      <c r="Q558" s="139" t="s">
        <v>90</v>
      </c>
      <c r="R558" s="143" t="s">
        <v>646</v>
      </c>
      <c r="S558" s="139"/>
      <c r="T558" s="141" t="s">
        <v>30</v>
      </c>
      <c r="U558" s="591"/>
      <c r="V558" s="144">
        <v>2232143</v>
      </c>
      <c r="W558" s="144">
        <v>2232143</v>
      </c>
      <c r="X558" s="2">
        <f t="shared" si="10"/>
        <v>2500000.16</v>
      </c>
      <c r="Y558" s="145" t="s">
        <v>85</v>
      </c>
      <c r="Z558" s="53">
        <v>2015</v>
      </c>
      <c r="AA558" s="138"/>
      <c r="AB558" s="90" t="s">
        <v>63</v>
      </c>
      <c r="AC558" s="247"/>
      <c r="AD558" s="247"/>
      <c r="AE558" s="247"/>
      <c r="AF558" s="247"/>
    </row>
    <row r="559" spans="1:32" ht="165.95" customHeight="1">
      <c r="A559" s="115" t="s">
        <v>1213</v>
      </c>
      <c r="B559" s="138" t="s">
        <v>56</v>
      </c>
      <c r="C559" s="151" t="s">
        <v>93</v>
      </c>
      <c r="D559" s="140" t="s">
        <v>38</v>
      </c>
      <c r="E559" s="140" t="s">
        <v>267</v>
      </c>
      <c r="F559" s="140" t="s">
        <v>40</v>
      </c>
      <c r="G559" s="140" t="s">
        <v>268</v>
      </c>
      <c r="H559" s="140" t="s">
        <v>40</v>
      </c>
      <c r="I559" s="140" t="s">
        <v>268</v>
      </c>
      <c r="J559" s="141" t="s">
        <v>87</v>
      </c>
      <c r="K559" s="142">
        <v>100</v>
      </c>
      <c r="L559" s="50">
        <v>710000000</v>
      </c>
      <c r="M559" s="49" t="s">
        <v>61</v>
      </c>
      <c r="N559" s="51" t="s">
        <v>100</v>
      </c>
      <c r="O559" s="53" t="s">
        <v>526</v>
      </c>
      <c r="P559" s="139"/>
      <c r="Q559" s="139" t="s">
        <v>90</v>
      </c>
      <c r="R559" s="152" t="s">
        <v>646</v>
      </c>
      <c r="S559" s="139"/>
      <c r="T559" s="10" t="s">
        <v>86</v>
      </c>
      <c r="U559" s="591"/>
      <c r="V559" s="144">
        <v>4699047</v>
      </c>
      <c r="W559" s="144">
        <v>4699047</v>
      </c>
      <c r="X559" s="2">
        <f t="shared" si="10"/>
        <v>5262932.6400000006</v>
      </c>
      <c r="Y559" s="145" t="s">
        <v>85</v>
      </c>
      <c r="Z559" s="53">
        <v>2015</v>
      </c>
      <c r="AA559" s="138"/>
      <c r="AB559" s="90" t="s">
        <v>63</v>
      </c>
      <c r="AC559" s="247"/>
      <c r="AD559" s="247"/>
      <c r="AE559" s="247"/>
      <c r="AF559" s="247"/>
    </row>
    <row r="560" spans="1:32" ht="165.95" customHeight="1">
      <c r="A560" s="115" t="s">
        <v>1212</v>
      </c>
      <c r="B560" s="138" t="s">
        <v>56</v>
      </c>
      <c r="C560" s="151" t="s">
        <v>93</v>
      </c>
      <c r="D560" s="140" t="s">
        <v>38</v>
      </c>
      <c r="E560" s="140" t="s">
        <v>267</v>
      </c>
      <c r="F560" s="140" t="s">
        <v>40</v>
      </c>
      <c r="G560" s="140" t="s">
        <v>268</v>
      </c>
      <c r="H560" s="140" t="s">
        <v>40</v>
      </c>
      <c r="I560" s="140" t="s">
        <v>268</v>
      </c>
      <c r="J560" s="141" t="s">
        <v>87</v>
      </c>
      <c r="K560" s="142">
        <v>100</v>
      </c>
      <c r="L560" s="50">
        <v>710000000</v>
      </c>
      <c r="M560" s="49" t="s">
        <v>61</v>
      </c>
      <c r="N560" s="51" t="s">
        <v>100</v>
      </c>
      <c r="O560" s="4" t="s">
        <v>527</v>
      </c>
      <c r="P560" s="139"/>
      <c r="Q560" s="139" t="s">
        <v>90</v>
      </c>
      <c r="R560" s="152" t="s">
        <v>646</v>
      </c>
      <c r="S560" s="139"/>
      <c r="T560" s="10" t="s">
        <v>86</v>
      </c>
      <c r="U560" s="591"/>
      <c r="V560" s="144">
        <v>4669047</v>
      </c>
      <c r="W560" s="144">
        <v>4669047</v>
      </c>
      <c r="X560" s="2">
        <f t="shared" si="10"/>
        <v>5229332.6400000006</v>
      </c>
      <c r="Y560" s="145" t="s">
        <v>85</v>
      </c>
      <c r="Z560" s="53">
        <v>2015</v>
      </c>
      <c r="AA560" s="138"/>
      <c r="AB560" s="90" t="s">
        <v>63</v>
      </c>
      <c r="AC560" s="247"/>
      <c r="AD560" s="247"/>
      <c r="AE560" s="247"/>
      <c r="AF560" s="247"/>
    </row>
    <row r="561" spans="1:32" ht="165.95" customHeight="1">
      <c r="A561" s="115" t="s">
        <v>1211</v>
      </c>
      <c r="B561" s="138" t="s">
        <v>56</v>
      </c>
      <c r="C561" s="151" t="s">
        <v>93</v>
      </c>
      <c r="D561" s="140" t="s">
        <v>38</v>
      </c>
      <c r="E561" s="140" t="s">
        <v>267</v>
      </c>
      <c r="F561" s="140" t="s">
        <v>40</v>
      </c>
      <c r="G561" s="140" t="s">
        <v>268</v>
      </c>
      <c r="H561" s="140" t="s">
        <v>40</v>
      </c>
      <c r="I561" s="140" t="s">
        <v>268</v>
      </c>
      <c r="J561" s="141" t="s">
        <v>87</v>
      </c>
      <c r="K561" s="142">
        <v>100</v>
      </c>
      <c r="L561" s="50">
        <v>710000000</v>
      </c>
      <c r="M561" s="49" t="s">
        <v>61</v>
      </c>
      <c r="N561" s="51" t="s">
        <v>100</v>
      </c>
      <c r="O561" s="139" t="s">
        <v>39</v>
      </c>
      <c r="P561" s="139"/>
      <c r="Q561" s="139" t="s">
        <v>90</v>
      </c>
      <c r="R561" s="152" t="s">
        <v>646</v>
      </c>
      <c r="S561" s="139"/>
      <c r="T561" s="10" t="s">
        <v>86</v>
      </c>
      <c r="U561" s="591"/>
      <c r="V561" s="144">
        <v>4699047.2</v>
      </c>
      <c r="W561" s="144">
        <v>4699047.2</v>
      </c>
      <c r="X561" s="2">
        <f t="shared" si="10"/>
        <v>5262932.864000001</v>
      </c>
      <c r="Y561" s="145" t="s">
        <v>85</v>
      </c>
      <c r="Z561" s="53">
        <v>2015</v>
      </c>
      <c r="AA561" s="138"/>
      <c r="AB561" s="90" t="s">
        <v>63</v>
      </c>
      <c r="AC561" s="247"/>
      <c r="AD561" s="247"/>
      <c r="AE561" s="247"/>
      <c r="AF561" s="247"/>
    </row>
    <row r="562" spans="1:32" ht="165.95" customHeight="1">
      <c r="A562" s="115" t="s">
        <v>1210</v>
      </c>
      <c r="B562" s="138" t="s">
        <v>56</v>
      </c>
      <c r="C562" s="151" t="s">
        <v>93</v>
      </c>
      <c r="D562" s="140" t="s">
        <v>38</v>
      </c>
      <c r="E562" s="140" t="s">
        <v>267</v>
      </c>
      <c r="F562" s="140" t="s">
        <v>40</v>
      </c>
      <c r="G562" s="140" t="s">
        <v>268</v>
      </c>
      <c r="H562" s="140" t="s">
        <v>40</v>
      </c>
      <c r="I562" s="140" t="s">
        <v>268</v>
      </c>
      <c r="J562" s="141" t="s">
        <v>87</v>
      </c>
      <c r="K562" s="142">
        <v>100</v>
      </c>
      <c r="L562" s="50">
        <v>710000000</v>
      </c>
      <c r="M562" s="49" t="s">
        <v>61</v>
      </c>
      <c r="N562" s="51" t="s">
        <v>100</v>
      </c>
      <c r="O562" s="139" t="s">
        <v>88</v>
      </c>
      <c r="P562" s="139"/>
      <c r="Q562" s="139" t="s">
        <v>90</v>
      </c>
      <c r="R562" s="152" t="s">
        <v>646</v>
      </c>
      <c r="S562" s="139"/>
      <c r="T562" s="10" t="s">
        <v>86</v>
      </c>
      <c r="U562" s="591"/>
      <c r="V562" s="144">
        <v>4699047</v>
      </c>
      <c r="W562" s="144">
        <v>4699047</v>
      </c>
      <c r="X562" s="2">
        <f t="shared" si="10"/>
        <v>5262932.6400000006</v>
      </c>
      <c r="Y562" s="145" t="s">
        <v>85</v>
      </c>
      <c r="Z562" s="53">
        <v>2015</v>
      </c>
      <c r="AA562" s="138"/>
      <c r="AB562" s="90" t="s">
        <v>63</v>
      </c>
      <c r="AC562" s="247"/>
      <c r="AD562" s="247"/>
      <c r="AE562" s="247"/>
      <c r="AF562" s="247"/>
    </row>
    <row r="563" spans="1:32" ht="165.95" customHeight="1">
      <c r="A563" s="115" t="s">
        <v>1209</v>
      </c>
      <c r="B563" s="138" t="s">
        <v>56</v>
      </c>
      <c r="C563" s="151" t="s">
        <v>93</v>
      </c>
      <c r="D563" s="140" t="s">
        <v>38</v>
      </c>
      <c r="E563" s="140" t="s">
        <v>267</v>
      </c>
      <c r="F563" s="140" t="s">
        <v>40</v>
      </c>
      <c r="G563" s="140" t="s">
        <v>268</v>
      </c>
      <c r="H563" s="140" t="s">
        <v>40</v>
      </c>
      <c r="I563" s="140" t="s">
        <v>268</v>
      </c>
      <c r="J563" s="141" t="s">
        <v>87</v>
      </c>
      <c r="K563" s="142">
        <v>100</v>
      </c>
      <c r="L563" s="50">
        <v>710000000</v>
      </c>
      <c r="M563" s="49" t="s">
        <v>61</v>
      </c>
      <c r="N563" s="51" t="s">
        <v>100</v>
      </c>
      <c r="O563" s="139" t="s">
        <v>89</v>
      </c>
      <c r="P563" s="139"/>
      <c r="Q563" s="139" t="s">
        <v>90</v>
      </c>
      <c r="R563" s="152" t="s">
        <v>646</v>
      </c>
      <c r="S563" s="139"/>
      <c r="T563" s="10" t="s">
        <v>86</v>
      </c>
      <c r="U563" s="591"/>
      <c r="V563" s="144">
        <v>4699047.2</v>
      </c>
      <c r="W563" s="144">
        <v>4699047.2</v>
      </c>
      <c r="X563" s="2">
        <f t="shared" si="10"/>
        <v>5262932.864000001</v>
      </c>
      <c r="Y563" s="145" t="s">
        <v>85</v>
      </c>
      <c r="Z563" s="53">
        <v>2015</v>
      </c>
      <c r="AA563" s="138"/>
      <c r="AB563" s="90" t="s">
        <v>63</v>
      </c>
      <c r="AC563" s="247"/>
      <c r="AD563" s="247"/>
      <c r="AE563" s="247"/>
      <c r="AF563" s="247"/>
    </row>
    <row r="564" spans="1:32" ht="165.95" customHeight="1">
      <c r="A564" s="115" t="s">
        <v>1208</v>
      </c>
      <c r="B564" s="138" t="s">
        <v>56</v>
      </c>
      <c r="C564" s="151" t="s">
        <v>93</v>
      </c>
      <c r="D564" s="140" t="s">
        <v>38</v>
      </c>
      <c r="E564" s="140" t="s">
        <v>267</v>
      </c>
      <c r="F564" s="140" t="s">
        <v>40</v>
      </c>
      <c r="G564" s="140" t="s">
        <v>268</v>
      </c>
      <c r="H564" s="140" t="s">
        <v>40</v>
      </c>
      <c r="I564" s="140" t="s">
        <v>268</v>
      </c>
      <c r="J564" s="141" t="s">
        <v>87</v>
      </c>
      <c r="K564" s="142">
        <v>100</v>
      </c>
      <c r="L564" s="50">
        <v>710000000</v>
      </c>
      <c r="M564" s="49" t="s">
        <v>61</v>
      </c>
      <c r="N564" s="51" t="s">
        <v>100</v>
      </c>
      <c r="O564" s="53" t="s">
        <v>255</v>
      </c>
      <c r="P564" s="139"/>
      <c r="Q564" s="139" t="s">
        <v>90</v>
      </c>
      <c r="R564" s="152" t="s">
        <v>646</v>
      </c>
      <c r="S564" s="139"/>
      <c r="T564" s="10" t="s">
        <v>86</v>
      </c>
      <c r="U564" s="591"/>
      <c r="V564" s="144">
        <v>4699047.2</v>
      </c>
      <c r="W564" s="144">
        <v>4699047.2</v>
      </c>
      <c r="X564" s="2">
        <f t="shared" si="10"/>
        <v>5262932.864000001</v>
      </c>
      <c r="Y564" s="145" t="s">
        <v>85</v>
      </c>
      <c r="Z564" s="53">
        <v>2015</v>
      </c>
      <c r="AA564" s="138"/>
      <c r="AB564" s="90" t="s">
        <v>63</v>
      </c>
      <c r="AC564" s="247"/>
      <c r="AD564" s="247"/>
      <c r="AE564" s="247"/>
      <c r="AF564" s="247"/>
    </row>
    <row r="565" spans="1:32" ht="165.95" customHeight="1">
      <c r="A565" s="115" t="s">
        <v>1207</v>
      </c>
      <c r="B565" s="138" t="s">
        <v>56</v>
      </c>
      <c r="C565" s="151" t="s">
        <v>93</v>
      </c>
      <c r="D565" s="140" t="s">
        <v>38</v>
      </c>
      <c r="E565" s="140" t="s">
        <v>267</v>
      </c>
      <c r="F565" s="140" t="s">
        <v>40</v>
      </c>
      <c r="G565" s="140" t="s">
        <v>268</v>
      </c>
      <c r="H565" s="140" t="s">
        <v>40</v>
      </c>
      <c r="I565" s="140" t="s">
        <v>268</v>
      </c>
      <c r="J565" s="141" t="s">
        <v>87</v>
      </c>
      <c r="K565" s="142">
        <v>100</v>
      </c>
      <c r="L565" s="50">
        <v>710000000</v>
      </c>
      <c r="M565" s="49" t="s">
        <v>61</v>
      </c>
      <c r="N565" s="51" t="s">
        <v>100</v>
      </c>
      <c r="O565" s="146" t="s">
        <v>41</v>
      </c>
      <c r="P565" s="139"/>
      <c r="Q565" s="139" t="s">
        <v>90</v>
      </c>
      <c r="R565" s="152" t="s">
        <v>646</v>
      </c>
      <c r="S565" s="139"/>
      <c r="T565" s="10" t="s">
        <v>86</v>
      </c>
      <c r="U565" s="591"/>
      <c r="V565" s="144">
        <v>2530762</v>
      </c>
      <c r="W565" s="144">
        <v>2530762</v>
      </c>
      <c r="X565" s="2">
        <f t="shared" si="10"/>
        <v>2834453.4400000004</v>
      </c>
      <c r="Y565" s="145" t="s">
        <v>85</v>
      </c>
      <c r="Z565" s="53">
        <v>2015</v>
      </c>
      <c r="AA565" s="138"/>
      <c r="AB565" s="90" t="s">
        <v>63</v>
      </c>
      <c r="AC565" s="247"/>
      <c r="AD565" s="247"/>
      <c r="AE565" s="247"/>
      <c r="AF565" s="247"/>
    </row>
    <row r="566" spans="1:32" ht="165.95" customHeight="1">
      <c r="A566" s="115" t="s">
        <v>1206</v>
      </c>
      <c r="B566" s="138" t="s">
        <v>56</v>
      </c>
      <c r="C566" s="151" t="s">
        <v>93</v>
      </c>
      <c r="D566" s="140" t="s">
        <v>38</v>
      </c>
      <c r="E566" s="140" t="s">
        <v>267</v>
      </c>
      <c r="F566" s="140" t="s">
        <v>40</v>
      </c>
      <c r="G566" s="140" t="s">
        <v>268</v>
      </c>
      <c r="H566" s="140" t="s">
        <v>40</v>
      </c>
      <c r="I566" s="140" t="s">
        <v>268</v>
      </c>
      <c r="J566" s="141" t="s">
        <v>87</v>
      </c>
      <c r="K566" s="142">
        <v>100</v>
      </c>
      <c r="L566" s="50">
        <v>710000000</v>
      </c>
      <c r="M566" s="49" t="s">
        <v>61</v>
      </c>
      <c r="N566" s="51" t="s">
        <v>100</v>
      </c>
      <c r="O566" s="148" t="s">
        <v>65</v>
      </c>
      <c r="P566" s="139"/>
      <c r="Q566" s="139" t="s">
        <v>90</v>
      </c>
      <c r="R566" s="152" t="s">
        <v>646</v>
      </c>
      <c r="S566" s="139"/>
      <c r="T566" s="10" t="s">
        <v>86</v>
      </c>
      <c r="U566" s="591"/>
      <c r="V566" s="144">
        <v>7290712.5</v>
      </c>
      <c r="W566" s="144">
        <v>7290712.5</v>
      </c>
      <c r="X566" s="2">
        <f t="shared" si="10"/>
        <v>8165598.0000000009</v>
      </c>
      <c r="Y566" s="145" t="s">
        <v>85</v>
      </c>
      <c r="Z566" s="53">
        <v>2015</v>
      </c>
      <c r="AA566" s="138"/>
      <c r="AB566" s="90" t="s">
        <v>63</v>
      </c>
      <c r="AC566" s="247"/>
      <c r="AD566" s="247"/>
      <c r="AE566" s="247"/>
      <c r="AF566" s="247"/>
    </row>
    <row r="567" spans="1:32" ht="165.95" customHeight="1">
      <c r="A567" s="115" t="s">
        <v>1205</v>
      </c>
      <c r="B567" s="138" t="s">
        <v>56</v>
      </c>
      <c r="C567" s="151" t="s">
        <v>93</v>
      </c>
      <c r="D567" s="140" t="s">
        <v>38</v>
      </c>
      <c r="E567" s="140" t="s">
        <v>267</v>
      </c>
      <c r="F567" s="140" t="s">
        <v>40</v>
      </c>
      <c r="G567" s="140" t="s">
        <v>268</v>
      </c>
      <c r="H567" s="140" t="s">
        <v>40</v>
      </c>
      <c r="I567" s="140" t="s">
        <v>268</v>
      </c>
      <c r="J567" s="141" t="s">
        <v>87</v>
      </c>
      <c r="K567" s="142">
        <v>100</v>
      </c>
      <c r="L567" s="50">
        <v>710000000</v>
      </c>
      <c r="M567" s="49" t="s">
        <v>61</v>
      </c>
      <c r="N567" s="51" t="s">
        <v>100</v>
      </c>
      <c r="O567" s="139" t="s">
        <v>42</v>
      </c>
      <c r="P567" s="139"/>
      <c r="Q567" s="139" t="s">
        <v>90</v>
      </c>
      <c r="R567" s="152" t="s">
        <v>646</v>
      </c>
      <c r="S567" s="139"/>
      <c r="T567" s="10" t="s">
        <v>86</v>
      </c>
      <c r="U567" s="591"/>
      <c r="V567" s="144">
        <v>7290712.5</v>
      </c>
      <c r="W567" s="144">
        <v>7290712.5</v>
      </c>
      <c r="X567" s="2">
        <f t="shared" si="10"/>
        <v>8165598.0000000009</v>
      </c>
      <c r="Y567" s="145" t="s">
        <v>85</v>
      </c>
      <c r="Z567" s="53">
        <v>2015</v>
      </c>
      <c r="AA567" s="138"/>
      <c r="AB567" s="90" t="s">
        <v>63</v>
      </c>
      <c r="AC567" s="247"/>
      <c r="AD567" s="247"/>
      <c r="AE567" s="247"/>
      <c r="AF567" s="247"/>
    </row>
    <row r="568" spans="1:32" ht="165.95" customHeight="1">
      <c r="A568" s="115" t="s">
        <v>1204</v>
      </c>
      <c r="B568" s="138" t="s">
        <v>56</v>
      </c>
      <c r="C568" s="151" t="s">
        <v>93</v>
      </c>
      <c r="D568" s="140" t="s">
        <v>38</v>
      </c>
      <c r="E568" s="140" t="s">
        <v>267</v>
      </c>
      <c r="F568" s="140" t="s">
        <v>40</v>
      </c>
      <c r="G568" s="140" t="s">
        <v>268</v>
      </c>
      <c r="H568" s="140" t="s">
        <v>40</v>
      </c>
      <c r="I568" s="140" t="s">
        <v>268</v>
      </c>
      <c r="J568" s="141" t="s">
        <v>87</v>
      </c>
      <c r="K568" s="142">
        <v>100</v>
      </c>
      <c r="L568" s="50">
        <v>710000000</v>
      </c>
      <c r="M568" s="49" t="s">
        <v>61</v>
      </c>
      <c r="N568" s="51" t="s">
        <v>100</v>
      </c>
      <c r="O568" s="139" t="s">
        <v>43</v>
      </c>
      <c r="P568" s="139"/>
      <c r="Q568" s="139" t="s">
        <v>90</v>
      </c>
      <c r="R568" s="152" t="s">
        <v>646</v>
      </c>
      <c r="S568" s="139"/>
      <c r="T568" s="10" t="s">
        <v>86</v>
      </c>
      <c r="U568" s="591"/>
      <c r="V568" s="144">
        <v>7290712.5</v>
      </c>
      <c r="W568" s="144">
        <v>7290712.5</v>
      </c>
      <c r="X568" s="2">
        <f t="shared" si="10"/>
        <v>8165598.0000000009</v>
      </c>
      <c r="Y568" s="145" t="s">
        <v>85</v>
      </c>
      <c r="Z568" s="53">
        <v>2015</v>
      </c>
      <c r="AA568" s="138"/>
      <c r="AB568" s="90" t="s">
        <v>63</v>
      </c>
      <c r="AC568" s="247"/>
      <c r="AD568" s="247"/>
      <c r="AE568" s="247"/>
      <c r="AF568" s="247"/>
    </row>
    <row r="569" spans="1:32" ht="165.95" customHeight="1">
      <c r="A569" s="115" t="s">
        <v>1203</v>
      </c>
      <c r="B569" s="138" t="s">
        <v>56</v>
      </c>
      <c r="C569" s="151" t="s">
        <v>93</v>
      </c>
      <c r="D569" s="140" t="s">
        <v>38</v>
      </c>
      <c r="E569" s="140" t="s">
        <v>267</v>
      </c>
      <c r="F569" s="140" t="s">
        <v>40</v>
      </c>
      <c r="G569" s="140" t="s">
        <v>268</v>
      </c>
      <c r="H569" s="140" t="s">
        <v>40</v>
      </c>
      <c r="I569" s="140" t="s">
        <v>268</v>
      </c>
      <c r="J569" s="141" t="s">
        <v>87</v>
      </c>
      <c r="K569" s="142">
        <v>100</v>
      </c>
      <c r="L569" s="50">
        <v>710000000</v>
      </c>
      <c r="M569" s="49" t="s">
        <v>61</v>
      </c>
      <c r="N569" s="51" t="s">
        <v>100</v>
      </c>
      <c r="O569" s="147" t="s">
        <v>499</v>
      </c>
      <c r="P569" s="139"/>
      <c r="Q569" s="139" t="s">
        <v>90</v>
      </c>
      <c r="R569" s="152" t="s">
        <v>646</v>
      </c>
      <c r="S569" s="139"/>
      <c r="T569" s="10" t="s">
        <v>86</v>
      </c>
      <c r="U569" s="591"/>
      <c r="V569" s="144">
        <v>5925000</v>
      </c>
      <c r="W569" s="144">
        <v>5925000</v>
      </c>
      <c r="X569" s="2">
        <f t="shared" si="10"/>
        <v>6636000.0000000009</v>
      </c>
      <c r="Y569" s="145" t="s">
        <v>85</v>
      </c>
      <c r="Z569" s="53">
        <v>2015</v>
      </c>
      <c r="AA569" s="138"/>
      <c r="AB569" s="90" t="s">
        <v>63</v>
      </c>
      <c r="AC569" s="247"/>
      <c r="AD569" s="247"/>
      <c r="AE569" s="247"/>
      <c r="AF569" s="247"/>
    </row>
    <row r="570" spans="1:32" ht="165.95" customHeight="1">
      <c r="A570" s="115" t="s">
        <v>1202</v>
      </c>
      <c r="B570" s="138" t="s">
        <v>56</v>
      </c>
      <c r="C570" s="53" t="s">
        <v>33</v>
      </c>
      <c r="D570" s="140" t="s">
        <v>34</v>
      </c>
      <c r="E570" s="140" t="s">
        <v>269</v>
      </c>
      <c r="F570" s="140" t="s">
        <v>35</v>
      </c>
      <c r="G570" s="140" t="s">
        <v>270</v>
      </c>
      <c r="H570" s="140" t="s">
        <v>36</v>
      </c>
      <c r="I570" s="140" t="s">
        <v>271</v>
      </c>
      <c r="J570" s="141" t="s">
        <v>31</v>
      </c>
      <c r="K570" s="142">
        <v>100</v>
      </c>
      <c r="L570" s="50">
        <v>710000000</v>
      </c>
      <c r="M570" s="49" t="s">
        <v>61</v>
      </c>
      <c r="N570" s="51" t="s">
        <v>100</v>
      </c>
      <c r="O570" s="153" t="s">
        <v>317</v>
      </c>
      <c r="P570" s="154"/>
      <c r="Q570" s="154" t="s">
        <v>500</v>
      </c>
      <c r="R570" s="154" t="s">
        <v>307</v>
      </c>
      <c r="S570" s="53"/>
      <c r="T570" s="155" t="s">
        <v>30</v>
      </c>
      <c r="U570" s="595"/>
      <c r="V570" s="144">
        <v>835743.84</v>
      </c>
      <c r="W570" s="144">
        <v>835743.84</v>
      </c>
      <c r="X570" s="2">
        <f t="shared" si="10"/>
        <v>936033.10080000001</v>
      </c>
      <c r="Y570" s="145" t="s">
        <v>85</v>
      </c>
      <c r="Z570" s="139">
        <v>2015</v>
      </c>
      <c r="AA570" s="156" t="s">
        <v>548</v>
      </c>
      <c r="AB570" s="90" t="s">
        <v>63</v>
      </c>
      <c r="AC570" s="247"/>
      <c r="AD570" s="247"/>
      <c r="AE570" s="247"/>
      <c r="AF570" s="247"/>
    </row>
    <row r="571" spans="1:32" ht="165.95" customHeight="1">
      <c r="A571" s="115" t="s">
        <v>1201</v>
      </c>
      <c r="B571" s="138" t="s">
        <v>56</v>
      </c>
      <c r="C571" s="140" t="s">
        <v>44</v>
      </c>
      <c r="D571" s="140" t="s">
        <v>45</v>
      </c>
      <c r="E571" s="140" t="s">
        <v>46</v>
      </c>
      <c r="F571" s="140" t="s">
        <v>45</v>
      </c>
      <c r="G571" s="140" t="s">
        <v>46</v>
      </c>
      <c r="H571" s="140" t="s">
        <v>47</v>
      </c>
      <c r="I571" s="140" t="s">
        <v>48</v>
      </c>
      <c r="J571" s="140" t="s">
        <v>31</v>
      </c>
      <c r="K571" s="140">
        <v>100</v>
      </c>
      <c r="L571" s="157">
        <v>231010000</v>
      </c>
      <c r="M571" s="138" t="s">
        <v>32</v>
      </c>
      <c r="N571" s="51" t="s">
        <v>100</v>
      </c>
      <c r="O571" s="140" t="s">
        <v>107</v>
      </c>
      <c r="P571" s="140"/>
      <c r="Q571" s="4" t="s">
        <v>525</v>
      </c>
      <c r="R571" s="140" t="s">
        <v>102</v>
      </c>
      <c r="S571" s="140"/>
      <c r="T571" s="140" t="s">
        <v>30</v>
      </c>
      <c r="U571" s="144"/>
      <c r="V571" s="144">
        <v>4082400</v>
      </c>
      <c r="W571" s="144">
        <v>4082400</v>
      </c>
      <c r="X571" s="2">
        <f t="shared" si="10"/>
        <v>4572288</v>
      </c>
      <c r="Y571" s="145" t="s">
        <v>85</v>
      </c>
      <c r="Z571" s="140">
        <v>2015</v>
      </c>
      <c r="AA571" s="158" t="s">
        <v>506</v>
      </c>
      <c r="AB571" s="90" t="s">
        <v>64</v>
      </c>
      <c r="AC571" s="247"/>
      <c r="AD571" s="247"/>
      <c r="AE571" s="247"/>
      <c r="AF571" s="247"/>
    </row>
    <row r="572" spans="1:32" s="230" customFormat="1" ht="165.95" customHeight="1">
      <c r="A572" s="217" t="s">
        <v>1200</v>
      </c>
      <c r="B572" s="401" t="s">
        <v>56</v>
      </c>
      <c r="C572" s="415" t="s">
        <v>44</v>
      </c>
      <c r="D572" s="415" t="s">
        <v>45</v>
      </c>
      <c r="E572" s="415" t="s">
        <v>46</v>
      </c>
      <c r="F572" s="415" t="s">
        <v>45</v>
      </c>
      <c r="G572" s="415" t="s">
        <v>46</v>
      </c>
      <c r="H572" s="415" t="s">
        <v>47</v>
      </c>
      <c r="I572" s="415" t="s">
        <v>48</v>
      </c>
      <c r="J572" s="415" t="s">
        <v>31</v>
      </c>
      <c r="K572" s="415">
        <v>100</v>
      </c>
      <c r="L572" s="432">
        <v>231010000</v>
      </c>
      <c r="M572" s="401" t="s">
        <v>32</v>
      </c>
      <c r="N572" s="223" t="s">
        <v>100</v>
      </c>
      <c r="O572" s="415" t="s">
        <v>109</v>
      </c>
      <c r="P572" s="415"/>
      <c r="Q572" s="224" t="s">
        <v>525</v>
      </c>
      <c r="R572" s="415" t="s">
        <v>102</v>
      </c>
      <c r="S572" s="415"/>
      <c r="T572" s="415" t="s">
        <v>30</v>
      </c>
      <c r="U572" s="419"/>
      <c r="V572" s="419">
        <v>416500</v>
      </c>
      <c r="W572" s="419">
        <v>0</v>
      </c>
      <c r="X572" s="2">
        <f t="shared" si="10"/>
        <v>0</v>
      </c>
      <c r="Y572" s="227" t="s">
        <v>85</v>
      </c>
      <c r="Z572" s="415">
        <v>2015</v>
      </c>
      <c r="AA572" s="433" t="s">
        <v>506</v>
      </c>
      <c r="AB572" s="420" t="s">
        <v>64</v>
      </c>
      <c r="AC572" s="252"/>
      <c r="AD572" s="252"/>
      <c r="AE572" s="252"/>
      <c r="AF572" s="252"/>
    </row>
    <row r="573" spans="1:32" ht="165.95" customHeight="1">
      <c r="A573" s="115" t="s">
        <v>1199</v>
      </c>
      <c r="B573" s="138" t="s">
        <v>56</v>
      </c>
      <c r="C573" s="140" t="s">
        <v>113</v>
      </c>
      <c r="D573" s="140" t="s">
        <v>114</v>
      </c>
      <c r="E573" s="140" t="s">
        <v>115</v>
      </c>
      <c r="F573" s="140" t="s">
        <v>114</v>
      </c>
      <c r="G573" s="140" t="s">
        <v>115</v>
      </c>
      <c r="H573" s="140" t="s">
        <v>116</v>
      </c>
      <c r="I573" s="140" t="s">
        <v>117</v>
      </c>
      <c r="J573" s="140" t="s">
        <v>31</v>
      </c>
      <c r="K573" s="140">
        <v>100</v>
      </c>
      <c r="L573" s="159">
        <v>271034100</v>
      </c>
      <c r="M573" s="160" t="s">
        <v>95</v>
      </c>
      <c r="N573" s="51" t="s">
        <v>100</v>
      </c>
      <c r="O573" s="140" t="s">
        <v>118</v>
      </c>
      <c r="P573" s="140"/>
      <c r="Q573" s="4" t="s">
        <v>525</v>
      </c>
      <c r="R573" s="140" t="s">
        <v>119</v>
      </c>
      <c r="S573" s="140"/>
      <c r="T573" s="140" t="s">
        <v>30</v>
      </c>
      <c r="U573" s="144"/>
      <c r="V573" s="144">
        <v>730941.84</v>
      </c>
      <c r="W573" s="144">
        <v>730941.84</v>
      </c>
      <c r="X573" s="2">
        <f t="shared" si="10"/>
        <v>818654.86080000002</v>
      </c>
      <c r="Y573" s="145" t="s">
        <v>85</v>
      </c>
      <c r="Z573" s="140">
        <v>2015</v>
      </c>
      <c r="AA573" s="161" t="s">
        <v>504</v>
      </c>
      <c r="AB573" s="90" t="s">
        <v>64</v>
      </c>
      <c r="AC573" s="247"/>
      <c r="AD573" s="247"/>
      <c r="AE573" s="247"/>
      <c r="AF573" s="247"/>
    </row>
    <row r="574" spans="1:32" ht="165.95" customHeight="1">
      <c r="A574" s="115" t="s">
        <v>1198</v>
      </c>
      <c r="B574" s="138" t="s">
        <v>56</v>
      </c>
      <c r="C574" s="140" t="s">
        <v>113</v>
      </c>
      <c r="D574" s="140" t="s">
        <v>114</v>
      </c>
      <c r="E574" s="140" t="s">
        <v>115</v>
      </c>
      <c r="F574" s="140" t="s">
        <v>114</v>
      </c>
      <c r="G574" s="140" t="s">
        <v>115</v>
      </c>
      <c r="H574" s="140" t="s">
        <v>120</v>
      </c>
      <c r="I574" s="140" t="s">
        <v>121</v>
      </c>
      <c r="J574" s="140" t="s">
        <v>31</v>
      </c>
      <c r="K574" s="140">
        <v>100</v>
      </c>
      <c r="L574" s="159">
        <v>271034100</v>
      </c>
      <c r="M574" s="160" t="s">
        <v>95</v>
      </c>
      <c r="N574" s="51" t="s">
        <v>100</v>
      </c>
      <c r="O574" s="140" t="s">
        <v>118</v>
      </c>
      <c r="P574" s="140"/>
      <c r="Q574" s="4" t="s">
        <v>525</v>
      </c>
      <c r="R574" s="140" t="s">
        <v>119</v>
      </c>
      <c r="S574" s="140"/>
      <c r="T574" s="140" t="s">
        <v>30</v>
      </c>
      <c r="U574" s="144"/>
      <c r="V574" s="144">
        <v>485673.96</v>
      </c>
      <c r="W574" s="144">
        <v>485673.96</v>
      </c>
      <c r="X574" s="2">
        <f t="shared" si="10"/>
        <v>543954.83520000009</v>
      </c>
      <c r="Y574" s="145" t="s">
        <v>85</v>
      </c>
      <c r="Z574" s="140">
        <v>2015</v>
      </c>
      <c r="AA574" s="161" t="s">
        <v>504</v>
      </c>
      <c r="AB574" s="90" t="s">
        <v>64</v>
      </c>
      <c r="AC574" s="247"/>
      <c r="AD574" s="247"/>
      <c r="AE574" s="247"/>
      <c r="AF574" s="247"/>
    </row>
    <row r="575" spans="1:32" ht="165.95" customHeight="1">
      <c r="A575" s="115" t="s">
        <v>1197</v>
      </c>
      <c r="B575" s="138" t="s">
        <v>56</v>
      </c>
      <c r="C575" s="140" t="s">
        <v>113</v>
      </c>
      <c r="D575" s="140" t="s">
        <v>114</v>
      </c>
      <c r="E575" s="140" t="s">
        <v>115</v>
      </c>
      <c r="F575" s="140" t="s">
        <v>114</v>
      </c>
      <c r="G575" s="140" t="s">
        <v>115</v>
      </c>
      <c r="H575" s="140" t="s">
        <v>122</v>
      </c>
      <c r="I575" s="140" t="s">
        <v>123</v>
      </c>
      <c r="J575" s="140" t="s">
        <v>31</v>
      </c>
      <c r="K575" s="140">
        <v>100</v>
      </c>
      <c r="L575" s="159">
        <v>271034100</v>
      </c>
      <c r="M575" s="160" t="s">
        <v>95</v>
      </c>
      <c r="N575" s="51" t="s">
        <v>100</v>
      </c>
      <c r="O575" s="140" t="s">
        <v>118</v>
      </c>
      <c r="P575" s="140"/>
      <c r="Q575" s="4" t="s">
        <v>525</v>
      </c>
      <c r="R575" s="140" t="s">
        <v>119</v>
      </c>
      <c r="S575" s="140"/>
      <c r="T575" s="140" t="s">
        <v>30</v>
      </c>
      <c r="U575" s="144"/>
      <c r="V575" s="144">
        <v>512287.34</v>
      </c>
      <c r="W575" s="144">
        <v>512287.34</v>
      </c>
      <c r="X575" s="2">
        <f t="shared" si="10"/>
        <v>573761.8208000001</v>
      </c>
      <c r="Y575" s="145" t="s">
        <v>85</v>
      </c>
      <c r="Z575" s="140">
        <v>2015</v>
      </c>
      <c r="AA575" s="161" t="s">
        <v>504</v>
      </c>
      <c r="AB575" s="90" t="s">
        <v>64</v>
      </c>
      <c r="AC575" s="247"/>
      <c r="AD575" s="247"/>
      <c r="AE575" s="247"/>
      <c r="AF575" s="247"/>
    </row>
    <row r="576" spans="1:32" ht="165.95" customHeight="1">
      <c r="A576" s="115" t="s">
        <v>1196</v>
      </c>
      <c r="B576" s="162" t="s">
        <v>179</v>
      </c>
      <c r="C576" s="16" t="s">
        <v>113</v>
      </c>
      <c r="D576" s="16" t="s">
        <v>114</v>
      </c>
      <c r="E576" s="16" t="s">
        <v>551</v>
      </c>
      <c r="F576" s="16" t="s">
        <v>114</v>
      </c>
      <c r="G576" s="16" t="s">
        <v>551</v>
      </c>
      <c r="H576" s="17" t="s">
        <v>552</v>
      </c>
      <c r="I576" s="16" t="s">
        <v>553</v>
      </c>
      <c r="J576" s="16" t="s">
        <v>31</v>
      </c>
      <c r="K576" s="16">
        <v>100</v>
      </c>
      <c r="L576" s="163">
        <v>311010000</v>
      </c>
      <c r="M576" s="162" t="s">
        <v>98</v>
      </c>
      <c r="N576" s="164" t="s">
        <v>100</v>
      </c>
      <c r="O576" s="16" t="s">
        <v>112</v>
      </c>
      <c r="P576" s="16"/>
      <c r="Q576" s="15" t="s">
        <v>525</v>
      </c>
      <c r="R576" s="16" t="s">
        <v>119</v>
      </c>
      <c r="S576" s="16"/>
      <c r="T576" s="18" t="s">
        <v>86</v>
      </c>
      <c r="U576" s="19"/>
      <c r="V576" s="19">
        <v>565134.41</v>
      </c>
      <c r="W576" s="19">
        <v>565134.41</v>
      </c>
      <c r="X576" s="2">
        <f t="shared" si="10"/>
        <v>632950.53920000012</v>
      </c>
      <c r="Y576" s="20" t="s">
        <v>85</v>
      </c>
      <c r="Z576" s="16">
        <v>2015</v>
      </c>
      <c r="AA576" s="17" t="s">
        <v>504</v>
      </c>
      <c r="AB576" s="16" t="s">
        <v>64</v>
      </c>
      <c r="AC576" s="247"/>
      <c r="AD576" s="247"/>
      <c r="AE576" s="247"/>
      <c r="AF576" s="247"/>
    </row>
    <row r="577" spans="1:32" ht="165.95" customHeight="1">
      <c r="A577" s="115" t="s">
        <v>1195</v>
      </c>
      <c r="B577" s="138" t="s">
        <v>56</v>
      </c>
      <c r="C577" s="140" t="s">
        <v>50</v>
      </c>
      <c r="D577" s="140" t="s">
        <v>51</v>
      </c>
      <c r="E577" s="140" t="s">
        <v>52</v>
      </c>
      <c r="F577" s="140" t="s">
        <v>53</v>
      </c>
      <c r="G577" s="140" t="s">
        <v>52</v>
      </c>
      <c r="H577" s="140" t="s">
        <v>54</v>
      </c>
      <c r="I577" s="140" t="s">
        <v>55</v>
      </c>
      <c r="J577" s="140" t="s">
        <v>81</v>
      </c>
      <c r="K577" s="140">
        <v>100</v>
      </c>
      <c r="L577" s="157">
        <v>231010000</v>
      </c>
      <c r="M577" s="138" t="s">
        <v>32</v>
      </c>
      <c r="N577" s="51" t="s">
        <v>100</v>
      </c>
      <c r="O577" s="140" t="s">
        <v>101</v>
      </c>
      <c r="P577" s="140"/>
      <c r="Q577" s="4" t="s">
        <v>525</v>
      </c>
      <c r="R577" s="140" t="s">
        <v>102</v>
      </c>
      <c r="S577" s="140"/>
      <c r="T577" s="140" t="s">
        <v>30</v>
      </c>
      <c r="U577" s="144"/>
      <c r="V577" s="144">
        <v>1047500</v>
      </c>
      <c r="W577" s="144">
        <v>1047500</v>
      </c>
      <c r="X577" s="2">
        <f t="shared" si="10"/>
        <v>1173200</v>
      </c>
      <c r="Y577" s="145" t="s">
        <v>85</v>
      </c>
      <c r="Z577" s="140">
        <v>2015</v>
      </c>
      <c r="AA577" s="158"/>
      <c r="AB577" s="90" t="s">
        <v>64</v>
      </c>
      <c r="AC577" s="247"/>
      <c r="AD577" s="247"/>
      <c r="AE577" s="247"/>
      <c r="AF577" s="247"/>
    </row>
    <row r="578" spans="1:32" ht="165.95" customHeight="1">
      <c r="A578" s="115" t="s">
        <v>1194</v>
      </c>
      <c r="B578" s="138" t="s">
        <v>56</v>
      </c>
      <c r="C578" s="140" t="s">
        <v>50</v>
      </c>
      <c r="D578" s="140" t="s">
        <v>51</v>
      </c>
      <c r="E578" s="140" t="s">
        <v>52</v>
      </c>
      <c r="F578" s="140" t="s">
        <v>53</v>
      </c>
      <c r="G578" s="140" t="s">
        <v>52</v>
      </c>
      <c r="H578" s="140" t="s">
        <v>54</v>
      </c>
      <c r="I578" s="140" t="s">
        <v>55</v>
      </c>
      <c r="J578" s="140" t="s">
        <v>81</v>
      </c>
      <c r="K578" s="140">
        <v>100</v>
      </c>
      <c r="L578" s="157">
        <v>231010000</v>
      </c>
      <c r="M578" s="138" t="s">
        <v>32</v>
      </c>
      <c r="N578" s="51" t="s">
        <v>100</v>
      </c>
      <c r="O578" s="140" t="s">
        <v>103</v>
      </c>
      <c r="P578" s="140"/>
      <c r="Q578" s="4" t="s">
        <v>525</v>
      </c>
      <c r="R578" s="140" t="s">
        <v>102</v>
      </c>
      <c r="S578" s="140"/>
      <c r="T578" s="140" t="s">
        <v>30</v>
      </c>
      <c r="U578" s="144"/>
      <c r="V578" s="144">
        <v>847500</v>
      </c>
      <c r="W578" s="144">
        <v>847500</v>
      </c>
      <c r="X578" s="2">
        <f t="shared" ref="X578:X641" si="11">W578*1.12</f>
        <v>949200.00000000012</v>
      </c>
      <c r="Y578" s="145" t="s">
        <v>85</v>
      </c>
      <c r="Z578" s="140">
        <v>2015</v>
      </c>
      <c r="AA578" s="158"/>
      <c r="AB578" s="90" t="s">
        <v>64</v>
      </c>
      <c r="AC578" s="247"/>
      <c r="AD578" s="247"/>
      <c r="AE578" s="247"/>
      <c r="AF578" s="247"/>
    </row>
    <row r="579" spans="1:32" ht="165.95" customHeight="1">
      <c r="A579" s="115" t="s">
        <v>1193</v>
      </c>
      <c r="B579" s="138" t="s">
        <v>56</v>
      </c>
      <c r="C579" s="140" t="s">
        <v>50</v>
      </c>
      <c r="D579" s="140" t="s">
        <v>51</v>
      </c>
      <c r="E579" s="140" t="s">
        <v>52</v>
      </c>
      <c r="F579" s="140" t="s">
        <v>53</v>
      </c>
      <c r="G579" s="140" t="s">
        <v>52</v>
      </c>
      <c r="H579" s="140" t="s">
        <v>54</v>
      </c>
      <c r="I579" s="140" t="s">
        <v>55</v>
      </c>
      <c r="J579" s="140" t="s">
        <v>81</v>
      </c>
      <c r="K579" s="140">
        <v>100</v>
      </c>
      <c r="L579" s="157">
        <v>231010000</v>
      </c>
      <c r="M579" s="138" t="s">
        <v>32</v>
      </c>
      <c r="N579" s="51" t="s">
        <v>100</v>
      </c>
      <c r="O579" s="140" t="s">
        <v>104</v>
      </c>
      <c r="P579" s="140"/>
      <c r="Q579" s="4" t="s">
        <v>525</v>
      </c>
      <c r="R579" s="140" t="s">
        <v>102</v>
      </c>
      <c r="S579" s="140"/>
      <c r="T579" s="140" t="s">
        <v>30</v>
      </c>
      <c r="U579" s="144"/>
      <c r="V579" s="144">
        <v>1492400</v>
      </c>
      <c r="W579" s="144">
        <v>1492400</v>
      </c>
      <c r="X579" s="2">
        <f t="shared" si="11"/>
        <v>1671488.0000000002</v>
      </c>
      <c r="Y579" s="145" t="s">
        <v>85</v>
      </c>
      <c r="Z579" s="140">
        <v>2015</v>
      </c>
      <c r="AA579" s="158"/>
      <c r="AB579" s="90" t="s">
        <v>64</v>
      </c>
      <c r="AC579" s="247"/>
      <c r="AD579" s="247"/>
      <c r="AE579" s="247"/>
      <c r="AF579" s="247"/>
    </row>
    <row r="580" spans="1:32" ht="165.95" customHeight="1">
      <c r="A580" s="115" t="s">
        <v>1192</v>
      </c>
      <c r="B580" s="138" t="s">
        <v>56</v>
      </c>
      <c r="C580" s="140" t="s">
        <v>50</v>
      </c>
      <c r="D580" s="140" t="s">
        <v>51</v>
      </c>
      <c r="E580" s="140" t="s">
        <v>52</v>
      </c>
      <c r="F580" s="140" t="s">
        <v>53</v>
      </c>
      <c r="G580" s="140" t="s">
        <v>52</v>
      </c>
      <c r="H580" s="140" t="s">
        <v>54</v>
      </c>
      <c r="I580" s="140" t="s">
        <v>55</v>
      </c>
      <c r="J580" s="140" t="s">
        <v>81</v>
      </c>
      <c r="K580" s="140">
        <v>100</v>
      </c>
      <c r="L580" s="157">
        <v>231010000</v>
      </c>
      <c r="M580" s="138" t="s">
        <v>32</v>
      </c>
      <c r="N580" s="51" t="s">
        <v>100</v>
      </c>
      <c r="O580" s="140" t="s">
        <v>110</v>
      </c>
      <c r="P580" s="140"/>
      <c r="Q580" s="4" t="s">
        <v>525</v>
      </c>
      <c r="R580" s="140" t="s">
        <v>102</v>
      </c>
      <c r="S580" s="140"/>
      <c r="T580" s="140" t="s">
        <v>30</v>
      </c>
      <c r="U580" s="144"/>
      <c r="V580" s="144">
        <v>756500</v>
      </c>
      <c r="W580" s="144">
        <v>756500</v>
      </c>
      <c r="X580" s="2">
        <f t="shared" si="11"/>
        <v>847280.00000000012</v>
      </c>
      <c r="Y580" s="145" t="s">
        <v>85</v>
      </c>
      <c r="Z580" s="140">
        <v>2015</v>
      </c>
      <c r="AA580" s="158"/>
      <c r="AB580" s="90" t="s">
        <v>64</v>
      </c>
      <c r="AC580" s="247"/>
      <c r="AD580" s="247"/>
      <c r="AE580" s="247"/>
      <c r="AF580" s="247"/>
    </row>
    <row r="581" spans="1:32" ht="165.95" customHeight="1">
      <c r="A581" s="115" t="s">
        <v>1191</v>
      </c>
      <c r="B581" s="138" t="s">
        <v>56</v>
      </c>
      <c r="C581" s="140" t="s">
        <v>50</v>
      </c>
      <c r="D581" s="140" t="s">
        <v>51</v>
      </c>
      <c r="E581" s="140" t="s">
        <v>52</v>
      </c>
      <c r="F581" s="140" t="s">
        <v>53</v>
      </c>
      <c r="G581" s="140" t="s">
        <v>52</v>
      </c>
      <c r="H581" s="140" t="s">
        <v>54</v>
      </c>
      <c r="I581" s="140" t="s">
        <v>55</v>
      </c>
      <c r="J581" s="140" t="s">
        <v>81</v>
      </c>
      <c r="K581" s="140">
        <v>100</v>
      </c>
      <c r="L581" s="157">
        <v>231010000</v>
      </c>
      <c r="M581" s="138" t="s">
        <v>32</v>
      </c>
      <c r="N581" s="51" t="s">
        <v>100</v>
      </c>
      <c r="O581" s="140" t="s">
        <v>106</v>
      </c>
      <c r="P581" s="140"/>
      <c r="Q581" s="4" t="s">
        <v>525</v>
      </c>
      <c r="R581" s="140" t="s">
        <v>102</v>
      </c>
      <c r="S581" s="140"/>
      <c r="T581" s="140" t="s">
        <v>30</v>
      </c>
      <c r="U581" s="144"/>
      <c r="V581" s="144">
        <v>103669.55</v>
      </c>
      <c r="W581" s="144">
        <v>103669.55</v>
      </c>
      <c r="X581" s="2">
        <f t="shared" si="11"/>
        <v>116109.89600000001</v>
      </c>
      <c r="Y581" s="145" t="s">
        <v>85</v>
      </c>
      <c r="Z581" s="140">
        <v>2015</v>
      </c>
      <c r="AA581" s="158"/>
      <c r="AB581" s="90" t="s">
        <v>64</v>
      </c>
      <c r="AC581" s="247"/>
      <c r="AD581" s="247"/>
      <c r="AE581" s="247"/>
      <c r="AF581" s="247"/>
    </row>
    <row r="582" spans="1:32" ht="165.95" customHeight="1">
      <c r="A582" s="115" t="s">
        <v>1190</v>
      </c>
      <c r="B582" s="138" t="s">
        <v>56</v>
      </c>
      <c r="C582" s="140" t="s">
        <v>50</v>
      </c>
      <c r="D582" s="140" t="s">
        <v>51</v>
      </c>
      <c r="E582" s="140" t="s">
        <v>52</v>
      </c>
      <c r="F582" s="140" t="s">
        <v>53</v>
      </c>
      <c r="G582" s="140" t="s">
        <v>52</v>
      </c>
      <c r="H582" s="140" t="s">
        <v>54</v>
      </c>
      <c r="I582" s="140" t="s">
        <v>55</v>
      </c>
      <c r="J582" s="140" t="s">
        <v>81</v>
      </c>
      <c r="K582" s="140">
        <v>100</v>
      </c>
      <c r="L582" s="157">
        <v>231010000</v>
      </c>
      <c r="M582" s="138" t="s">
        <v>32</v>
      </c>
      <c r="N582" s="51" t="s">
        <v>100</v>
      </c>
      <c r="O582" s="140" t="s">
        <v>108</v>
      </c>
      <c r="P582" s="140"/>
      <c r="Q582" s="4" t="s">
        <v>525</v>
      </c>
      <c r="R582" s="140" t="s">
        <v>102</v>
      </c>
      <c r="S582" s="140"/>
      <c r="T582" s="140" t="s">
        <v>30</v>
      </c>
      <c r="U582" s="144"/>
      <c r="V582" s="144">
        <v>330900</v>
      </c>
      <c r="W582" s="144">
        <v>330900</v>
      </c>
      <c r="X582" s="2">
        <f t="shared" si="11"/>
        <v>370608.00000000006</v>
      </c>
      <c r="Y582" s="145" t="s">
        <v>85</v>
      </c>
      <c r="Z582" s="140">
        <v>2015</v>
      </c>
      <c r="AA582" s="158"/>
      <c r="AB582" s="90" t="s">
        <v>64</v>
      </c>
      <c r="AC582" s="247"/>
      <c r="AD582" s="247"/>
      <c r="AE582" s="247"/>
      <c r="AF582" s="247"/>
    </row>
    <row r="583" spans="1:32" ht="165.95" customHeight="1">
      <c r="A583" s="165" t="s">
        <v>1189</v>
      </c>
      <c r="B583" s="138" t="s">
        <v>56</v>
      </c>
      <c r="C583" s="140" t="s">
        <v>50</v>
      </c>
      <c r="D583" s="140" t="s">
        <v>51</v>
      </c>
      <c r="E583" s="140" t="s">
        <v>52</v>
      </c>
      <c r="F583" s="140" t="s">
        <v>53</v>
      </c>
      <c r="G583" s="140" t="s">
        <v>52</v>
      </c>
      <c r="H583" s="140" t="s">
        <v>54</v>
      </c>
      <c r="I583" s="140" t="s">
        <v>55</v>
      </c>
      <c r="J583" s="140" t="s">
        <v>81</v>
      </c>
      <c r="K583" s="140">
        <v>100</v>
      </c>
      <c r="L583" s="157">
        <v>231010000</v>
      </c>
      <c r="M583" s="138" t="s">
        <v>32</v>
      </c>
      <c r="N583" s="166" t="s">
        <v>100</v>
      </c>
      <c r="O583" s="140" t="s">
        <v>109</v>
      </c>
      <c r="P583" s="140"/>
      <c r="Q583" s="4" t="s">
        <v>525</v>
      </c>
      <c r="R583" s="140" t="s">
        <v>102</v>
      </c>
      <c r="S583" s="140"/>
      <c r="T583" s="140" t="s">
        <v>30</v>
      </c>
      <c r="U583" s="144"/>
      <c r="V583" s="144">
        <v>65000</v>
      </c>
      <c r="W583" s="144">
        <v>65000</v>
      </c>
      <c r="X583" s="2">
        <f t="shared" si="11"/>
        <v>72800</v>
      </c>
      <c r="Y583" s="145" t="s">
        <v>85</v>
      </c>
      <c r="Z583" s="140">
        <v>2015</v>
      </c>
      <c r="AA583" s="158"/>
      <c r="AB583" s="90" t="s">
        <v>64</v>
      </c>
      <c r="AC583" s="247"/>
      <c r="AD583" s="247"/>
      <c r="AE583" s="247"/>
      <c r="AF583" s="247"/>
    </row>
    <row r="584" spans="1:32" ht="165.95" customHeight="1">
      <c r="A584" s="115" t="s">
        <v>1188</v>
      </c>
      <c r="B584" s="138" t="s">
        <v>56</v>
      </c>
      <c r="C584" s="140" t="s">
        <v>50</v>
      </c>
      <c r="D584" s="140" t="s">
        <v>51</v>
      </c>
      <c r="E584" s="140" t="s">
        <v>52</v>
      </c>
      <c r="F584" s="140" t="s">
        <v>53</v>
      </c>
      <c r="G584" s="140" t="s">
        <v>52</v>
      </c>
      <c r="H584" s="140" t="s">
        <v>54</v>
      </c>
      <c r="I584" s="140" t="s">
        <v>55</v>
      </c>
      <c r="J584" s="140" t="s">
        <v>81</v>
      </c>
      <c r="K584" s="140">
        <v>100</v>
      </c>
      <c r="L584" s="157">
        <v>231010000</v>
      </c>
      <c r="M584" s="138" t="s">
        <v>32</v>
      </c>
      <c r="N584" s="51" t="s">
        <v>100</v>
      </c>
      <c r="O584" s="140" t="s">
        <v>124</v>
      </c>
      <c r="P584" s="140"/>
      <c r="Q584" s="4" t="s">
        <v>525</v>
      </c>
      <c r="R584" s="140" t="s">
        <v>102</v>
      </c>
      <c r="S584" s="140"/>
      <c r="T584" s="140" t="s">
        <v>30</v>
      </c>
      <c r="U584" s="144"/>
      <c r="V584" s="144">
        <v>247000</v>
      </c>
      <c r="W584" s="144">
        <v>247000</v>
      </c>
      <c r="X584" s="2">
        <f t="shared" si="11"/>
        <v>276640</v>
      </c>
      <c r="Y584" s="145" t="s">
        <v>85</v>
      </c>
      <c r="Z584" s="140">
        <v>2015</v>
      </c>
      <c r="AA584" s="158"/>
      <c r="AB584" s="90" t="s">
        <v>64</v>
      </c>
      <c r="AC584" s="247"/>
      <c r="AD584" s="247"/>
      <c r="AE584" s="247"/>
      <c r="AF584" s="247"/>
    </row>
    <row r="585" spans="1:32" ht="165.95" customHeight="1">
      <c r="A585" s="115" t="s">
        <v>1187</v>
      </c>
      <c r="B585" s="138" t="s">
        <v>56</v>
      </c>
      <c r="C585" s="140" t="s">
        <v>50</v>
      </c>
      <c r="D585" s="140" t="s">
        <v>51</v>
      </c>
      <c r="E585" s="140" t="s">
        <v>52</v>
      </c>
      <c r="F585" s="140" t="s">
        <v>53</v>
      </c>
      <c r="G585" s="140" t="s">
        <v>52</v>
      </c>
      <c r="H585" s="140" t="s">
        <v>54</v>
      </c>
      <c r="I585" s="140" t="s">
        <v>55</v>
      </c>
      <c r="J585" s="140" t="s">
        <v>81</v>
      </c>
      <c r="K585" s="140">
        <v>100</v>
      </c>
      <c r="L585" s="157">
        <v>231010000</v>
      </c>
      <c r="M585" s="138" t="s">
        <v>32</v>
      </c>
      <c r="N585" s="51" t="s">
        <v>100</v>
      </c>
      <c r="O585" s="140" t="s">
        <v>107</v>
      </c>
      <c r="P585" s="140"/>
      <c r="Q585" s="4" t="s">
        <v>525</v>
      </c>
      <c r="R585" s="140" t="s">
        <v>102</v>
      </c>
      <c r="S585" s="140"/>
      <c r="T585" s="140" t="s">
        <v>30</v>
      </c>
      <c r="U585" s="144"/>
      <c r="V585" s="144">
        <v>555680</v>
      </c>
      <c r="W585" s="144">
        <v>555680</v>
      </c>
      <c r="X585" s="2">
        <f t="shared" si="11"/>
        <v>622361.60000000009</v>
      </c>
      <c r="Y585" s="145" t="s">
        <v>85</v>
      </c>
      <c r="Z585" s="140">
        <v>2015</v>
      </c>
      <c r="AA585" s="158"/>
      <c r="AB585" s="90" t="s">
        <v>64</v>
      </c>
      <c r="AC585" s="247"/>
      <c r="AD585" s="247"/>
      <c r="AE585" s="247"/>
      <c r="AF585" s="247"/>
    </row>
    <row r="586" spans="1:32" ht="165.95" customHeight="1">
      <c r="A586" s="115" t="s">
        <v>1186</v>
      </c>
      <c r="B586" s="138" t="s">
        <v>56</v>
      </c>
      <c r="C586" s="140" t="s">
        <v>66</v>
      </c>
      <c r="D586" s="140" t="s">
        <v>125</v>
      </c>
      <c r="E586" s="140" t="s">
        <v>68</v>
      </c>
      <c r="F586" s="140" t="s">
        <v>67</v>
      </c>
      <c r="G586" s="140" t="s">
        <v>68</v>
      </c>
      <c r="H586" s="140" t="s">
        <v>69</v>
      </c>
      <c r="I586" s="140" t="s">
        <v>70</v>
      </c>
      <c r="J586" s="140" t="s">
        <v>81</v>
      </c>
      <c r="K586" s="140">
        <v>100</v>
      </c>
      <c r="L586" s="138">
        <v>151010000</v>
      </c>
      <c r="M586" s="138" t="s">
        <v>83</v>
      </c>
      <c r="N586" s="51" t="s">
        <v>100</v>
      </c>
      <c r="O586" s="140" t="s">
        <v>111</v>
      </c>
      <c r="P586" s="140"/>
      <c r="Q586" s="4" t="s">
        <v>525</v>
      </c>
      <c r="R586" s="140" t="s">
        <v>49</v>
      </c>
      <c r="S586" s="140"/>
      <c r="T586" s="140" t="s">
        <v>30</v>
      </c>
      <c r="U586" s="144"/>
      <c r="V586" s="144">
        <v>2867868</v>
      </c>
      <c r="W586" s="144">
        <v>2867868</v>
      </c>
      <c r="X586" s="2">
        <f t="shared" si="11"/>
        <v>3212012.16</v>
      </c>
      <c r="Y586" s="145" t="s">
        <v>85</v>
      </c>
      <c r="Z586" s="140">
        <v>2015</v>
      </c>
      <c r="AA586" s="158"/>
      <c r="AB586" s="90" t="s">
        <v>64</v>
      </c>
      <c r="AC586" s="247"/>
      <c r="AD586" s="247"/>
      <c r="AE586" s="247"/>
      <c r="AF586" s="247"/>
    </row>
    <row r="587" spans="1:32" ht="165.95" customHeight="1">
      <c r="A587" s="115" t="s">
        <v>1185</v>
      </c>
      <c r="B587" s="138" t="s">
        <v>56</v>
      </c>
      <c r="C587" s="167" t="s">
        <v>332</v>
      </c>
      <c r="D587" s="167" t="s">
        <v>333</v>
      </c>
      <c r="E587" s="167" t="s">
        <v>334</v>
      </c>
      <c r="F587" s="167" t="s">
        <v>335</v>
      </c>
      <c r="G587" s="167" t="s">
        <v>336</v>
      </c>
      <c r="H587" s="140" t="s">
        <v>71</v>
      </c>
      <c r="I587" s="140" t="s">
        <v>72</v>
      </c>
      <c r="J587" s="140" t="s">
        <v>87</v>
      </c>
      <c r="K587" s="140">
        <v>25</v>
      </c>
      <c r="L587" s="157">
        <v>231010000</v>
      </c>
      <c r="M587" s="138" t="s">
        <v>32</v>
      </c>
      <c r="N587" s="51" t="s">
        <v>100</v>
      </c>
      <c r="O587" s="140" t="s">
        <v>107</v>
      </c>
      <c r="P587" s="140"/>
      <c r="Q587" s="4" t="s">
        <v>525</v>
      </c>
      <c r="R587" s="140" t="s">
        <v>102</v>
      </c>
      <c r="S587" s="140"/>
      <c r="T587" s="140" t="s">
        <v>30</v>
      </c>
      <c r="U587" s="144"/>
      <c r="V587" s="144">
        <v>13519231</v>
      </c>
      <c r="W587" s="144">
        <v>13519231</v>
      </c>
      <c r="X587" s="2">
        <f t="shared" si="11"/>
        <v>15141538.720000001</v>
      </c>
      <c r="Y587" s="145" t="s">
        <v>85</v>
      </c>
      <c r="Z587" s="140">
        <v>2015</v>
      </c>
      <c r="AA587" s="158"/>
      <c r="AB587" s="90" t="s">
        <v>64</v>
      </c>
      <c r="AC587" s="247"/>
      <c r="AD587" s="247"/>
      <c r="AE587" s="247"/>
      <c r="AF587" s="247"/>
    </row>
    <row r="588" spans="1:32" ht="165.95" customHeight="1">
      <c r="A588" s="115" t="s">
        <v>1184</v>
      </c>
      <c r="B588" s="138" t="s">
        <v>56</v>
      </c>
      <c r="C588" s="167" t="s">
        <v>332</v>
      </c>
      <c r="D588" s="167" t="s">
        <v>333</v>
      </c>
      <c r="E588" s="167" t="s">
        <v>334</v>
      </c>
      <c r="F588" s="167" t="s">
        <v>335</v>
      </c>
      <c r="G588" s="167" t="s">
        <v>336</v>
      </c>
      <c r="H588" s="140" t="s">
        <v>71</v>
      </c>
      <c r="I588" s="140" t="s">
        <v>72</v>
      </c>
      <c r="J588" s="140" t="s">
        <v>87</v>
      </c>
      <c r="K588" s="140">
        <v>25</v>
      </c>
      <c r="L588" s="157">
        <v>231010000</v>
      </c>
      <c r="M588" s="138" t="s">
        <v>32</v>
      </c>
      <c r="N588" s="51" t="s">
        <v>100</v>
      </c>
      <c r="O588" s="140" t="s">
        <v>103</v>
      </c>
      <c r="P588" s="140"/>
      <c r="Q588" s="4" t="s">
        <v>525</v>
      </c>
      <c r="R588" s="140" t="s">
        <v>102</v>
      </c>
      <c r="S588" s="140"/>
      <c r="T588" s="140" t="s">
        <v>30</v>
      </c>
      <c r="U588" s="144"/>
      <c r="V588" s="144">
        <v>15292400</v>
      </c>
      <c r="W588" s="144">
        <v>15292400</v>
      </c>
      <c r="X588" s="2">
        <f t="shared" si="11"/>
        <v>17127488</v>
      </c>
      <c r="Y588" s="145" t="s">
        <v>85</v>
      </c>
      <c r="Z588" s="140">
        <v>2015</v>
      </c>
      <c r="AA588" s="158"/>
      <c r="AB588" s="90" t="s">
        <v>64</v>
      </c>
      <c r="AC588" s="247"/>
      <c r="AD588" s="247"/>
      <c r="AE588" s="247"/>
      <c r="AF588" s="247"/>
    </row>
    <row r="589" spans="1:32" ht="165.95" customHeight="1">
      <c r="A589" s="115" t="s">
        <v>1183</v>
      </c>
      <c r="B589" s="138" t="s">
        <v>56</v>
      </c>
      <c r="C589" s="167" t="s">
        <v>332</v>
      </c>
      <c r="D589" s="167" t="s">
        <v>333</v>
      </c>
      <c r="E589" s="167" t="s">
        <v>334</v>
      </c>
      <c r="F589" s="167" t="s">
        <v>335</v>
      </c>
      <c r="G589" s="167" t="s">
        <v>336</v>
      </c>
      <c r="H589" s="140" t="s">
        <v>71</v>
      </c>
      <c r="I589" s="140" t="s">
        <v>72</v>
      </c>
      <c r="J589" s="140" t="s">
        <v>87</v>
      </c>
      <c r="K589" s="140">
        <v>25</v>
      </c>
      <c r="L589" s="157">
        <v>231010000</v>
      </c>
      <c r="M589" s="138" t="s">
        <v>32</v>
      </c>
      <c r="N589" s="51" t="s">
        <v>100</v>
      </c>
      <c r="O589" s="140" t="s">
        <v>101</v>
      </c>
      <c r="P589" s="140"/>
      <c r="Q589" s="4" t="s">
        <v>525</v>
      </c>
      <c r="R589" s="140" t="s">
        <v>102</v>
      </c>
      <c r="S589" s="140"/>
      <c r="T589" s="140" t="s">
        <v>30</v>
      </c>
      <c r="U589" s="144"/>
      <c r="V589" s="144">
        <v>32324974</v>
      </c>
      <c r="W589" s="144">
        <v>32324974</v>
      </c>
      <c r="X589" s="2">
        <f t="shared" si="11"/>
        <v>36203970.880000003</v>
      </c>
      <c r="Y589" s="145" t="s">
        <v>85</v>
      </c>
      <c r="Z589" s="140">
        <v>2015</v>
      </c>
      <c r="AA589" s="158"/>
      <c r="AB589" s="90" t="s">
        <v>64</v>
      </c>
      <c r="AC589" s="247"/>
      <c r="AD589" s="247"/>
      <c r="AE589" s="247"/>
      <c r="AF589" s="247"/>
    </row>
    <row r="590" spans="1:32" ht="165.95" customHeight="1">
      <c r="A590" s="115" t="s">
        <v>1182</v>
      </c>
      <c r="B590" s="138" t="s">
        <v>56</v>
      </c>
      <c r="C590" s="167" t="s">
        <v>332</v>
      </c>
      <c r="D590" s="167" t="s">
        <v>333</v>
      </c>
      <c r="E590" s="167" t="s">
        <v>334</v>
      </c>
      <c r="F590" s="167" t="s">
        <v>335</v>
      </c>
      <c r="G590" s="167" t="s">
        <v>336</v>
      </c>
      <c r="H590" s="140" t="s">
        <v>71</v>
      </c>
      <c r="I590" s="140" t="s">
        <v>72</v>
      </c>
      <c r="J590" s="140" t="s">
        <v>87</v>
      </c>
      <c r="K590" s="140">
        <v>25</v>
      </c>
      <c r="L590" s="157">
        <v>231010000</v>
      </c>
      <c r="M590" s="138" t="s">
        <v>32</v>
      </c>
      <c r="N590" s="51" t="s">
        <v>100</v>
      </c>
      <c r="O590" s="140" t="s">
        <v>104</v>
      </c>
      <c r="P590" s="140"/>
      <c r="Q590" s="4" t="s">
        <v>525</v>
      </c>
      <c r="R590" s="140" t="s">
        <v>102</v>
      </c>
      <c r="S590" s="140"/>
      <c r="T590" s="140" t="s">
        <v>30</v>
      </c>
      <c r="U590" s="144"/>
      <c r="V590" s="144">
        <v>9274277</v>
      </c>
      <c r="W590" s="144">
        <v>9274277</v>
      </c>
      <c r="X590" s="2">
        <f t="shared" si="11"/>
        <v>10387190.24</v>
      </c>
      <c r="Y590" s="145" t="s">
        <v>85</v>
      </c>
      <c r="Z590" s="140">
        <v>2015</v>
      </c>
      <c r="AA590" s="158"/>
      <c r="AB590" s="90" t="s">
        <v>64</v>
      </c>
      <c r="AC590" s="247"/>
      <c r="AD590" s="247"/>
      <c r="AE590" s="247"/>
      <c r="AF590" s="247"/>
    </row>
    <row r="591" spans="1:32" ht="165.95" customHeight="1">
      <c r="A591" s="115" t="s">
        <v>1181</v>
      </c>
      <c r="B591" s="138" t="s">
        <v>56</v>
      </c>
      <c r="C591" s="167" t="s">
        <v>332</v>
      </c>
      <c r="D591" s="167" t="s">
        <v>333</v>
      </c>
      <c r="E591" s="167" t="s">
        <v>334</v>
      </c>
      <c r="F591" s="167" t="s">
        <v>335</v>
      </c>
      <c r="G591" s="167" t="s">
        <v>336</v>
      </c>
      <c r="H591" s="140" t="s">
        <v>71</v>
      </c>
      <c r="I591" s="140" t="s">
        <v>72</v>
      </c>
      <c r="J591" s="140" t="s">
        <v>87</v>
      </c>
      <c r="K591" s="140">
        <v>25</v>
      </c>
      <c r="L591" s="157">
        <v>231010000</v>
      </c>
      <c r="M591" s="138" t="s">
        <v>32</v>
      </c>
      <c r="N591" s="51" t="s">
        <v>100</v>
      </c>
      <c r="O591" s="140" t="s">
        <v>110</v>
      </c>
      <c r="P591" s="140"/>
      <c r="Q591" s="4" t="s">
        <v>525</v>
      </c>
      <c r="R591" s="140" t="s">
        <v>102</v>
      </c>
      <c r="S591" s="140"/>
      <c r="T591" s="140" t="s">
        <v>30</v>
      </c>
      <c r="U591" s="144"/>
      <c r="V591" s="144">
        <v>24891754.560000002</v>
      </c>
      <c r="W591" s="144">
        <v>24891754.560000002</v>
      </c>
      <c r="X591" s="2">
        <f t="shared" si="11"/>
        <v>27878765.107200004</v>
      </c>
      <c r="Y591" s="145" t="s">
        <v>85</v>
      </c>
      <c r="Z591" s="140">
        <v>2015</v>
      </c>
      <c r="AA591" s="158"/>
      <c r="AB591" s="90" t="s">
        <v>64</v>
      </c>
      <c r="AC591" s="247"/>
      <c r="AD591" s="247"/>
      <c r="AE591" s="247"/>
      <c r="AF591" s="247"/>
    </row>
    <row r="592" spans="1:32" ht="165.95" customHeight="1">
      <c r="A592" s="115" t="s">
        <v>1180</v>
      </c>
      <c r="B592" s="138" t="s">
        <v>56</v>
      </c>
      <c r="C592" s="167" t="s">
        <v>332</v>
      </c>
      <c r="D592" s="167" t="s">
        <v>333</v>
      </c>
      <c r="E592" s="167" t="s">
        <v>334</v>
      </c>
      <c r="F592" s="167" t="s">
        <v>335</v>
      </c>
      <c r="G592" s="167" t="s">
        <v>336</v>
      </c>
      <c r="H592" s="140" t="s">
        <v>71</v>
      </c>
      <c r="I592" s="140" t="s">
        <v>72</v>
      </c>
      <c r="J592" s="140" t="s">
        <v>87</v>
      </c>
      <c r="K592" s="140">
        <v>25</v>
      </c>
      <c r="L592" s="157">
        <v>231010000</v>
      </c>
      <c r="M592" s="138" t="s">
        <v>32</v>
      </c>
      <c r="N592" s="51" t="s">
        <v>100</v>
      </c>
      <c r="O592" s="140" t="s">
        <v>106</v>
      </c>
      <c r="P592" s="140"/>
      <c r="Q592" s="4" t="s">
        <v>525</v>
      </c>
      <c r="R592" s="140" t="s">
        <v>102</v>
      </c>
      <c r="S592" s="140"/>
      <c r="T592" s="140" t="s">
        <v>30</v>
      </c>
      <c r="U592" s="144"/>
      <c r="V592" s="144">
        <v>4387943</v>
      </c>
      <c r="W592" s="144">
        <v>4387943</v>
      </c>
      <c r="X592" s="2">
        <f t="shared" si="11"/>
        <v>4914496.16</v>
      </c>
      <c r="Y592" s="145" t="s">
        <v>85</v>
      </c>
      <c r="Z592" s="140">
        <v>2015</v>
      </c>
      <c r="AA592" s="49"/>
      <c r="AB592" s="90" t="s">
        <v>64</v>
      </c>
      <c r="AC592" s="247"/>
      <c r="AD592" s="247"/>
      <c r="AE592" s="247"/>
      <c r="AF592" s="247"/>
    </row>
    <row r="593" spans="1:32" ht="165.95" customHeight="1">
      <c r="A593" s="115" t="s">
        <v>1179</v>
      </c>
      <c r="B593" s="138" t="s">
        <v>56</v>
      </c>
      <c r="C593" s="167" t="s">
        <v>332</v>
      </c>
      <c r="D593" s="167" t="s">
        <v>333</v>
      </c>
      <c r="E593" s="167" t="s">
        <v>334</v>
      </c>
      <c r="F593" s="167" t="s">
        <v>335</v>
      </c>
      <c r="G593" s="167" t="s">
        <v>336</v>
      </c>
      <c r="H593" s="140" t="s">
        <v>71</v>
      </c>
      <c r="I593" s="140" t="s">
        <v>72</v>
      </c>
      <c r="J593" s="140" t="s">
        <v>87</v>
      </c>
      <c r="K593" s="140">
        <v>25</v>
      </c>
      <c r="L593" s="157">
        <v>231010000</v>
      </c>
      <c r="M593" s="138" t="s">
        <v>32</v>
      </c>
      <c r="N593" s="51" t="s">
        <v>100</v>
      </c>
      <c r="O593" s="140" t="s">
        <v>126</v>
      </c>
      <c r="P593" s="140"/>
      <c r="Q593" s="4" t="s">
        <v>525</v>
      </c>
      <c r="R593" s="140" t="s">
        <v>102</v>
      </c>
      <c r="S593" s="140"/>
      <c r="T593" s="140" t="s">
        <v>30</v>
      </c>
      <c r="U593" s="144"/>
      <c r="V593" s="144">
        <v>3939747</v>
      </c>
      <c r="W593" s="144">
        <v>3939747</v>
      </c>
      <c r="X593" s="2">
        <f t="shared" si="11"/>
        <v>4412516.6400000006</v>
      </c>
      <c r="Y593" s="145" t="s">
        <v>85</v>
      </c>
      <c r="Z593" s="140">
        <v>2015</v>
      </c>
      <c r="AA593" s="158"/>
      <c r="AB593" s="90" t="s">
        <v>64</v>
      </c>
      <c r="AC593" s="247"/>
      <c r="AD593" s="247"/>
      <c r="AE593" s="247"/>
      <c r="AF593" s="247"/>
    </row>
    <row r="594" spans="1:32" ht="165.95" customHeight="1">
      <c r="A594" s="115" t="s">
        <v>1178</v>
      </c>
      <c r="B594" s="138" t="s">
        <v>56</v>
      </c>
      <c r="C594" s="167" t="s">
        <v>332</v>
      </c>
      <c r="D594" s="167" t="s">
        <v>333</v>
      </c>
      <c r="E594" s="167" t="s">
        <v>334</v>
      </c>
      <c r="F594" s="167" t="s">
        <v>335</v>
      </c>
      <c r="G594" s="167" t="s">
        <v>336</v>
      </c>
      <c r="H594" s="140" t="s">
        <v>71</v>
      </c>
      <c r="I594" s="140" t="s">
        <v>72</v>
      </c>
      <c r="J594" s="140" t="s">
        <v>87</v>
      </c>
      <c r="K594" s="140">
        <v>25</v>
      </c>
      <c r="L594" s="157">
        <v>231010000</v>
      </c>
      <c r="M594" s="138" t="s">
        <v>32</v>
      </c>
      <c r="N594" s="51" t="s">
        <v>100</v>
      </c>
      <c r="O594" s="140" t="s">
        <v>109</v>
      </c>
      <c r="P594" s="140"/>
      <c r="Q594" s="4" t="s">
        <v>525</v>
      </c>
      <c r="R594" s="140" t="s">
        <v>102</v>
      </c>
      <c r="S594" s="140"/>
      <c r="T594" s="140" t="s">
        <v>30</v>
      </c>
      <c r="U594" s="144"/>
      <c r="V594" s="144">
        <v>3114929</v>
      </c>
      <c r="W594" s="144">
        <v>3114929</v>
      </c>
      <c r="X594" s="2">
        <f t="shared" si="11"/>
        <v>3488720.4800000004</v>
      </c>
      <c r="Y594" s="145" t="s">
        <v>85</v>
      </c>
      <c r="Z594" s="140">
        <v>2015</v>
      </c>
      <c r="AA594" s="158"/>
      <c r="AB594" s="90" t="s">
        <v>64</v>
      </c>
      <c r="AC594" s="247"/>
      <c r="AD594" s="247"/>
      <c r="AE594" s="247"/>
      <c r="AF594" s="247"/>
    </row>
    <row r="595" spans="1:32" ht="165.95" customHeight="1">
      <c r="A595" s="115" t="s">
        <v>1177</v>
      </c>
      <c r="B595" s="138" t="s">
        <v>56</v>
      </c>
      <c r="C595" s="167" t="s">
        <v>332</v>
      </c>
      <c r="D595" s="167" t="s">
        <v>333</v>
      </c>
      <c r="E595" s="167" t="s">
        <v>334</v>
      </c>
      <c r="F595" s="167" t="s">
        <v>335</v>
      </c>
      <c r="G595" s="167" t="s">
        <v>336</v>
      </c>
      <c r="H595" s="140" t="s">
        <v>73</v>
      </c>
      <c r="I595" s="140" t="s">
        <v>74</v>
      </c>
      <c r="J595" s="140" t="s">
        <v>31</v>
      </c>
      <c r="K595" s="140">
        <v>30</v>
      </c>
      <c r="L595" s="157">
        <v>231010000</v>
      </c>
      <c r="M595" s="138" t="s">
        <v>32</v>
      </c>
      <c r="N595" s="51" t="s">
        <v>100</v>
      </c>
      <c r="O595" s="140" t="s">
        <v>103</v>
      </c>
      <c r="P595" s="140"/>
      <c r="Q595" s="4" t="s">
        <v>525</v>
      </c>
      <c r="R595" s="140" t="s">
        <v>102</v>
      </c>
      <c r="S595" s="140"/>
      <c r="T595" s="140" t="s">
        <v>30</v>
      </c>
      <c r="U595" s="144"/>
      <c r="V595" s="144">
        <v>3015485.94</v>
      </c>
      <c r="W595" s="144">
        <v>3015485.94</v>
      </c>
      <c r="X595" s="2">
        <f t="shared" si="11"/>
        <v>3377344.2528000004</v>
      </c>
      <c r="Y595" s="168" t="s">
        <v>213</v>
      </c>
      <c r="Z595" s="140">
        <v>2015</v>
      </c>
      <c r="AA595" s="134" t="s">
        <v>505</v>
      </c>
      <c r="AB595" s="90" t="s">
        <v>64</v>
      </c>
      <c r="AC595" s="247"/>
      <c r="AD595" s="247"/>
      <c r="AE595" s="247"/>
      <c r="AF595" s="247"/>
    </row>
    <row r="596" spans="1:32" ht="165.95" customHeight="1">
      <c r="A596" s="115" t="s">
        <v>1176</v>
      </c>
      <c r="B596" s="138" t="s">
        <v>56</v>
      </c>
      <c r="C596" s="167" t="s">
        <v>332</v>
      </c>
      <c r="D596" s="167" t="s">
        <v>333</v>
      </c>
      <c r="E596" s="167" t="s">
        <v>334</v>
      </c>
      <c r="F596" s="167" t="s">
        <v>335</v>
      </c>
      <c r="G596" s="167" t="s">
        <v>336</v>
      </c>
      <c r="H596" s="140" t="s">
        <v>73</v>
      </c>
      <c r="I596" s="140" t="s">
        <v>74</v>
      </c>
      <c r="J596" s="140" t="s">
        <v>31</v>
      </c>
      <c r="K596" s="140">
        <v>30</v>
      </c>
      <c r="L596" s="157">
        <v>231010000</v>
      </c>
      <c r="M596" s="138" t="s">
        <v>32</v>
      </c>
      <c r="N596" s="51" t="s">
        <v>100</v>
      </c>
      <c r="O596" s="140" t="s">
        <v>101</v>
      </c>
      <c r="P596" s="140"/>
      <c r="Q596" s="4" t="s">
        <v>525</v>
      </c>
      <c r="R596" s="140" t="s">
        <v>102</v>
      </c>
      <c r="S596" s="140"/>
      <c r="T596" s="140" t="s">
        <v>30</v>
      </c>
      <c r="U596" s="144"/>
      <c r="V596" s="144">
        <v>7465582.3200000012</v>
      </c>
      <c r="W596" s="144">
        <v>7465582.3200000012</v>
      </c>
      <c r="X596" s="2">
        <f t="shared" si="11"/>
        <v>8361452.198400002</v>
      </c>
      <c r="Y596" s="168" t="s">
        <v>213</v>
      </c>
      <c r="Z596" s="140">
        <v>2015</v>
      </c>
      <c r="AA596" s="134" t="s">
        <v>505</v>
      </c>
      <c r="AB596" s="90" t="s">
        <v>64</v>
      </c>
      <c r="AC596" s="247"/>
      <c r="AD596" s="247"/>
      <c r="AE596" s="247"/>
      <c r="AF596" s="247"/>
    </row>
    <row r="597" spans="1:32" ht="165.95" customHeight="1">
      <c r="A597" s="115" t="s">
        <v>1175</v>
      </c>
      <c r="B597" s="138" t="s">
        <v>56</v>
      </c>
      <c r="C597" s="167" t="s">
        <v>332</v>
      </c>
      <c r="D597" s="167" t="s">
        <v>333</v>
      </c>
      <c r="E597" s="167" t="s">
        <v>334</v>
      </c>
      <c r="F597" s="167" t="s">
        <v>335</v>
      </c>
      <c r="G597" s="167" t="s">
        <v>336</v>
      </c>
      <c r="H597" s="140" t="s">
        <v>73</v>
      </c>
      <c r="I597" s="140" t="s">
        <v>74</v>
      </c>
      <c r="J597" s="140" t="s">
        <v>31</v>
      </c>
      <c r="K597" s="140">
        <v>30</v>
      </c>
      <c r="L597" s="157">
        <v>231010000</v>
      </c>
      <c r="M597" s="138" t="s">
        <v>32</v>
      </c>
      <c r="N597" s="51" t="s">
        <v>100</v>
      </c>
      <c r="O597" s="140" t="s">
        <v>104</v>
      </c>
      <c r="P597" s="140"/>
      <c r="Q597" s="4" t="s">
        <v>525</v>
      </c>
      <c r="R597" s="140" t="s">
        <v>102</v>
      </c>
      <c r="S597" s="140"/>
      <c r="T597" s="140" t="s">
        <v>30</v>
      </c>
      <c r="U597" s="144"/>
      <c r="V597" s="144">
        <v>4370760.25</v>
      </c>
      <c r="W597" s="144">
        <v>4370760.25</v>
      </c>
      <c r="X597" s="2">
        <f t="shared" si="11"/>
        <v>4895251.4800000004</v>
      </c>
      <c r="Y597" s="168" t="s">
        <v>213</v>
      </c>
      <c r="Z597" s="140">
        <v>2015</v>
      </c>
      <c r="AA597" s="134" t="s">
        <v>505</v>
      </c>
      <c r="AB597" s="90" t="s">
        <v>64</v>
      </c>
      <c r="AC597" s="247"/>
      <c r="AD597" s="247"/>
      <c r="AE597" s="247"/>
      <c r="AF597" s="247"/>
    </row>
    <row r="598" spans="1:32" ht="165.95" customHeight="1">
      <c r="A598" s="115" t="s">
        <v>1174</v>
      </c>
      <c r="B598" s="138" t="s">
        <v>56</v>
      </c>
      <c r="C598" s="167" t="s">
        <v>332</v>
      </c>
      <c r="D598" s="167" t="s">
        <v>333</v>
      </c>
      <c r="E598" s="167" t="s">
        <v>334</v>
      </c>
      <c r="F598" s="167" t="s">
        <v>335</v>
      </c>
      <c r="G598" s="167" t="s">
        <v>336</v>
      </c>
      <c r="H598" s="140" t="s">
        <v>73</v>
      </c>
      <c r="I598" s="140" t="s">
        <v>74</v>
      </c>
      <c r="J598" s="140" t="s">
        <v>31</v>
      </c>
      <c r="K598" s="140">
        <v>30</v>
      </c>
      <c r="L598" s="157">
        <v>231010000</v>
      </c>
      <c r="M598" s="138" t="s">
        <v>32</v>
      </c>
      <c r="N598" s="51" t="s">
        <v>100</v>
      </c>
      <c r="O598" s="140" t="s">
        <v>110</v>
      </c>
      <c r="P598" s="140"/>
      <c r="Q598" s="4" t="s">
        <v>525</v>
      </c>
      <c r="R598" s="140" t="s">
        <v>102</v>
      </c>
      <c r="S598" s="140"/>
      <c r="T598" s="140" t="s">
        <v>30</v>
      </c>
      <c r="U598" s="144"/>
      <c r="V598" s="144">
        <v>5161197.9999999991</v>
      </c>
      <c r="W598" s="144">
        <v>5161197.9999999991</v>
      </c>
      <c r="X598" s="2">
        <f t="shared" si="11"/>
        <v>5780541.7599999998</v>
      </c>
      <c r="Y598" s="168" t="s">
        <v>213</v>
      </c>
      <c r="Z598" s="140">
        <v>2015</v>
      </c>
      <c r="AA598" s="134" t="s">
        <v>505</v>
      </c>
      <c r="AB598" s="90" t="s">
        <v>64</v>
      </c>
      <c r="AC598" s="247"/>
      <c r="AD598" s="247"/>
      <c r="AE598" s="247"/>
      <c r="AF598" s="247"/>
    </row>
    <row r="599" spans="1:32" ht="165.95" customHeight="1">
      <c r="A599" s="115" t="s">
        <v>1173</v>
      </c>
      <c r="B599" s="138" t="s">
        <v>56</v>
      </c>
      <c r="C599" s="140" t="s">
        <v>75</v>
      </c>
      <c r="D599" s="140" t="s">
        <v>76</v>
      </c>
      <c r="E599" s="140" t="s">
        <v>77</v>
      </c>
      <c r="F599" s="140" t="s">
        <v>78</v>
      </c>
      <c r="G599" s="140" t="s">
        <v>77</v>
      </c>
      <c r="H599" s="140" t="s">
        <v>79</v>
      </c>
      <c r="I599" s="140" t="s">
        <v>80</v>
      </c>
      <c r="J599" s="140" t="s">
        <v>87</v>
      </c>
      <c r="K599" s="140">
        <v>100</v>
      </c>
      <c r="L599" s="157">
        <v>231010000</v>
      </c>
      <c r="M599" s="138" t="s">
        <v>32</v>
      </c>
      <c r="N599" s="51" t="s">
        <v>100</v>
      </c>
      <c r="O599" s="140" t="s">
        <v>105</v>
      </c>
      <c r="P599" s="140"/>
      <c r="Q599" s="4" t="s">
        <v>525</v>
      </c>
      <c r="R599" s="140" t="s">
        <v>102</v>
      </c>
      <c r="S599" s="140"/>
      <c r="T599" s="140" t="s">
        <v>30</v>
      </c>
      <c r="U599" s="144"/>
      <c r="V599" s="144">
        <v>777450</v>
      </c>
      <c r="W599" s="144">
        <v>777450</v>
      </c>
      <c r="X599" s="2">
        <f t="shared" si="11"/>
        <v>870744.00000000012</v>
      </c>
      <c r="Y599" s="145" t="s">
        <v>85</v>
      </c>
      <c r="Z599" s="140">
        <v>2015</v>
      </c>
      <c r="AA599" s="158"/>
      <c r="AB599" s="90" t="s">
        <v>64</v>
      </c>
      <c r="AC599" s="247"/>
      <c r="AD599" s="247"/>
      <c r="AE599" s="247"/>
      <c r="AF599" s="247"/>
    </row>
    <row r="600" spans="1:32" ht="165.95" customHeight="1">
      <c r="A600" s="115" t="s">
        <v>1172</v>
      </c>
      <c r="B600" s="138" t="s">
        <v>56</v>
      </c>
      <c r="C600" s="140" t="s">
        <v>75</v>
      </c>
      <c r="D600" s="140" t="s">
        <v>76</v>
      </c>
      <c r="E600" s="140" t="s">
        <v>77</v>
      </c>
      <c r="F600" s="140" t="s">
        <v>78</v>
      </c>
      <c r="G600" s="140" t="s">
        <v>77</v>
      </c>
      <c r="H600" s="140" t="s">
        <v>79</v>
      </c>
      <c r="I600" s="140" t="s">
        <v>80</v>
      </c>
      <c r="J600" s="140" t="s">
        <v>87</v>
      </c>
      <c r="K600" s="140">
        <v>100</v>
      </c>
      <c r="L600" s="157">
        <v>231010000</v>
      </c>
      <c r="M600" s="138" t="s">
        <v>32</v>
      </c>
      <c r="N600" s="51" t="s">
        <v>100</v>
      </c>
      <c r="O600" s="140" t="s">
        <v>101</v>
      </c>
      <c r="P600" s="140"/>
      <c r="Q600" s="4" t="s">
        <v>525</v>
      </c>
      <c r="R600" s="140" t="s">
        <v>102</v>
      </c>
      <c r="S600" s="140"/>
      <c r="T600" s="140" t="s">
        <v>30</v>
      </c>
      <c r="U600" s="144"/>
      <c r="V600" s="144">
        <v>1284000</v>
      </c>
      <c r="W600" s="144">
        <v>1284000</v>
      </c>
      <c r="X600" s="2">
        <f t="shared" si="11"/>
        <v>1438080.0000000002</v>
      </c>
      <c r="Y600" s="145" t="s">
        <v>85</v>
      </c>
      <c r="Z600" s="140">
        <v>2015</v>
      </c>
      <c r="AA600" s="158"/>
      <c r="AB600" s="90" t="s">
        <v>64</v>
      </c>
      <c r="AC600" s="247"/>
      <c r="AD600" s="247"/>
      <c r="AE600" s="247"/>
      <c r="AF600" s="247"/>
    </row>
    <row r="601" spans="1:32" ht="165.95" customHeight="1">
      <c r="A601" s="115" t="s">
        <v>1171</v>
      </c>
      <c r="B601" s="138" t="s">
        <v>56</v>
      </c>
      <c r="C601" s="140" t="s">
        <v>75</v>
      </c>
      <c r="D601" s="140" t="s">
        <v>76</v>
      </c>
      <c r="E601" s="140" t="s">
        <v>77</v>
      </c>
      <c r="F601" s="140" t="s">
        <v>78</v>
      </c>
      <c r="G601" s="140" t="s">
        <v>77</v>
      </c>
      <c r="H601" s="140" t="s">
        <v>79</v>
      </c>
      <c r="I601" s="140" t="s">
        <v>80</v>
      </c>
      <c r="J601" s="140" t="s">
        <v>87</v>
      </c>
      <c r="K601" s="140">
        <v>100</v>
      </c>
      <c r="L601" s="157">
        <v>231010000</v>
      </c>
      <c r="M601" s="138" t="s">
        <v>32</v>
      </c>
      <c r="N601" s="51" t="s">
        <v>100</v>
      </c>
      <c r="O601" s="140" t="s">
        <v>104</v>
      </c>
      <c r="P601" s="140"/>
      <c r="Q601" s="4" t="s">
        <v>525</v>
      </c>
      <c r="R601" s="140" t="s">
        <v>102</v>
      </c>
      <c r="S601" s="140"/>
      <c r="T601" s="140" t="s">
        <v>30</v>
      </c>
      <c r="U601" s="144"/>
      <c r="V601" s="144">
        <v>964800</v>
      </c>
      <c r="W601" s="144">
        <v>964800</v>
      </c>
      <c r="X601" s="2">
        <f t="shared" si="11"/>
        <v>1080576</v>
      </c>
      <c r="Y601" s="145" t="s">
        <v>85</v>
      </c>
      <c r="Z601" s="140">
        <v>2015</v>
      </c>
      <c r="AA601" s="158"/>
      <c r="AB601" s="90" t="s">
        <v>64</v>
      </c>
      <c r="AC601" s="247"/>
      <c r="AD601" s="247"/>
      <c r="AE601" s="247"/>
      <c r="AF601" s="247"/>
    </row>
    <row r="602" spans="1:32" ht="165.95" customHeight="1">
      <c r="A602" s="115" t="s">
        <v>1170</v>
      </c>
      <c r="B602" s="138" t="s">
        <v>56</v>
      </c>
      <c r="C602" s="140" t="s">
        <v>75</v>
      </c>
      <c r="D602" s="140" t="s">
        <v>76</v>
      </c>
      <c r="E602" s="140" t="s">
        <v>77</v>
      </c>
      <c r="F602" s="140" t="s">
        <v>78</v>
      </c>
      <c r="G602" s="140" t="s">
        <v>77</v>
      </c>
      <c r="H602" s="140" t="s">
        <v>79</v>
      </c>
      <c r="I602" s="140" t="s">
        <v>80</v>
      </c>
      <c r="J602" s="140" t="s">
        <v>87</v>
      </c>
      <c r="K602" s="140">
        <v>100</v>
      </c>
      <c r="L602" s="157">
        <v>231010000</v>
      </c>
      <c r="M602" s="138" t="s">
        <v>32</v>
      </c>
      <c r="N602" s="51" t="s">
        <v>100</v>
      </c>
      <c r="O602" s="140" t="s">
        <v>103</v>
      </c>
      <c r="P602" s="140"/>
      <c r="Q602" s="4" t="s">
        <v>525</v>
      </c>
      <c r="R602" s="140" t="s">
        <v>102</v>
      </c>
      <c r="S602" s="140"/>
      <c r="T602" s="140" t="s">
        <v>30</v>
      </c>
      <c r="U602" s="144"/>
      <c r="V602" s="144">
        <v>1792800</v>
      </c>
      <c r="W602" s="144">
        <v>1792800</v>
      </c>
      <c r="X602" s="2">
        <f t="shared" si="11"/>
        <v>2007936.0000000002</v>
      </c>
      <c r="Y602" s="145" t="s">
        <v>85</v>
      </c>
      <c r="Z602" s="140">
        <v>2015</v>
      </c>
      <c r="AA602" s="158"/>
      <c r="AB602" s="90" t="s">
        <v>64</v>
      </c>
      <c r="AC602" s="247"/>
      <c r="AD602" s="247"/>
      <c r="AE602" s="247"/>
      <c r="AF602" s="247"/>
    </row>
    <row r="603" spans="1:32" ht="165.95" customHeight="1">
      <c r="A603" s="115" t="s">
        <v>1169</v>
      </c>
      <c r="B603" s="138" t="s">
        <v>56</v>
      </c>
      <c r="C603" s="140" t="s">
        <v>75</v>
      </c>
      <c r="D603" s="140" t="s">
        <v>76</v>
      </c>
      <c r="E603" s="140" t="s">
        <v>77</v>
      </c>
      <c r="F603" s="140" t="s">
        <v>78</v>
      </c>
      <c r="G603" s="140" t="s">
        <v>77</v>
      </c>
      <c r="H603" s="140" t="s">
        <v>79</v>
      </c>
      <c r="I603" s="140" t="s">
        <v>80</v>
      </c>
      <c r="J603" s="140" t="s">
        <v>87</v>
      </c>
      <c r="K603" s="140">
        <v>100</v>
      </c>
      <c r="L603" s="157">
        <v>231010000</v>
      </c>
      <c r="M603" s="138" t="s">
        <v>32</v>
      </c>
      <c r="N603" s="51" t="s">
        <v>100</v>
      </c>
      <c r="O603" s="140" t="s">
        <v>127</v>
      </c>
      <c r="P603" s="140"/>
      <c r="Q603" s="4" t="s">
        <v>525</v>
      </c>
      <c r="R603" s="140" t="s">
        <v>102</v>
      </c>
      <c r="S603" s="140"/>
      <c r="T603" s="140" t="s">
        <v>30</v>
      </c>
      <c r="U603" s="144"/>
      <c r="V603" s="144">
        <v>1279620</v>
      </c>
      <c r="W603" s="144">
        <v>1279620</v>
      </c>
      <c r="X603" s="2">
        <f t="shared" si="11"/>
        <v>1433174.4000000001</v>
      </c>
      <c r="Y603" s="145" t="s">
        <v>85</v>
      </c>
      <c r="Z603" s="140">
        <v>2015</v>
      </c>
      <c r="AA603" s="158"/>
      <c r="AB603" s="90" t="s">
        <v>64</v>
      </c>
      <c r="AC603" s="247"/>
      <c r="AD603" s="247"/>
      <c r="AE603" s="247"/>
      <c r="AF603" s="247"/>
    </row>
    <row r="604" spans="1:32" ht="165.95" customHeight="1">
      <c r="A604" s="115" t="s">
        <v>1168</v>
      </c>
      <c r="B604" s="138" t="s">
        <v>56</v>
      </c>
      <c r="C604" s="140" t="s">
        <v>75</v>
      </c>
      <c r="D604" s="140" t="s">
        <v>76</v>
      </c>
      <c r="E604" s="140" t="s">
        <v>77</v>
      </c>
      <c r="F604" s="140" t="s">
        <v>78</v>
      </c>
      <c r="G604" s="140" t="s">
        <v>77</v>
      </c>
      <c r="H604" s="140" t="s">
        <v>79</v>
      </c>
      <c r="I604" s="140" t="s">
        <v>80</v>
      </c>
      <c r="J604" s="140" t="s">
        <v>87</v>
      </c>
      <c r="K604" s="140">
        <v>100</v>
      </c>
      <c r="L604" s="157">
        <v>231010000</v>
      </c>
      <c r="M604" s="138" t="s">
        <v>32</v>
      </c>
      <c r="N604" s="51" t="s">
        <v>100</v>
      </c>
      <c r="O604" s="140" t="s">
        <v>106</v>
      </c>
      <c r="P604" s="140"/>
      <c r="Q604" s="4" t="s">
        <v>525</v>
      </c>
      <c r="R604" s="140" t="s">
        <v>102</v>
      </c>
      <c r="S604" s="140"/>
      <c r="T604" s="140" t="s">
        <v>30</v>
      </c>
      <c r="U604" s="144"/>
      <c r="V604" s="144">
        <v>446400</v>
      </c>
      <c r="W604" s="144">
        <v>446400</v>
      </c>
      <c r="X604" s="2">
        <f t="shared" si="11"/>
        <v>499968.00000000006</v>
      </c>
      <c r="Y604" s="145" t="s">
        <v>85</v>
      </c>
      <c r="Z604" s="140">
        <v>2015</v>
      </c>
      <c r="AA604" s="158"/>
      <c r="AB604" s="90" t="s">
        <v>64</v>
      </c>
      <c r="AC604" s="247"/>
      <c r="AD604" s="247"/>
      <c r="AE604" s="247"/>
      <c r="AF604" s="247"/>
    </row>
    <row r="605" spans="1:32" s="169" customFormat="1" ht="165.95" customHeight="1">
      <c r="A605" s="115" t="s">
        <v>1167</v>
      </c>
      <c r="B605" s="138" t="s">
        <v>56</v>
      </c>
      <c r="C605" s="140" t="s">
        <v>75</v>
      </c>
      <c r="D605" s="140" t="s">
        <v>76</v>
      </c>
      <c r="E605" s="140" t="s">
        <v>77</v>
      </c>
      <c r="F605" s="140" t="s">
        <v>78</v>
      </c>
      <c r="G605" s="140" t="s">
        <v>77</v>
      </c>
      <c r="H605" s="140" t="s">
        <v>79</v>
      </c>
      <c r="I605" s="140" t="s">
        <v>80</v>
      </c>
      <c r="J605" s="140" t="s">
        <v>87</v>
      </c>
      <c r="K605" s="140">
        <v>100</v>
      </c>
      <c r="L605" s="157">
        <v>231010000</v>
      </c>
      <c r="M605" s="138" t="s">
        <v>32</v>
      </c>
      <c r="N605" s="51" t="s">
        <v>100</v>
      </c>
      <c r="O605" s="140" t="s">
        <v>107</v>
      </c>
      <c r="P605" s="140"/>
      <c r="Q605" s="4" t="s">
        <v>525</v>
      </c>
      <c r="R605" s="140" t="s">
        <v>102</v>
      </c>
      <c r="S605" s="140"/>
      <c r="T605" s="140" t="s">
        <v>30</v>
      </c>
      <c r="U605" s="144"/>
      <c r="V605" s="144">
        <v>2368000</v>
      </c>
      <c r="W605" s="144">
        <v>2368000</v>
      </c>
      <c r="X605" s="2">
        <f t="shared" si="11"/>
        <v>2652160.0000000005</v>
      </c>
      <c r="Y605" s="145" t="s">
        <v>85</v>
      </c>
      <c r="Z605" s="140">
        <v>2015</v>
      </c>
      <c r="AA605" s="158"/>
      <c r="AB605" s="90" t="s">
        <v>64</v>
      </c>
      <c r="AC605" s="251"/>
      <c r="AD605" s="251"/>
      <c r="AE605" s="251"/>
      <c r="AF605" s="251"/>
    </row>
    <row r="606" spans="1:32" ht="165.95" customHeight="1">
      <c r="A606" s="115" t="s">
        <v>1166</v>
      </c>
      <c r="B606" s="138" t="s">
        <v>56</v>
      </c>
      <c r="C606" s="140" t="s">
        <v>75</v>
      </c>
      <c r="D606" s="140" t="s">
        <v>76</v>
      </c>
      <c r="E606" s="140" t="s">
        <v>77</v>
      </c>
      <c r="F606" s="140" t="s">
        <v>78</v>
      </c>
      <c r="G606" s="140" t="s">
        <v>77</v>
      </c>
      <c r="H606" s="140" t="s">
        <v>79</v>
      </c>
      <c r="I606" s="140" t="s">
        <v>80</v>
      </c>
      <c r="J606" s="140" t="s">
        <v>87</v>
      </c>
      <c r="K606" s="140">
        <v>100</v>
      </c>
      <c r="L606" s="157">
        <v>231010000</v>
      </c>
      <c r="M606" s="138" t="s">
        <v>32</v>
      </c>
      <c r="N606" s="51" t="s">
        <v>100</v>
      </c>
      <c r="O606" s="140" t="s">
        <v>128</v>
      </c>
      <c r="P606" s="140"/>
      <c r="Q606" s="4" t="s">
        <v>525</v>
      </c>
      <c r="R606" s="140" t="s">
        <v>102</v>
      </c>
      <c r="S606" s="140"/>
      <c r="T606" s="140" t="s">
        <v>30</v>
      </c>
      <c r="U606" s="144"/>
      <c r="V606" s="144">
        <v>1090000</v>
      </c>
      <c r="W606" s="144">
        <v>1090000</v>
      </c>
      <c r="X606" s="2">
        <f t="shared" si="11"/>
        <v>1220800</v>
      </c>
      <c r="Y606" s="145" t="s">
        <v>85</v>
      </c>
      <c r="Z606" s="140">
        <v>2015</v>
      </c>
      <c r="AA606" s="49"/>
      <c r="AB606" s="90" t="s">
        <v>64</v>
      </c>
      <c r="AC606" s="247"/>
      <c r="AD606" s="247"/>
      <c r="AE606" s="247"/>
      <c r="AF606" s="247"/>
    </row>
    <row r="607" spans="1:32" ht="165.95" customHeight="1">
      <c r="A607" s="115" t="s">
        <v>1165</v>
      </c>
      <c r="B607" s="138" t="s">
        <v>56</v>
      </c>
      <c r="C607" s="140" t="s">
        <v>75</v>
      </c>
      <c r="D607" s="140" t="s">
        <v>76</v>
      </c>
      <c r="E607" s="140" t="s">
        <v>77</v>
      </c>
      <c r="F607" s="140" t="s">
        <v>78</v>
      </c>
      <c r="G607" s="140" t="s">
        <v>77</v>
      </c>
      <c r="H607" s="140" t="s">
        <v>79</v>
      </c>
      <c r="I607" s="140" t="s">
        <v>80</v>
      </c>
      <c r="J607" s="140" t="s">
        <v>87</v>
      </c>
      <c r="K607" s="140">
        <v>100</v>
      </c>
      <c r="L607" s="157">
        <v>231010000</v>
      </c>
      <c r="M607" s="138" t="s">
        <v>32</v>
      </c>
      <c r="N607" s="51" t="s">
        <v>100</v>
      </c>
      <c r="O607" s="140" t="s">
        <v>109</v>
      </c>
      <c r="P607" s="140"/>
      <c r="Q607" s="4" t="s">
        <v>525</v>
      </c>
      <c r="R607" s="140" t="s">
        <v>102</v>
      </c>
      <c r="S607" s="140"/>
      <c r="T607" s="140" t="s">
        <v>30</v>
      </c>
      <c r="U607" s="144"/>
      <c r="V607" s="144">
        <v>391500</v>
      </c>
      <c r="W607" s="144">
        <v>391500</v>
      </c>
      <c r="X607" s="2">
        <f t="shared" si="11"/>
        <v>438480.00000000006</v>
      </c>
      <c r="Y607" s="145" t="s">
        <v>85</v>
      </c>
      <c r="Z607" s="140">
        <v>2015</v>
      </c>
      <c r="AA607" s="49"/>
      <c r="AB607" s="90" t="s">
        <v>64</v>
      </c>
      <c r="AC607" s="247"/>
      <c r="AD607" s="247"/>
      <c r="AE607" s="247"/>
      <c r="AF607" s="247"/>
    </row>
    <row r="608" spans="1:32" ht="165.95" customHeight="1">
      <c r="A608" s="115" t="s">
        <v>1164</v>
      </c>
      <c r="B608" s="138" t="s">
        <v>56</v>
      </c>
      <c r="C608" s="140" t="s">
        <v>129</v>
      </c>
      <c r="D608" s="140" t="s">
        <v>130</v>
      </c>
      <c r="E608" s="140" t="s">
        <v>131</v>
      </c>
      <c r="F608" s="140" t="s">
        <v>130</v>
      </c>
      <c r="G608" s="140" t="s">
        <v>131</v>
      </c>
      <c r="H608" s="140" t="s">
        <v>132</v>
      </c>
      <c r="I608" s="140" t="s">
        <v>133</v>
      </c>
      <c r="J608" s="140" t="s">
        <v>81</v>
      </c>
      <c r="K608" s="140">
        <v>100</v>
      </c>
      <c r="L608" s="160">
        <v>471010000</v>
      </c>
      <c r="M608" s="160" t="s">
        <v>96</v>
      </c>
      <c r="N608" s="51" t="s">
        <v>100</v>
      </c>
      <c r="O608" s="140" t="s">
        <v>134</v>
      </c>
      <c r="P608" s="49"/>
      <c r="Q608" s="4" t="s">
        <v>525</v>
      </c>
      <c r="R608" s="140" t="s">
        <v>49</v>
      </c>
      <c r="S608" s="140"/>
      <c r="T608" s="140" t="s">
        <v>30</v>
      </c>
      <c r="U608" s="144"/>
      <c r="V608" s="144">
        <v>2862252</v>
      </c>
      <c r="W608" s="144">
        <v>2862252</v>
      </c>
      <c r="X608" s="2">
        <f t="shared" si="11"/>
        <v>3205722.24</v>
      </c>
      <c r="Y608" s="145" t="s">
        <v>85</v>
      </c>
      <c r="Z608" s="140">
        <v>2015</v>
      </c>
      <c r="AA608" s="49"/>
      <c r="AB608" s="90" t="s">
        <v>64</v>
      </c>
      <c r="AC608" s="247"/>
      <c r="AD608" s="247"/>
      <c r="AE608" s="247"/>
      <c r="AF608" s="247"/>
    </row>
    <row r="609" spans="1:32" s="45" customFormat="1" ht="165.95" customHeight="1">
      <c r="A609" s="115" t="s">
        <v>1163</v>
      </c>
      <c r="B609" s="138" t="s">
        <v>56</v>
      </c>
      <c r="C609" s="140" t="s">
        <v>135</v>
      </c>
      <c r="D609" s="140" t="s">
        <v>136</v>
      </c>
      <c r="E609" s="140" t="s">
        <v>137</v>
      </c>
      <c r="F609" s="140" t="s">
        <v>136</v>
      </c>
      <c r="G609" s="140" t="s">
        <v>137</v>
      </c>
      <c r="H609" s="140" t="s">
        <v>138</v>
      </c>
      <c r="I609" s="140" t="s">
        <v>139</v>
      </c>
      <c r="J609" s="140" t="s">
        <v>31</v>
      </c>
      <c r="K609" s="140">
        <v>100</v>
      </c>
      <c r="L609" s="140">
        <v>511010000</v>
      </c>
      <c r="M609" s="49" t="s">
        <v>140</v>
      </c>
      <c r="N609" s="51" t="s">
        <v>100</v>
      </c>
      <c r="O609" s="121" t="s">
        <v>141</v>
      </c>
      <c r="P609" s="140"/>
      <c r="Q609" s="4" t="s">
        <v>525</v>
      </c>
      <c r="R609" s="140" t="s">
        <v>49</v>
      </c>
      <c r="S609" s="140"/>
      <c r="T609" s="140" t="s">
        <v>30</v>
      </c>
      <c r="U609" s="144"/>
      <c r="V609" s="144">
        <v>475508</v>
      </c>
      <c r="W609" s="144">
        <v>475508</v>
      </c>
      <c r="X609" s="2">
        <f t="shared" si="11"/>
        <v>532568.96000000008</v>
      </c>
      <c r="Y609" s="145" t="s">
        <v>85</v>
      </c>
      <c r="Z609" s="140">
        <v>2015</v>
      </c>
      <c r="AA609" s="123" t="s">
        <v>502</v>
      </c>
      <c r="AB609" s="90" t="s">
        <v>64</v>
      </c>
      <c r="AC609" s="246"/>
      <c r="AD609" s="246"/>
      <c r="AE609" s="246"/>
      <c r="AF609" s="246"/>
    </row>
    <row r="610" spans="1:32" s="45" customFormat="1" ht="165.95" customHeight="1">
      <c r="A610" s="115" t="s">
        <v>1162</v>
      </c>
      <c r="B610" s="138" t="s">
        <v>179</v>
      </c>
      <c r="C610" s="140" t="s">
        <v>180</v>
      </c>
      <c r="D610" s="140" t="s">
        <v>181</v>
      </c>
      <c r="E610" s="140" t="s">
        <v>182</v>
      </c>
      <c r="F610" s="140" t="s">
        <v>181</v>
      </c>
      <c r="G610" s="140" t="s">
        <v>182</v>
      </c>
      <c r="H610" s="140" t="s">
        <v>183</v>
      </c>
      <c r="I610" s="140" t="s">
        <v>184</v>
      </c>
      <c r="J610" s="140" t="s">
        <v>31</v>
      </c>
      <c r="K610" s="140">
        <v>0</v>
      </c>
      <c r="L610" s="140">
        <v>710000000</v>
      </c>
      <c r="M610" s="49" t="s">
        <v>61</v>
      </c>
      <c r="N610" s="51" t="s">
        <v>100</v>
      </c>
      <c r="O610" s="140" t="s">
        <v>185</v>
      </c>
      <c r="P610" s="140"/>
      <c r="Q610" s="4" t="s">
        <v>525</v>
      </c>
      <c r="R610" s="140" t="s">
        <v>186</v>
      </c>
      <c r="S610" s="140"/>
      <c r="T610" s="140" t="s">
        <v>30</v>
      </c>
      <c r="U610" s="144"/>
      <c r="V610" s="144">
        <v>518887925.17000002</v>
      </c>
      <c r="W610" s="144">
        <v>518887925.17000002</v>
      </c>
      <c r="X610" s="2">
        <f t="shared" si="11"/>
        <v>581154476.19040012</v>
      </c>
      <c r="Y610" s="158"/>
      <c r="Z610" s="140">
        <v>2015</v>
      </c>
      <c r="AA610" s="161" t="s">
        <v>549</v>
      </c>
      <c r="AB610" s="90" t="s">
        <v>153</v>
      </c>
      <c r="AC610" s="246"/>
      <c r="AD610" s="246"/>
      <c r="AE610" s="246"/>
      <c r="AF610" s="246"/>
    </row>
    <row r="611" spans="1:32" s="45" customFormat="1" ht="165.95" customHeight="1">
      <c r="A611" s="115" t="s">
        <v>1161</v>
      </c>
      <c r="B611" s="138" t="s">
        <v>179</v>
      </c>
      <c r="C611" s="140" t="s">
        <v>180</v>
      </c>
      <c r="D611" s="140" t="s">
        <v>181</v>
      </c>
      <c r="E611" s="140" t="s">
        <v>182</v>
      </c>
      <c r="F611" s="140" t="s">
        <v>181</v>
      </c>
      <c r="G611" s="140" t="s">
        <v>182</v>
      </c>
      <c r="H611" s="140" t="s">
        <v>187</v>
      </c>
      <c r="I611" s="140" t="s">
        <v>188</v>
      </c>
      <c r="J611" s="140" t="s">
        <v>31</v>
      </c>
      <c r="K611" s="140">
        <v>0</v>
      </c>
      <c r="L611" s="140">
        <v>710000000</v>
      </c>
      <c r="M611" s="49" t="s">
        <v>61</v>
      </c>
      <c r="N611" s="51" t="s">
        <v>100</v>
      </c>
      <c r="O611" s="140" t="s">
        <v>189</v>
      </c>
      <c r="P611" s="140"/>
      <c r="Q611" s="4" t="s">
        <v>525</v>
      </c>
      <c r="R611" s="140" t="s">
        <v>190</v>
      </c>
      <c r="S611" s="140"/>
      <c r="T611" s="140" t="s">
        <v>30</v>
      </c>
      <c r="U611" s="144"/>
      <c r="V611" s="144">
        <v>94395448.140000001</v>
      </c>
      <c r="W611" s="144">
        <v>94395448.140000001</v>
      </c>
      <c r="X611" s="2">
        <f t="shared" si="11"/>
        <v>105722901.91680001</v>
      </c>
      <c r="Y611" s="158"/>
      <c r="Z611" s="140">
        <v>2015</v>
      </c>
      <c r="AA611" s="161" t="s">
        <v>549</v>
      </c>
      <c r="AB611" s="90" t="s">
        <v>153</v>
      </c>
      <c r="AC611" s="246"/>
      <c r="AD611" s="246"/>
      <c r="AE611" s="246"/>
      <c r="AF611" s="246"/>
    </row>
    <row r="612" spans="1:32" s="45" customFormat="1" ht="165.95" customHeight="1">
      <c r="A612" s="115" t="s">
        <v>1160</v>
      </c>
      <c r="B612" s="49" t="s">
        <v>166</v>
      </c>
      <c r="C612" s="114" t="s">
        <v>191</v>
      </c>
      <c r="D612" s="170" t="s">
        <v>192</v>
      </c>
      <c r="E612" s="170" t="s">
        <v>294</v>
      </c>
      <c r="F612" s="170" t="s">
        <v>192</v>
      </c>
      <c r="G612" s="170" t="s">
        <v>294</v>
      </c>
      <c r="H612" s="114" t="s">
        <v>193</v>
      </c>
      <c r="I612" s="114" t="s">
        <v>194</v>
      </c>
      <c r="J612" s="114" t="s">
        <v>31</v>
      </c>
      <c r="K612" s="171">
        <v>100</v>
      </c>
      <c r="L612" s="50">
        <v>710000000</v>
      </c>
      <c r="M612" s="49" t="s">
        <v>61</v>
      </c>
      <c r="N612" s="51" t="s">
        <v>100</v>
      </c>
      <c r="O612" s="114" t="s">
        <v>195</v>
      </c>
      <c r="P612" s="114"/>
      <c r="Q612" s="121" t="s">
        <v>739</v>
      </c>
      <c r="R612" s="172" t="s">
        <v>633</v>
      </c>
      <c r="S612" s="172"/>
      <c r="T612" s="172" t="s">
        <v>30</v>
      </c>
      <c r="U612" s="168"/>
      <c r="V612" s="168">
        <v>138750024</v>
      </c>
      <c r="W612" s="168">
        <v>138750024</v>
      </c>
      <c r="X612" s="2">
        <f t="shared" si="11"/>
        <v>155400026.88000003</v>
      </c>
      <c r="Y612" s="145" t="s">
        <v>85</v>
      </c>
      <c r="Z612" s="146">
        <v>2015</v>
      </c>
      <c r="AA612" s="158"/>
      <c r="AB612" s="172" t="s">
        <v>256</v>
      </c>
      <c r="AC612" s="246"/>
      <c r="AD612" s="246"/>
      <c r="AE612" s="246"/>
      <c r="AF612" s="246"/>
    </row>
    <row r="613" spans="1:32" s="45" customFormat="1" ht="165.95" customHeight="1">
      <c r="A613" s="217" t="s">
        <v>1159</v>
      </c>
      <c r="B613" s="401" t="s">
        <v>166</v>
      </c>
      <c r="C613" s="562" t="s">
        <v>191</v>
      </c>
      <c r="D613" s="220" t="s">
        <v>192</v>
      </c>
      <c r="E613" s="220" t="s">
        <v>294</v>
      </c>
      <c r="F613" s="220" t="s">
        <v>192</v>
      </c>
      <c r="G613" s="220" t="s">
        <v>294</v>
      </c>
      <c r="H613" s="562" t="s">
        <v>193</v>
      </c>
      <c r="I613" s="562" t="s">
        <v>194</v>
      </c>
      <c r="J613" s="562" t="s">
        <v>31</v>
      </c>
      <c r="K613" s="563">
        <v>100</v>
      </c>
      <c r="L613" s="332">
        <v>471010000</v>
      </c>
      <c r="M613" s="332" t="s">
        <v>96</v>
      </c>
      <c r="N613" s="223" t="s">
        <v>100</v>
      </c>
      <c r="O613" s="562" t="s">
        <v>198</v>
      </c>
      <c r="P613" s="562"/>
      <c r="Q613" s="224" t="s">
        <v>525</v>
      </c>
      <c r="R613" s="351" t="s">
        <v>196</v>
      </c>
      <c r="S613" s="351"/>
      <c r="T613" s="351" t="s">
        <v>30</v>
      </c>
      <c r="U613" s="353"/>
      <c r="V613" s="353">
        <v>195969600</v>
      </c>
      <c r="W613" s="353">
        <v>0</v>
      </c>
      <c r="X613" s="2">
        <f t="shared" si="11"/>
        <v>0</v>
      </c>
      <c r="Y613" s="227" t="s">
        <v>85</v>
      </c>
      <c r="Z613" s="564">
        <v>2015</v>
      </c>
      <c r="AA613" s="433" t="s">
        <v>506</v>
      </c>
      <c r="AB613" s="351" t="s">
        <v>256</v>
      </c>
      <c r="AC613" s="246"/>
      <c r="AD613" s="246"/>
      <c r="AE613" s="246"/>
      <c r="AF613" s="246"/>
    </row>
    <row r="614" spans="1:32" s="45" customFormat="1" ht="165.95" customHeight="1">
      <c r="A614" s="115" t="s">
        <v>1895</v>
      </c>
      <c r="B614" s="49" t="s">
        <v>166</v>
      </c>
      <c r="C614" s="114" t="s">
        <v>191</v>
      </c>
      <c r="D614" s="170" t="s">
        <v>192</v>
      </c>
      <c r="E614" s="170" t="s">
        <v>294</v>
      </c>
      <c r="F614" s="170" t="s">
        <v>192</v>
      </c>
      <c r="G614" s="170" t="s">
        <v>294</v>
      </c>
      <c r="H614" s="114" t="s">
        <v>193</v>
      </c>
      <c r="I614" s="114" t="s">
        <v>194</v>
      </c>
      <c r="J614" s="114" t="s">
        <v>31</v>
      </c>
      <c r="K614" s="171">
        <v>100</v>
      </c>
      <c r="L614" s="10">
        <v>471010000</v>
      </c>
      <c r="M614" s="10" t="s">
        <v>96</v>
      </c>
      <c r="N614" s="166" t="s">
        <v>100</v>
      </c>
      <c r="O614" s="114" t="s">
        <v>198</v>
      </c>
      <c r="P614" s="114"/>
      <c r="Q614" s="4" t="s">
        <v>1897</v>
      </c>
      <c r="R614" s="172" t="s">
        <v>196</v>
      </c>
      <c r="S614" s="172"/>
      <c r="T614" s="172" t="s">
        <v>30</v>
      </c>
      <c r="U614" s="168"/>
      <c r="V614" s="168">
        <v>48992400</v>
      </c>
      <c r="W614" s="168">
        <v>48992400</v>
      </c>
      <c r="X614" s="2">
        <f t="shared" si="11"/>
        <v>54871488.000000007</v>
      </c>
      <c r="Y614" s="145" t="s">
        <v>85</v>
      </c>
      <c r="Z614" s="146">
        <v>2015</v>
      </c>
      <c r="AA614" s="158" t="s">
        <v>506</v>
      </c>
      <c r="AB614" s="172" t="s">
        <v>256</v>
      </c>
      <c r="AC614" s="561"/>
      <c r="AD614" s="561"/>
      <c r="AE614" s="561"/>
      <c r="AF614" s="561"/>
    </row>
    <row r="615" spans="1:32" s="45" customFormat="1" ht="165.95" customHeight="1">
      <c r="A615" s="217" t="s">
        <v>1158</v>
      </c>
      <c r="B615" s="401" t="s">
        <v>166</v>
      </c>
      <c r="C615" s="562" t="s">
        <v>191</v>
      </c>
      <c r="D615" s="220" t="s">
        <v>192</v>
      </c>
      <c r="E615" s="220" t="s">
        <v>294</v>
      </c>
      <c r="F615" s="220" t="s">
        <v>192</v>
      </c>
      <c r="G615" s="220" t="s">
        <v>294</v>
      </c>
      <c r="H615" s="351" t="s">
        <v>199</v>
      </c>
      <c r="I615" s="562" t="s">
        <v>200</v>
      </c>
      <c r="J615" s="562" t="s">
        <v>31</v>
      </c>
      <c r="K615" s="563">
        <v>100</v>
      </c>
      <c r="L615" s="565">
        <v>311010000</v>
      </c>
      <c r="M615" s="332" t="s">
        <v>98</v>
      </c>
      <c r="N615" s="223" t="s">
        <v>100</v>
      </c>
      <c r="O615" s="562" t="s">
        <v>201</v>
      </c>
      <c r="P615" s="562"/>
      <c r="Q615" s="224" t="s">
        <v>525</v>
      </c>
      <c r="R615" s="351" t="s">
        <v>196</v>
      </c>
      <c r="S615" s="351"/>
      <c r="T615" s="351" t="s">
        <v>30</v>
      </c>
      <c r="U615" s="353"/>
      <c r="V615" s="353">
        <v>41184000</v>
      </c>
      <c r="W615" s="353">
        <v>0</v>
      </c>
      <c r="X615" s="2">
        <f t="shared" si="11"/>
        <v>0</v>
      </c>
      <c r="Y615" s="227" t="s">
        <v>85</v>
      </c>
      <c r="Z615" s="564">
        <v>2015</v>
      </c>
      <c r="AA615" s="433" t="s">
        <v>506</v>
      </c>
      <c r="AB615" s="351" t="s">
        <v>256</v>
      </c>
      <c r="AC615" s="246"/>
      <c r="AD615" s="246"/>
      <c r="AE615" s="246"/>
      <c r="AF615" s="246"/>
    </row>
    <row r="616" spans="1:32" s="45" customFormat="1" ht="165.95" customHeight="1">
      <c r="A616" s="115" t="s">
        <v>1896</v>
      </c>
      <c r="B616" s="49" t="s">
        <v>166</v>
      </c>
      <c r="C616" s="114" t="s">
        <v>191</v>
      </c>
      <c r="D616" s="170" t="s">
        <v>192</v>
      </c>
      <c r="E616" s="170" t="s">
        <v>294</v>
      </c>
      <c r="F616" s="170" t="s">
        <v>192</v>
      </c>
      <c r="G616" s="170" t="s">
        <v>294</v>
      </c>
      <c r="H616" s="172" t="s">
        <v>199</v>
      </c>
      <c r="I616" s="114" t="s">
        <v>200</v>
      </c>
      <c r="J616" s="114" t="s">
        <v>31</v>
      </c>
      <c r="K616" s="171">
        <v>100</v>
      </c>
      <c r="L616" s="173">
        <v>311010000</v>
      </c>
      <c r="M616" s="10" t="s">
        <v>98</v>
      </c>
      <c r="N616" s="166" t="s">
        <v>100</v>
      </c>
      <c r="O616" s="114" t="s">
        <v>201</v>
      </c>
      <c r="P616" s="114"/>
      <c r="Q616" s="4" t="s">
        <v>1897</v>
      </c>
      <c r="R616" s="172" t="s">
        <v>196</v>
      </c>
      <c r="S616" s="172"/>
      <c r="T616" s="172" t="s">
        <v>30</v>
      </c>
      <c r="U616" s="168"/>
      <c r="V616" s="168">
        <v>10296000</v>
      </c>
      <c r="W616" s="168">
        <v>10296000</v>
      </c>
      <c r="X616" s="2">
        <f t="shared" si="11"/>
        <v>11531520.000000002</v>
      </c>
      <c r="Y616" s="145" t="s">
        <v>85</v>
      </c>
      <c r="Z616" s="146">
        <v>2015</v>
      </c>
      <c r="AA616" s="158" t="s">
        <v>506</v>
      </c>
      <c r="AB616" s="172" t="s">
        <v>256</v>
      </c>
      <c r="AC616" s="561"/>
      <c r="AD616" s="561"/>
      <c r="AE616" s="561"/>
      <c r="AF616" s="561"/>
    </row>
    <row r="617" spans="1:32" ht="165.95" customHeight="1">
      <c r="A617" s="115" t="s">
        <v>1157</v>
      </c>
      <c r="B617" s="49" t="s">
        <v>166</v>
      </c>
      <c r="C617" s="114" t="s">
        <v>202</v>
      </c>
      <c r="D617" s="170" t="s">
        <v>203</v>
      </c>
      <c r="E617" s="170" t="s">
        <v>295</v>
      </c>
      <c r="F617" s="170" t="s">
        <v>203</v>
      </c>
      <c r="G617" s="170" t="s">
        <v>295</v>
      </c>
      <c r="H617" s="172" t="s">
        <v>204</v>
      </c>
      <c r="I617" s="172" t="s">
        <v>205</v>
      </c>
      <c r="J617" s="114" t="s">
        <v>31</v>
      </c>
      <c r="K617" s="171">
        <v>100</v>
      </c>
      <c r="L617" s="50">
        <v>710000000</v>
      </c>
      <c r="M617" s="49" t="s">
        <v>61</v>
      </c>
      <c r="N617" s="51" t="s">
        <v>100</v>
      </c>
      <c r="O617" s="114" t="s">
        <v>195</v>
      </c>
      <c r="P617" s="172"/>
      <c r="Q617" s="4" t="s">
        <v>525</v>
      </c>
      <c r="R617" s="172" t="s">
        <v>196</v>
      </c>
      <c r="S617" s="172"/>
      <c r="T617" s="172" t="s">
        <v>30</v>
      </c>
      <c r="U617" s="168"/>
      <c r="V617" s="168">
        <v>2011046</v>
      </c>
      <c r="W617" s="168">
        <v>2011046</v>
      </c>
      <c r="X617" s="2">
        <f t="shared" si="11"/>
        <v>2252371.52</v>
      </c>
      <c r="Y617" s="145" t="s">
        <v>85</v>
      </c>
      <c r="Z617" s="146">
        <v>2015</v>
      </c>
      <c r="AA617" s="158" t="s">
        <v>506</v>
      </c>
      <c r="AB617" s="172" t="s">
        <v>256</v>
      </c>
      <c r="AC617" s="247"/>
      <c r="AD617" s="247"/>
      <c r="AE617" s="247"/>
      <c r="AF617" s="247"/>
    </row>
    <row r="618" spans="1:32" ht="165.95" customHeight="1">
      <c r="A618" s="115" t="s">
        <v>1156</v>
      </c>
      <c r="B618" s="49" t="s">
        <v>166</v>
      </c>
      <c r="C618" s="114" t="s">
        <v>206</v>
      </c>
      <c r="D618" s="114" t="s">
        <v>207</v>
      </c>
      <c r="E618" s="114" t="s">
        <v>208</v>
      </c>
      <c r="F618" s="114" t="s">
        <v>209</v>
      </c>
      <c r="G618" s="114" t="s">
        <v>210</v>
      </c>
      <c r="H618" s="114" t="s">
        <v>207</v>
      </c>
      <c r="I618" s="139" t="s">
        <v>211</v>
      </c>
      <c r="J618" s="114" t="s">
        <v>31</v>
      </c>
      <c r="K618" s="171">
        <v>100</v>
      </c>
      <c r="L618" s="50">
        <v>710000000</v>
      </c>
      <c r="M618" s="49" t="s">
        <v>61</v>
      </c>
      <c r="N618" s="51" t="s">
        <v>100</v>
      </c>
      <c r="O618" s="114" t="s">
        <v>212</v>
      </c>
      <c r="P618" s="172"/>
      <c r="Q618" s="4" t="s">
        <v>525</v>
      </c>
      <c r="R618" s="172" t="s">
        <v>196</v>
      </c>
      <c r="S618" s="172"/>
      <c r="T618" s="172" t="s">
        <v>30</v>
      </c>
      <c r="U618" s="168"/>
      <c r="V618" s="174">
        <v>93058210.560000002</v>
      </c>
      <c r="W618" s="174">
        <v>93058210.560000002</v>
      </c>
      <c r="X618" s="2">
        <f t="shared" si="11"/>
        <v>104225195.82720001</v>
      </c>
      <c r="Y618" s="168" t="s">
        <v>213</v>
      </c>
      <c r="Z618" s="146">
        <v>2015</v>
      </c>
      <c r="AA618" s="161" t="s">
        <v>505</v>
      </c>
      <c r="AB618" s="172" t="s">
        <v>256</v>
      </c>
      <c r="AC618" s="247"/>
      <c r="AD618" s="247"/>
      <c r="AE618" s="247"/>
      <c r="AF618" s="247"/>
    </row>
    <row r="619" spans="1:32" ht="165.95" customHeight="1">
      <c r="A619" s="115" t="s">
        <v>1155</v>
      </c>
      <c r="B619" s="49" t="s">
        <v>166</v>
      </c>
      <c r="C619" s="114" t="s">
        <v>214</v>
      </c>
      <c r="D619" s="114" t="s">
        <v>215</v>
      </c>
      <c r="E619" s="114" t="s">
        <v>216</v>
      </c>
      <c r="F619" s="114" t="s">
        <v>215</v>
      </c>
      <c r="G619" s="114" t="s">
        <v>216</v>
      </c>
      <c r="H619" s="175" t="s">
        <v>217</v>
      </c>
      <c r="I619" s="175" t="s">
        <v>218</v>
      </c>
      <c r="J619" s="114" t="s">
        <v>31</v>
      </c>
      <c r="K619" s="171">
        <v>100</v>
      </c>
      <c r="L619" s="50">
        <v>710000000</v>
      </c>
      <c r="M619" s="49" t="s">
        <v>61</v>
      </c>
      <c r="N619" s="51" t="s">
        <v>100</v>
      </c>
      <c r="O619" s="114" t="s">
        <v>219</v>
      </c>
      <c r="P619" s="172"/>
      <c r="Q619" s="4" t="s">
        <v>525</v>
      </c>
      <c r="R619" s="172" t="s">
        <v>196</v>
      </c>
      <c r="S619" s="114"/>
      <c r="T619" s="172" t="s">
        <v>30</v>
      </c>
      <c r="U619" s="168"/>
      <c r="V619" s="168">
        <v>3649680</v>
      </c>
      <c r="W619" s="168">
        <v>3649680</v>
      </c>
      <c r="X619" s="2">
        <f t="shared" si="11"/>
        <v>4087641.6000000006</v>
      </c>
      <c r="Y619" s="168" t="s">
        <v>213</v>
      </c>
      <c r="Z619" s="176">
        <v>2015</v>
      </c>
      <c r="AA619" s="161" t="s">
        <v>505</v>
      </c>
      <c r="AB619" s="172" t="s">
        <v>256</v>
      </c>
      <c r="AC619" s="247"/>
      <c r="AD619" s="247"/>
      <c r="AE619" s="247"/>
      <c r="AF619" s="247"/>
    </row>
    <row r="620" spans="1:32" ht="165.95" customHeight="1">
      <c r="A620" s="115" t="s">
        <v>1154</v>
      </c>
      <c r="B620" s="49" t="s">
        <v>166</v>
      </c>
      <c r="C620" s="114" t="s">
        <v>214</v>
      </c>
      <c r="D620" s="114" t="s">
        <v>215</v>
      </c>
      <c r="E620" s="114" t="s">
        <v>216</v>
      </c>
      <c r="F620" s="114" t="s">
        <v>215</v>
      </c>
      <c r="G620" s="114" t="s">
        <v>216</v>
      </c>
      <c r="H620" s="175" t="s">
        <v>220</v>
      </c>
      <c r="I620" s="175" t="s">
        <v>221</v>
      </c>
      <c r="J620" s="114" t="s">
        <v>31</v>
      </c>
      <c r="K620" s="171">
        <v>100</v>
      </c>
      <c r="L620" s="50">
        <v>710000000</v>
      </c>
      <c r="M620" s="49" t="s">
        <v>61</v>
      </c>
      <c r="N620" s="51" t="s">
        <v>100</v>
      </c>
      <c r="O620" s="53" t="s">
        <v>222</v>
      </c>
      <c r="P620" s="172"/>
      <c r="Q620" s="4" t="s">
        <v>525</v>
      </c>
      <c r="R620" s="172" t="s">
        <v>196</v>
      </c>
      <c r="S620" s="114"/>
      <c r="T620" s="172" t="s">
        <v>30</v>
      </c>
      <c r="U620" s="168"/>
      <c r="V620" s="168">
        <v>20355624</v>
      </c>
      <c r="W620" s="168">
        <v>20355624</v>
      </c>
      <c r="X620" s="2">
        <f t="shared" si="11"/>
        <v>22798298.880000003</v>
      </c>
      <c r="Y620" s="168" t="s">
        <v>213</v>
      </c>
      <c r="Z620" s="176">
        <v>2015</v>
      </c>
      <c r="AA620" s="161" t="s">
        <v>505</v>
      </c>
      <c r="AB620" s="172" t="s">
        <v>256</v>
      </c>
      <c r="AC620" s="247"/>
      <c r="AD620" s="247"/>
      <c r="AE620" s="247"/>
      <c r="AF620" s="247"/>
    </row>
    <row r="621" spans="1:32" ht="165.95" customHeight="1">
      <c r="A621" s="115" t="s">
        <v>1153</v>
      </c>
      <c r="B621" s="49" t="s">
        <v>166</v>
      </c>
      <c r="C621" s="114" t="s">
        <v>214</v>
      </c>
      <c r="D621" s="114" t="s">
        <v>215</v>
      </c>
      <c r="E621" s="114" t="s">
        <v>216</v>
      </c>
      <c r="F621" s="114" t="s">
        <v>215</v>
      </c>
      <c r="G621" s="114" t="s">
        <v>216</v>
      </c>
      <c r="H621" s="175" t="s">
        <v>220</v>
      </c>
      <c r="I621" s="175" t="s">
        <v>221</v>
      </c>
      <c r="J621" s="114" t="s">
        <v>31</v>
      </c>
      <c r="K621" s="171">
        <v>100</v>
      </c>
      <c r="L621" s="50">
        <v>710000000</v>
      </c>
      <c r="M621" s="49" t="s">
        <v>61</v>
      </c>
      <c r="N621" s="51" t="s">
        <v>100</v>
      </c>
      <c r="O621" s="53" t="s">
        <v>223</v>
      </c>
      <c r="P621" s="172"/>
      <c r="Q621" s="4" t="s">
        <v>525</v>
      </c>
      <c r="R621" s="172" t="s">
        <v>196</v>
      </c>
      <c r="S621" s="114"/>
      <c r="T621" s="172" t="s">
        <v>30</v>
      </c>
      <c r="U621" s="168"/>
      <c r="V621" s="168">
        <v>10270608</v>
      </c>
      <c r="W621" s="168">
        <v>10270608</v>
      </c>
      <c r="X621" s="2">
        <f t="shared" si="11"/>
        <v>11503080.960000001</v>
      </c>
      <c r="Y621" s="168" t="s">
        <v>213</v>
      </c>
      <c r="Z621" s="176">
        <v>2015</v>
      </c>
      <c r="AA621" s="161" t="s">
        <v>505</v>
      </c>
      <c r="AB621" s="172" t="s">
        <v>256</v>
      </c>
      <c r="AC621" s="247"/>
      <c r="AD621" s="247"/>
      <c r="AE621" s="247"/>
      <c r="AF621" s="247"/>
    </row>
    <row r="622" spans="1:32" ht="165.95" customHeight="1">
      <c r="A622" s="115" t="s">
        <v>1152</v>
      </c>
      <c r="B622" s="49" t="s">
        <v>166</v>
      </c>
      <c r="C622" s="114" t="s">
        <v>214</v>
      </c>
      <c r="D622" s="114" t="s">
        <v>215</v>
      </c>
      <c r="E622" s="114" t="s">
        <v>216</v>
      </c>
      <c r="F622" s="114" t="s">
        <v>215</v>
      </c>
      <c r="G622" s="114" t="s">
        <v>216</v>
      </c>
      <c r="H622" s="175" t="s">
        <v>220</v>
      </c>
      <c r="I622" s="175" t="s">
        <v>221</v>
      </c>
      <c r="J622" s="114" t="s">
        <v>31</v>
      </c>
      <c r="K622" s="171">
        <v>100</v>
      </c>
      <c r="L622" s="50">
        <v>710000000</v>
      </c>
      <c r="M622" s="49" t="s">
        <v>61</v>
      </c>
      <c r="N622" s="51" t="s">
        <v>100</v>
      </c>
      <c r="O622" s="53" t="s">
        <v>224</v>
      </c>
      <c r="P622" s="172"/>
      <c r="Q622" s="4" t="s">
        <v>525</v>
      </c>
      <c r="R622" s="172" t="s">
        <v>196</v>
      </c>
      <c r="S622" s="114"/>
      <c r="T622" s="172" t="s">
        <v>30</v>
      </c>
      <c r="U622" s="168"/>
      <c r="V622" s="168">
        <v>10300800</v>
      </c>
      <c r="W622" s="168">
        <v>10300800</v>
      </c>
      <c r="X622" s="2">
        <f t="shared" si="11"/>
        <v>11536896.000000002</v>
      </c>
      <c r="Y622" s="168" t="s">
        <v>213</v>
      </c>
      <c r="Z622" s="176">
        <v>2015</v>
      </c>
      <c r="AA622" s="161" t="s">
        <v>505</v>
      </c>
      <c r="AB622" s="172" t="s">
        <v>256</v>
      </c>
      <c r="AC622" s="247"/>
      <c r="AD622" s="247"/>
      <c r="AE622" s="247"/>
      <c r="AF622" s="247"/>
    </row>
    <row r="623" spans="1:32" ht="165.95" customHeight="1">
      <c r="A623" s="115" t="s">
        <v>1151</v>
      </c>
      <c r="B623" s="49" t="s">
        <v>166</v>
      </c>
      <c r="C623" s="114" t="s">
        <v>214</v>
      </c>
      <c r="D623" s="114" t="s">
        <v>215</v>
      </c>
      <c r="E623" s="114" t="s">
        <v>216</v>
      </c>
      <c r="F623" s="114" t="s">
        <v>215</v>
      </c>
      <c r="G623" s="114" t="s">
        <v>216</v>
      </c>
      <c r="H623" s="175" t="s">
        <v>220</v>
      </c>
      <c r="I623" s="175" t="s">
        <v>221</v>
      </c>
      <c r="J623" s="114" t="s">
        <v>31</v>
      </c>
      <c r="K623" s="171">
        <v>100</v>
      </c>
      <c r="L623" s="50">
        <v>710000000</v>
      </c>
      <c r="M623" s="49" t="s">
        <v>61</v>
      </c>
      <c r="N623" s="51" t="s">
        <v>100</v>
      </c>
      <c r="O623" s="53" t="s">
        <v>225</v>
      </c>
      <c r="P623" s="172"/>
      <c r="Q623" s="4" t="s">
        <v>525</v>
      </c>
      <c r="R623" s="172" t="s">
        <v>196</v>
      </c>
      <c r="S623" s="114"/>
      <c r="T623" s="172" t="s">
        <v>30</v>
      </c>
      <c r="U623" s="168"/>
      <c r="V623" s="168">
        <v>10913964</v>
      </c>
      <c r="W623" s="168">
        <v>10913964</v>
      </c>
      <c r="X623" s="2">
        <f t="shared" si="11"/>
        <v>12223639.680000002</v>
      </c>
      <c r="Y623" s="168" t="s">
        <v>213</v>
      </c>
      <c r="Z623" s="176">
        <v>2015</v>
      </c>
      <c r="AA623" s="161" t="s">
        <v>505</v>
      </c>
      <c r="AB623" s="172" t="s">
        <v>256</v>
      </c>
      <c r="AC623" s="247"/>
      <c r="AD623" s="247"/>
      <c r="AE623" s="247"/>
      <c r="AF623" s="247"/>
    </row>
    <row r="624" spans="1:32" ht="165.95" customHeight="1">
      <c r="A624" s="115" t="s">
        <v>1150</v>
      </c>
      <c r="B624" s="49" t="s">
        <v>166</v>
      </c>
      <c r="C624" s="114" t="s">
        <v>214</v>
      </c>
      <c r="D624" s="114" t="s">
        <v>215</v>
      </c>
      <c r="E624" s="114" t="s">
        <v>216</v>
      </c>
      <c r="F624" s="114" t="s">
        <v>215</v>
      </c>
      <c r="G624" s="114" t="s">
        <v>216</v>
      </c>
      <c r="H624" s="175" t="s">
        <v>220</v>
      </c>
      <c r="I624" s="175" t="s">
        <v>221</v>
      </c>
      <c r="J624" s="114" t="s">
        <v>31</v>
      </c>
      <c r="K624" s="171">
        <v>100</v>
      </c>
      <c r="L624" s="50">
        <v>710000000</v>
      </c>
      <c r="M624" s="49" t="s">
        <v>61</v>
      </c>
      <c r="N624" s="51" t="s">
        <v>100</v>
      </c>
      <c r="O624" s="53" t="s">
        <v>226</v>
      </c>
      <c r="P624" s="172"/>
      <c r="Q624" s="4" t="s">
        <v>525</v>
      </c>
      <c r="R624" s="172" t="s">
        <v>196</v>
      </c>
      <c r="S624" s="114"/>
      <c r="T624" s="172" t="s">
        <v>30</v>
      </c>
      <c r="U624" s="168"/>
      <c r="V624" s="168">
        <v>18531316.800000001</v>
      </c>
      <c r="W624" s="168">
        <v>18531316.800000001</v>
      </c>
      <c r="X624" s="2">
        <f t="shared" si="11"/>
        <v>20755074.816000003</v>
      </c>
      <c r="Y624" s="168" t="s">
        <v>213</v>
      </c>
      <c r="Z624" s="176">
        <v>2015</v>
      </c>
      <c r="AA624" s="161" t="s">
        <v>505</v>
      </c>
      <c r="AB624" s="172" t="s">
        <v>256</v>
      </c>
      <c r="AC624" s="247"/>
      <c r="AD624" s="247"/>
      <c r="AE624" s="247"/>
      <c r="AF624" s="247"/>
    </row>
    <row r="625" spans="1:32" ht="165.95" customHeight="1">
      <c r="A625" s="115" t="s">
        <v>1149</v>
      </c>
      <c r="B625" s="49" t="s">
        <v>166</v>
      </c>
      <c r="C625" s="114" t="s">
        <v>214</v>
      </c>
      <c r="D625" s="114" t="s">
        <v>215</v>
      </c>
      <c r="E625" s="114" t="s">
        <v>216</v>
      </c>
      <c r="F625" s="114" t="s">
        <v>215</v>
      </c>
      <c r="G625" s="114" t="s">
        <v>216</v>
      </c>
      <c r="H625" s="175" t="s">
        <v>227</v>
      </c>
      <c r="I625" s="175" t="s">
        <v>228</v>
      </c>
      <c r="J625" s="114" t="s">
        <v>31</v>
      </c>
      <c r="K625" s="171">
        <v>100</v>
      </c>
      <c r="L625" s="50">
        <v>710000000</v>
      </c>
      <c r="M625" s="49" t="s">
        <v>61</v>
      </c>
      <c r="N625" s="51" t="s">
        <v>100</v>
      </c>
      <c r="O625" s="53" t="s">
        <v>229</v>
      </c>
      <c r="P625" s="172"/>
      <c r="Q625" s="4" t="s">
        <v>525</v>
      </c>
      <c r="R625" s="172" t="s">
        <v>196</v>
      </c>
      <c r="S625" s="114"/>
      <c r="T625" s="172" t="s">
        <v>30</v>
      </c>
      <c r="U625" s="168"/>
      <c r="V625" s="168">
        <v>3282936</v>
      </c>
      <c r="W625" s="168">
        <v>3282936</v>
      </c>
      <c r="X625" s="2">
        <f t="shared" si="11"/>
        <v>3676888.3200000003</v>
      </c>
      <c r="Y625" s="168" t="s">
        <v>213</v>
      </c>
      <c r="Z625" s="176">
        <v>2015</v>
      </c>
      <c r="AA625" s="161" t="s">
        <v>505</v>
      </c>
      <c r="AB625" s="172" t="s">
        <v>256</v>
      </c>
      <c r="AC625" s="247"/>
      <c r="AD625" s="247"/>
      <c r="AE625" s="247"/>
      <c r="AF625" s="247"/>
    </row>
    <row r="626" spans="1:32" ht="165.95" customHeight="1">
      <c r="A626" s="115" t="s">
        <v>1148</v>
      </c>
      <c r="B626" s="49" t="s">
        <v>166</v>
      </c>
      <c r="C626" s="114" t="s">
        <v>214</v>
      </c>
      <c r="D626" s="114" t="s">
        <v>215</v>
      </c>
      <c r="E626" s="114" t="s">
        <v>216</v>
      </c>
      <c r="F626" s="114" t="s">
        <v>215</v>
      </c>
      <c r="G626" s="114" t="s">
        <v>216</v>
      </c>
      <c r="H626" s="175" t="s">
        <v>230</v>
      </c>
      <c r="I626" s="175" t="s">
        <v>231</v>
      </c>
      <c r="J626" s="114" t="s">
        <v>31</v>
      </c>
      <c r="K626" s="171">
        <v>100</v>
      </c>
      <c r="L626" s="50">
        <v>710000000</v>
      </c>
      <c r="M626" s="49" t="s">
        <v>61</v>
      </c>
      <c r="N626" s="51" t="s">
        <v>100</v>
      </c>
      <c r="O626" s="53" t="s">
        <v>232</v>
      </c>
      <c r="P626" s="172"/>
      <c r="Q626" s="4" t="s">
        <v>525</v>
      </c>
      <c r="R626" s="172" t="s">
        <v>196</v>
      </c>
      <c r="S626" s="114"/>
      <c r="T626" s="172" t="s">
        <v>30</v>
      </c>
      <c r="U626" s="168"/>
      <c r="V626" s="168">
        <v>38513880</v>
      </c>
      <c r="W626" s="168">
        <v>38513880</v>
      </c>
      <c r="X626" s="2">
        <f t="shared" si="11"/>
        <v>43135545.600000001</v>
      </c>
      <c r="Y626" s="168" t="s">
        <v>213</v>
      </c>
      <c r="Z626" s="176">
        <v>2015</v>
      </c>
      <c r="AA626" s="161" t="s">
        <v>505</v>
      </c>
      <c r="AB626" s="172" t="s">
        <v>256</v>
      </c>
      <c r="AC626" s="247"/>
      <c r="AD626" s="247"/>
      <c r="AE626" s="247"/>
      <c r="AF626" s="247"/>
    </row>
    <row r="627" spans="1:32" ht="165.95" customHeight="1">
      <c r="A627" s="115" t="s">
        <v>1147</v>
      </c>
      <c r="B627" s="49" t="s">
        <v>166</v>
      </c>
      <c r="C627" s="114" t="s">
        <v>214</v>
      </c>
      <c r="D627" s="114" t="s">
        <v>215</v>
      </c>
      <c r="E627" s="114" t="s">
        <v>216</v>
      </c>
      <c r="F627" s="114" t="s">
        <v>215</v>
      </c>
      <c r="G627" s="114" t="s">
        <v>216</v>
      </c>
      <c r="H627" s="175" t="s">
        <v>220</v>
      </c>
      <c r="I627" s="175" t="s">
        <v>221</v>
      </c>
      <c r="J627" s="114" t="s">
        <v>31</v>
      </c>
      <c r="K627" s="171">
        <v>100</v>
      </c>
      <c r="L627" s="50">
        <v>710000000</v>
      </c>
      <c r="M627" s="49" t="s">
        <v>61</v>
      </c>
      <c r="N627" s="51" t="s">
        <v>100</v>
      </c>
      <c r="O627" s="53" t="s">
        <v>233</v>
      </c>
      <c r="P627" s="172"/>
      <c r="Q627" s="4" t="s">
        <v>525</v>
      </c>
      <c r="R627" s="172" t="s">
        <v>196</v>
      </c>
      <c r="S627" s="114"/>
      <c r="T627" s="172" t="s">
        <v>30</v>
      </c>
      <c r="U627" s="168"/>
      <c r="V627" s="168">
        <v>2993448</v>
      </c>
      <c r="W627" s="168">
        <v>2993448</v>
      </c>
      <c r="X627" s="2">
        <f t="shared" si="11"/>
        <v>3352661.7600000002</v>
      </c>
      <c r="Y627" s="168" t="s">
        <v>213</v>
      </c>
      <c r="Z627" s="176">
        <v>2015</v>
      </c>
      <c r="AA627" s="161" t="s">
        <v>505</v>
      </c>
      <c r="AB627" s="172" t="s">
        <v>256</v>
      </c>
      <c r="AC627" s="247"/>
      <c r="AD627" s="247"/>
      <c r="AE627" s="247"/>
      <c r="AF627" s="247"/>
    </row>
    <row r="628" spans="1:32" ht="165.95" customHeight="1">
      <c r="A628" s="115" t="s">
        <v>1146</v>
      </c>
      <c r="B628" s="49" t="s">
        <v>166</v>
      </c>
      <c r="C628" s="114" t="s">
        <v>214</v>
      </c>
      <c r="D628" s="114" t="s">
        <v>215</v>
      </c>
      <c r="E628" s="114" t="s">
        <v>216</v>
      </c>
      <c r="F628" s="114" t="s">
        <v>215</v>
      </c>
      <c r="G628" s="114" t="s">
        <v>216</v>
      </c>
      <c r="H628" s="175" t="s">
        <v>220</v>
      </c>
      <c r="I628" s="175" t="s">
        <v>221</v>
      </c>
      <c r="J628" s="114" t="s">
        <v>31</v>
      </c>
      <c r="K628" s="171">
        <v>100</v>
      </c>
      <c r="L628" s="50">
        <v>710000000</v>
      </c>
      <c r="M628" s="49" t="s">
        <v>61</v>
      </c>
      <c r="N628" s="51" t="s">
        <v>100</v>
      </c>
      <c r="O628" s="53" t="s">
        <v>234</v>
      </c>
      <c r="P628" s="172"/>
      <c r="Q628" s="4" t="s">
        <v>525</v>
      </c>
      <c r="R628" s="172" t="s">
        <v>196</v>
      </c>
      <c r="S628" s="114"/>
      <c r="T628" s="172" t="s">
        <v>30</v>
      </c>
      <c r="U628" s="168"/>
      <c r="V628" s="168">
        <v>10454424</v>
      </c>
      <c r="W628" s="168">
        <v>10454424</v>
      </c>
      <c r="X628" s="2">
        <f t="shared" si="11"/>
        <v>11708954.880000001</v>
      </c>
      <c r="Y628" s="168" t="s">
        <v>213</v>
      </c>
      <c r="Z628" s="176">
        <v>2015</v>
      </c>
      <c r="AA628" s="161" t="s">
        <v>505</v>
      </c>
      <c r="AB628" s="172" t="s">
        <v>256</v>
      </c>
      <c r="AC628" s="247"/>
      <c r="AD628" s="247"/>
      <c r="AE628" s="247"/>
      <c r="AF628" s="247"/>
    </row>
    <row r="629" spans="1:32" ht="165.95" customHeight="1">
      <c r="A629" s="115" t="s">
        <v>1145</v>
      </c>
      <c r="B629" s="49" t="s">
        <v>166</v>
      </c>
      <c r="C629" s="114" t="s">
        <v>214</v>
      </c>
      <c r="D629" s="114" t="s">
        <v>215</v>
      </c>
      <c r="E629" s="114" t="s">
        <v>216</v>
      </c>
      <c r="F629" s="114" t="s">
        <v>215</v>
      </c>
      <c r="G629" s="114" t="s">
        <v>216</v>
      </c>
      <c r="H629" s="175" t="s">
        <v>227</v>
      </c>
      <c r="I629" s="175" t="s">
        <v>235</v>
      </c>
      <c r="J629" s="114" t="s">
        <v>31</v>
      </c>
      <c r="K629" s="171">
        <v>100</v>
      </c>
      <c r="L629" s="50">
        <v>710000000</v>
      </c>
      <c r="M629" s="49" t="s">
        <v>61</v>
      </c>
      <c r="N629" s="51" t="s">
        <v>100</v>
      </c>
      <c r="O629" s="53" t="s">
        <v>236</v>
      </c>
      <c r="P629" s="172"/>
      <c r="Q629" s="4" t="s">
        <v>525</v>
      </c>
      <c r="R629" s="172" t="s">
        <v>196</v>
      </c>
      <c r="S629" s="114"/>
      <c r="T629" s="172" t="s">
        <v>30</v>
      </c>
      <c r="U629" s="168"/>
      <c r="V629" s="168">
        <v>2827392</v>
      </c>
      <c r="W629" s="168">
        <v>2827392</v>
      </c>
      <c r="X629" s="2">
        <f t="shared" si="11"/>
        <v>3166679.0400000005</v>
      </c>
      <c r="Y629" s="168" t="s">
        <v>213</v>
      </c>
      <c r="Z629" s="176">
        <v>2015</v>
      </c>
      <c r="AA629" s="161" t="s">
        <v>505</v>
      </c>
      <c r="AB629" s="172" t="s">
        <v>256</v>
      </c>
      <c r="AC629" s="247"/>
      <c r="AD629" s="247"/>
      <c r="AE629" s="247"/>
      <c r="AF629" s="247"/>
    </row>
    <row r="630" spans="1:32" ht="165.95" customHeight="1">
      <c r="A630" s="115" t="s">
        <v>1144</v>
      </c>
      <c r="B630" s="49" t="s">
        <v>166</v>
      </c>
      <c r="C630" s="114" t="s">
        <v>214</v>
      </c>
      <c r="D630" s="114" t="s">
        <v>215</v>
      </c>
      <c r="E630" s="114" t="s">
        <v>216</v>
      </c>
      <c r="F630" s="114" t="s">
        <v>215</v>
      </c>
      <c r="G630" s="114" t="s">
        <v>216</v>
      </c>
      <c r="H630" s="175" t="s">
        <v>237</v>
      </c>
      <c r="I630" s="175" t="s">
        <v>231</v>
      </c>
      <c r="J630" s="114" t="s">
        <v>31</v>
      </c>
      <c r="K630" s="171">
        <v>100</v>
      </c>
      <c r="L630" s="50">
        <v>710000000</v>
      </c>
      <c r="M630" s="49" t="s">
        <v>61</v>
      </c>
      <c r="N630" s="51" t="s">
        <v>100</v>
      </c>
      <c r="O630" s="53" t="s">
        <v>238</v>
      </c>
      <c r="P630" s="172"/>
      <c r="Q630" s="4" t="s">
        <v>525</v>
      </c>
      <c r="R630" s="172" t="s">
        <v>196</v>
      </c>
      <c r="S630" s="114"/>
      <c r="T630" s="172" t="s">
        <v>30</v>
      </c>
      <c r="U630" s="168"/>
      <c r="V630" s="168">
        <v>31631040</v>
      </c>
      <c r="W630" s="168">
        <v>31631040</v>
      </c>
      <c r="X630" s="2">
        <f t="shared" si="11"/>
        <v>35426764.800000004</v>
      </c>
      <c r="Y630" s="168" t="s">
        <v>213</v>
      </c>
      <c r="Z630" s="176">
        <v>2015</v>
      </c>
      <c r="AA630" s="161" t="s">
        <v>505</v>
      </c>
      <c r="AB630" s="172" t="s">
        <v>256</v>
      </c>
      <c r="AC630" s="247"/>
      <c r="AD630" s="247"/>
      <c r="AE630" s="247"/>
      <c r="AF630" s="247"/>
    </row>
    <row r="631" spans="1:32" ht="165.95" customHeight="1">
      <c r="A631" s="115" t="s">
        <v>1143</v>
      </c>
      <c r="B631" s="49" t="s">
        <v>166</v>
      </c>
      <c r="C631" s="114" t="s">
        <v>214</v>
      </c>
      <c r="D631" s="114" t="s">
        <v>215</v>
      </c>
      <c r="E631" s="114" t="s">
        <v>216</v>
      </c>
      <c r="F631" s="114" t="s">
        <v>215</v>
      </c>
      <c r="G631" s="114" t="s">
        <v>216</v>
      </c>
      <c r="H631" s="175" t="s">
        <v>217</v>
      </c>
      <c r="I631" s="175" t="s">
        <v>218</v>
      </c>
      <c r="J631" s="114" t="s">
        <v>31</v>
      </c>
      <c r="K631" s="171">
        <v>100</v>
      </c>
      <c r="L631" s="50">
        <v>710000000</v>
      </c>
      <c r="M631" s="49" t="s">
        <v>61</v>
      </c>
      <c r="N631" s="51" t="s">
        <v>100</v>
      </c>
      <c r="O631" s="53" t="s">
        <v>239</v>
      </c>
      <c r="P631" s="172"/>
      <c r="Q631" s="4" t="s">
        <v>525</v>
      </c>
      <c r="R631" s="172" t="s">
        <v>196</v>
      </c>
      <c r="S631" s="114"/>
      <c r="T631" s="172" t="s">
        <v>30</v>
      </c>
      <c r="U631" s="168"/>
      <c r="V631" s="168">
        <v>636252</v>
      </c>
      <c r="W631" s="168">
        <v>636252</v>
      </c>
      <c r="X631" s="2">
        <f t="shared" si="11"/>
        <v>712602.24000000011</v>
      </c>
      <c r="Y631" s="168" t="s">
        <v>213</v>
      </c>
      <c r="Z631" s="176">
        <v>2015</v>
      </c>
      <c r="AA631" s="161" t="s">
        <v>505</v>
      </c>
      <c r="AB631" s="172" t="s">
        <v>256</v>
      </c>
      <c r="AC631" s="247"/>
      <c r="AD631" s="247"/>
      <c r="AE631" s="247"/>
      <c r="AF631" s="247"/>
    </row>
    <row r="632" spans="1:32" ht="165.95" customHeight="1">
      <c r="A632" s="115" t="s">
        <v>1142</v>
      </c>
      <c r="B632" s="49" t="s">
        <v>166</v>
      </c>
      <c r="C632" s="114" t="s">
        <v>214</v>
      </c>
      <c r="D632" s="114" t="s">
        <v>215</v>
      </c>
      <c r="E632" s="114" t="s">
        <v>216</v>
      </c>
      <c r="F632" s="114" t="s">
        <v>215</v>
      </c>
      <c r="G632" s="114" t="s">
        <v>216</v>
      </c>
      <c r="H632" s="175" t="s">
        <v>217</v>
      </c>
      <c r="I632" s="175" t="s">
        <v>218</v>
      </c>
      <c r="J632" s="114" t="s">
        <v>31</v>
      </c>
      <c r="K632" s="171">
        <v>100</v>
      </c>
      <c r="L632" s="50">
        <v>710000000</v>
      </c>
      <c r="M632" s="49" t="s">
        <v>61</v>
      </c>
      <c r="N632" s="51" t="s">
        <v>100</v>
      </c>
      <c r="O632" s="53" t="s">
        <v>240</v>
      </c>
      <c r="P632" s="172"/>
      <c r="Q632" s="4" t="s">
        <v>525</v>
      </c>
      <c r="R632" s="172" t="s">
        <v>196</v>
      </c>
      <c r="S632" s="114"/>
      <c r="T632" s="172" t="s">
        <v>30</v>
      </c>
      <c r="U632" s="168"/>
      <c r="V632" s="168">
        <v>1645464</v>
      </c>
      <c r="W632" s="168">
        <v>1645464</v>
      </c>
      <c r="X632" s="2">
        <f t="shared" si="11"/>
        <v>1842919.6800000002</v>
      </c>
      <c r="Y632" s="168" t="s">
        <v>213</v>
      </c>
      <c r="Z632" s="176">
        <v>2015</v>
      </c>
      <c r="AA632" s="161" t="s">
        <v>505</v>
      </c>
      <c r="AB632" s="172" t="s">
        <v>256</v>
      </c>
      <c r="AC632" s="247"/>
      <c r="AD632" s="247"/>
      <c r="AE632" s="247"/>
      <c r="AF632" s="247"/>
    </row>
    <row r="633" spans="1:32" ht="165.95" customHeight="1">
      <c r="A633" s="115" t="s">
        <v>1141</v>
      </c>
      <c r="B633" s="49" t="s">
        <v>166</v>
      </c>
      <c r="C633" s="114" t="s">
        <v>214</v>
      </c>
      <c r="D633" s="114" t="s">
        <v>215</v>
      </c>
      <c r="E633" s="114" t="s">
        <v>216</v>
      </c>
      <c r="F633" s="114" t="s">
        <v>215</v>
      </c>
      <c r="G633" s="114" t="s">
        <v>216</v>
      </c>
      <c r="H633" s="175" t="s">
        <v>217</v>
      </c>
      <c r="I633" s="175" t="s">
        <v>218</v>
      </c>
      <c r="J633" s="114" t="s">
        <v>31</v>
      </c>
      <c r="K633" s="171">
        <v>100</v>
      </c>
      <c r="L633" s="50">
        <v>710000000</v>
      </c>
      <c r="M633" s="49" t="s">
        <v>61</v>
      </c>
      <c r="N633" s="51" t="s">
        <v>100</v>
      </c>
      <c r="O633" s="53" t="s">
        <v>241</v>
      </c>
      <c r="P633" s="172"/>
      <c r="Q633" s="4" t="s">
        <v>525</v>
      </c>
      <c r="R633" s="172" t="s">
        <v>196</v>
      </c>
      <c r="S633" s="114"/>
      <c r="T633" s="172" t="s">
        <v>30</v>
      </c>
      <c r="U633" s="168"/>
      <c r="V633" s="168">
        <v>717504</v>
      </c>
      <c r="W633" s="168">
        <v>717504</v>
      </c>
      <c r="X633" s="2">
        <f t="shared" si="11"/>
        <v>803604.4800000001</v>
      </c>
      <c r="Y633" s="168" t="s">
        <v>213</v>
      </c>
      <c r="Z633" s="176">
        <v>2015</v>
      </c>
      <c r="AA633" s="161" t="s">
        <v>505</v>
      </c>
      <c r="AB633" s="172" t="s">
        <v>256</v>
      </c>
      <c r="AC633" s="247"/>
      <c r="AD633" s="247"/>
      <c r="AE633" s="247"/>
      <c r="AF633" s="247"/>
    </row>
    <row r="634" spans="1:32" ht="165.95" customHeight="1">
      <c r="A634" s="115" t="s">
        <v>1140</v>
      </c>
      <c r="B634" s="49" t="s">
        <v>166</v>
      </c>
      <c r="C634" s="114" t="s">
        <v>214</v>
      </c>
      <c r="D634" s="114" t="s">
        <v>215</v>
      </c>
      <c r="E634" s="114" t="s">
        <v>216</v>
      </c>
      <c r="F634" s="114" t="s">
        <v>215</v>
      </c>
      <c r="G634" s="114" t="s">
        <v>216</v>
      </c>
      <c r="H634" s="175" t="s">
        <v>217</v>
      </c>
      <c r="I634" s="175" t="s">
        <v>218</v>
      </c>
      <c r="J634" s="114" t="s">
        <v>31</v>
      </c>
      <c r="K634" s="171">
        <v>100</v>
      </c>
      <c r="L634" s="50">
        <v>710000000</v>
      </c>
      <c r="M634" s="49" t="s">
        <v>61</v>
      </c>
      <c r="N634" s="51" t="s">
        <v>100</v>
      </c>
      <c r="O634" s="53" t="s">
        <v>242</v>
      </c>
      <c r="P634" s="172"/>
      <c r="Q634" s="4" t="s">
        <v>525</v>
      </c>
      <c r="R634" s="172" t="s">
        <v>196</v>
      </c>
      <c r="S634" s="114"/>
      <c r="T634" s="172" t="s">
        <v>30</v>
      </c>
      <c r="U634" s="168"/>
      <c r="V634" s="168">
        <v>1139304</v>
      </c>
      <c r="W634" s="168">
        <v>1139304</v>
      </c>
      <c r="X634" s="2">
        <f t="shared" si="11"/>
        <v>1276020.4800000002</v>
      </c>
      <c r="Y634" s="168" t="s">
        <v>213</v>
      </c>
      <c r="Z634" s="176">
        <v>2015</v>
      </c>
      <c r="AA634" s="161" t="s">
        <v>505</v>
      </c>
      <c r="AB634" s="172" t="s">
        <v>256</v>
      </c>
      <c r="AC634" s="247"/>
      <c r="AD634" s="247"/>
      <c r="AE634" s="247"/>
      <c r="AF634" s="247"/>
    </row>
    <row r="635" spans="1:32" ht="165.95" customHeight="1">
      <c r="A635" s="115" t="s">
        <v>1139</v>
      </c>
      <c r="B635" s="49" t="s">
        <v>166</v>
      </c>
      <c r="C635" s="114" t="s">
        <v>214</v>
      </c>
      <c r="D635" s="114" t="s">
        <v>215</v>
      </c>
      <c r="E635" s="114" t="s">
        <v>216</v>
      </c>
      <c r="F635" s="114" t="s">
        <v>215</v>
      </c>
      <c r="G635" s="114" t="s">
        <v>216</v>
      </c>
      <c r="H635" s="175" t="s">
        <v>217</v>
      </c>
      <c r="I635" s="175" t="s">
        <v>218</v>
      </c>
      <c r="J635" s="114" t="s">
        <v>31</v>
      </c>
      <c r="K635" s="171">
        <v>100</v>
      </c>
      <c r="L635" s="50">
        <v>710000000</v>
      </c>
      <c r="M635" s="49" t="s">
        <v>61</v>
      </c>
      <c r="N635" s="51" t="s">
        <v>100</v>
      </c>
      <c r="O635" s="53" t="s">
        <v>243</v>
      </c>
      <c r="P635" s="172"/>
      <c r="Q635" s="4" t="s">
        <v>525</v>
      </c>
      <c r="R635" s="172" t="s">
        <v>196</v>
      </c>
      <c r="S635" s="114"/>
      <c r="T635" s="172" t="s">
        <v>30</v>
      </c>
      <c r="U635" s="168"/>
      <c r="V635" s="168">
        <v>1254388.8</v>
      </c>
      <c r="W635" s="168">
        <v>1254388.8</v>
      </c>
      <c r="X635" s="2">
        <f t="shared" si="11"/>
        <v>1404915.4560000002</v>
      </c>
      <c r="Y635" s="168" t="s">
        <v>213</v>
      </c>
      <c r="Z635" s="176">
        <v>2015</v>
      </c>
      <c r="AA635" s="161" t="s">
        <v>505</v>
      </c>
      <c r="AB635" s="172" t="s">
        <v>256</v>
      </c>
      <c r="AC635" s="247"/>
      <c r="AD635" s="247"/>
      <c r="AE635" s="247"/>
      <c r="AF635" s="247"/>
    </row>
    <row r="636" spans="1:32" ht="165.95" customHeight="1">
      <c r="A636" s="115" t="s">
        <v>1138</v>
      </c>
      <c r="B636" s="49" t="s">
        <v>166</v>
      </c>
      <c r="C636" s="114" t="s">
        <v>214</v>
      </c>
      <c r="D636" s="114" t="s">
        <v>215</v>
      </c>
      <c r="E636" s="114" t="s">
        <v>216</v>
      </c>
      <c r="F636" s="114" t="s">
        <v>215</v>
      </c>
      <c r="G636" s="114" t="s">
        <v>216</v>
      </c>
      <c r="H636" s="175" t="s">
        <v>217</v>
      </c>
      <c r="I636" s="175" t="s">
        <v>218</v>
      </c>
      <c r="J636" s="114" t="s">
        <v>31</v>
      </c>
      <c r="K636" s="171">
        <v>100</v>
      </c>
      <c r="L636" s="50">
        <v>710000000</v>
      </c>
      <c r="M636" s="49" t="s">
        <v>61</v>
      </c>
      <c r="N636" s="51" t="s">
        <v>100</v>
      </c>
      <c r="O636" s="53" t="s">
        <v>244</v>
      </c>
      <c r="P636" s="172"/>
      <c r="Q636" s="4" t="s">
        <v>525</v>
      </c>
      <c r="R636" s="172" t="s">
        <v>196</v>
      </c>
      <c r="S636" s="114"/>
      <c r="T636" s="172" t="s">
        <v>30</v>
      </c>
      <c r="U636" s="168"/>
      <c r="V636" s="168">
        <v>832056</v>
      </c>
      <c r="W636" s="168">
        <v>832056</v>
      </c>
      <c r="X636" s="2">
        <f t="shared" si="11"/>
        <v>931902.72000000009</v>
      </c>
      <c r="Y636" s="168" t="s">
        <v>213</v>
      </c>
      <c r="Z636" s="114" t="s">
        <v>197</v>
      </c>
      <c r="AA636" s="161" t="s">
        <v>505</v>
      </c>
      <c r="AB636" s="172" t="s">
        <v>256</v>
      </c>
      <c r="AC636" s="247"/>
      <c r="AD636" s="247"/>
      <c r="AE636" s="247"/>
      <c r="AF636" s="247"/>
    </row>
    <row r="637" spans="1:32" ht="165.95" customHeight="1">
      <c r="A637" s="115" t="s">
        <v>1137</v>
      </c>
      <c r="B637" s="49" t="s">
        <v>166</v>
      </c>
      <c r="C637" s="114" t="s">
        <v>214</v>
      </c>
      <c r="D637" s="114" t="s">
        <v>215</v>
      </c>
      <c r="E637" s="114" t="s">
        <v>216</v>
      </c>
      <c r="F637" s="114" t="s">
        <v>215</v>
      </c>
      <c r="G637" s="114" t="s">
        <v>216</v>
      </c>
      <c r="H637" s="175" t="s">
        <v>217</v>
      </c>
      <c r="I637" s="175" t="s">
        <v>218</v>
      </c>
      <c r="J637" s="114" t="s">
        <v>31</v>
      </c>
      <c r="K637" s="171">
        <v>100</v>
      </c>
      <c r="L637" s="50">
        <v>710000000</v>
      </c>
      <c r="M637" s="49" t="s">
        <v>61</v>
      </c>
      <c r="N637" s="51" t="s">
        <v>100</v>
      </c>
      <c r="O637" s="53" t="s">
        <v>245</v>
      </c>
      <c r="P637" s="172"/>
      <c r="Q637" s="4" t="s">
        <v>525</v>
      </c>
      <c r="R637" s="172" t="s">
        <v>196</v>
      </c>
      <c r="S637" s="114"/>
      <c r="T637" s="172" t="s">
        <v>30</v>
      </c>
      <c r="U637" s="168"/>
      <c r="V637" s="168">
        <v>2289264</v>
      </c>
      <c r="W637" s="168">
        <v>2289264</v>
      </c>
      <c r="X637" s="2">
        <f t="shared" si="11"/>
        <v>2563975.6800000002</v>
      </c>
      <c r="Y637" s="168" t="s">
        <v>213</v>
      </c>
      <c r="Z637" s="176">
        <v>2015</v>
      </c>
      <c r="AA637" s="161" t="s">
        <v>505</v>
      </c>
      <c r="AB637" s="172" t="s">
        <v>256</v>
      </c>
      <c r="AC637" s="247"/>
      <c r="AD637" s="247"/>
      <c r="AE637" s="247"/>
      <c r="AF637" s="247"/>
    </row>
    <row r="638" spans="1:32" ht="165.95" customHeight="1">
      <c r="A638" s="115" t="s">
        <v>1136</v>
      </c>
      <c r="B638" s="49" t="s">
        <v>166</v>
      </c>
      <c r="C638" s="114" t="s">
        <v>214</v>
      </c>
      <c r="D638" s="114" t="s">
        <v>215</v>
      </c>
      <c r="E638" s="114" t="s">
        <v>216</v>
      </c>
      <c r="F638" s="114" t="s">
        <v>215</v>
      </c>
      <c r="G638" s="114" t="s">
        <v>216</v>
      </c>
      <c r="H638" s="175" t="s">
        <v>217</v>
      </c>
      <c r="I638" s="175" t="s">
        <v>218</v>
      </c>
      <c r="J638" s="114" t="s">
        <v>31</v>
      </c>
      <c r="K638" s="171">
        <v>100</v>
      </c>
      <c r="L638" s="50">
        <v>710000000</v>
      </c>
      <c r="M638" s="49" t="s">
        <v>61</v>
      </c>
      <c r="N638" s="51" t="s">
        <v>100</v>
      </c>
      <c r="O638" s="53" t="s">
        <v>246</v>
      </c>
      <c r="P638" s="172"/>
      <c r="Q638" s="4" t="s">
        <v>525</v>
      </c>
      <c r="R638" s="172" t="s">
        <v>196</v>
      </c>
      <c r="S638" s="114"/>
      <c r="T638" s="172" t="s">
        <v>30</v>
      </c>
      <c r="U638" s="168"/>
      <c r="V638" s="168">
        <v>1840824</v>
      </c>
      <c r="W638" s="168">
        <v>1840824</v>
      </c>
      <c r="X638" s="2">
        <f t="shared" si="11"/>
        <v>2061722.8800000001</v>
      </c>
      <c r="Y638" s="168" t="s">
        <v>213</v>
      </c>
      <c r="Z638" s="176">
        <v>2015</v>
      </c>
      <c r="AA638" s="161" t="s">
        <v>505</v>
      </c>
      <c r="AB638" s="172" t="s">
        <v>256</v>
      </c>
      <c r="AC638" s="247"/>
      <c r="AD638" s="247"/>
      <c r="AE638" s="247"/>
      <c r="AF638" s="247"/>
    </row>
    <row r="639" spans="1:32" ht="165.95" customHeight="1">
      <c r="A639" s="115" t="s">
        <v>1135</v>
      </c>
      <c r="B639" s="49" t="s">
        <v>166</v>
      </c>
      <c r="C639" s="114" t="s">
        <v>214</v>
      </c>
      <c r="D639" s="114" t="s">
        <v>215</v>
      </c>
      <c r="E639" s="114" t="s">
        <v>216</v>
      </c>
      <c r="F639" s="114" t="s">
        <v>215</v>
      </c>
      <c r="G639" s="114" t="s">
        <v>216</v>
      </c>
      <c r="H639" s="175" t="s">
        <v>217</v>
      </c>
      <c r="I639" s="175" t="s">
        <v>218</v>
      </c>
      <c r="J639" s="114" t="s">
        <v>31</v>
      </c>
      <c r="K639" s="171">
        <v>100</v>
      </c>
      <c r="L639" s="50">
        <v>710000000</v>
      </c>
      <c r="M639" s="49" t="s">
        <v>61</v>
      </c>
      <c r="N639" s="51" t="s">
        <v>100</v>
      </c>
      <c r="O639" s="53" t="s">
        <v>247</v>
      </c>
      <c r="P639" s="172"/>
      <c r="Q639" s="4" t="s">
        <v>525</v>
      </c>
      <c r="R639" s="172" t="s">
        <v>196</v>
      </c>
      <c r="S639" s="114"/>
      <c r="T639" s="172" t="s">
        <v>30</v>
      </c>
      <c r="U639" s="168"/>
      <c r="V639" s="168">
        <v>4537680</v>
      </c>
      <c r="W639" s="168">
        <v>4537680</v>
      </c>
      <c r="X639" s="2">
        <f t="shared" si="11"/>
        <v>5082201.6000000006</v>
      </c>
      <c r="Y639" s="168" t="s">
        <v>213</v>
      </c>
      <c r="Z639" s="176">
        <v>2015</v>
      </c>
      <c r="AA639" s="161" t="s">
        <v>505</v>
      </c>
      <c r="AB639" s="172" t="s">
        <v>256</v>
      </c>
      <c r="AC639" s="247"/>
      <c r="AD639" s="247"/>
      <c r="AE639" s="247"/>
      <c r="AF639" s="247"/>
    </row>
    <row r="640" spans="1:32" ht="165.95" customHeight="1">
      <c r="A640" s="115" t="s">
        <v>1134</v>
      </c>
      <c r="B640" s="49" t="s">
        <v>166</v>
      </c>
      <c r="C640" s="114" t="s">
        <v>214</v>
      </c>
      <c r="D640" s="114" t="s">
        <v>215</v>
      </c>
      <c r="E640" s="114" t="s">
        <v>216</v>
      </c>
      <c r="F640" s="114" t="s">
        <v>215</v>
      </c>
      <c r="G640" s="114" t="s">
        <v>216</v>
      </c>
      <c r="H640" s="175" t="s">
        <v>230</v>
      </c>
      <c r="I640" s="175" t="s">
        <v>231</v>
      </c>
      <c r="J640" s="114" t="s">
        <v>31</v>
      </c>
      <c r="K640" s="171">
        <v>100</v>
      </c>
      <c r="L640" s="50">
        <v>710000000</v>
      </c>
      <c r="M640" s="49" t="s">
        <v>61</v>
      </c>
      <c r="N640" s="51" t="s">
        <v>100</v>
      </c>
      <c r="O640" s="53" t="s">
        <v>248</v>
      </c>
      <c r="P640" s="172"/>
      <c r="Q640" s="4" t="s">
        <v>525</v>
      </c>
      <c r="R640" s="172" t="s">
        <v>196</v>
      </c>
      <c r="S640" s="114"/>
      <c r="T640" s="172" t="s">
        <v>30</v>
      </c>
      <c r="U640" s="168"/>
      <c r="V640" s="168">
        <v>16501320</v>
      </c>
      <c r="W640" s="168">
        <v>16501320</v>
      </c>
      <c r="X640" s="2">
        <f t="shared" si="11"/>
        <v>18481478.400000002</v>
      </c>
      <c r="Y640" s="168" t="s">
        <v>213</v>
      </c>
      <c r="Z640" s="176">
        <v>2015</v>
      </c>
      <c r="AA640" s="161" t="s">
        <v>505</v>
      </c>
      <c r="AB640" s="172" t="s">
        <v>256</v>
      </c>
      <c r="AC640" s="247"/>
      <c r="AD640" s="247"/>
      <c r="AE640" s="247"/>
      <c r="AF640" s="247"/>
    </row>
    <row r="641" spans="1:32" ht="165.95" customHeight="1">
      <c r="A641" s="115" t="s">
        <v>1133</v>
      </c>
      <c r="B641" s="49" t="s">
        <v>166</v>
      </c>
      <c r="C641" s="114" t="s">
        <v>214</v>
      </c>
      <c r="D641" s="114" t="s">
        <v>215</v>
      </c>
      <c r="E641" s="114" t="s">
        <v>216</v>
      </c>
      <c r="F641" s="114" t="s">
        <v>215</v>
      </c>
      <c r="G641" s="114" t="s">
        <v>216</v>
      </c>
      <c r="H641" s="175" t="s">
        <v>249</v>
      </c>
      <c r="I641" s="175" t="s">
        <v>342</v>
      </c>
      <c r="J641" s="114" t="s">
        <v>31</v>
      </c>
      <c r="K641" s="171">
        <v>100</v>
      </c>
      <c r="L641" s="50">
        <v>710000000</v>
      </c>
      <c r="M641" s="49" t="s">
        <v>61</v>
      </c>
      <c r="N641" s="51" t="s">
        <v>100</v>
      </c>
      <c r="O641" s="53" t="s">
        <v>250</v>
      </c>
      <c r="P641" s="172"/>
      <c r="Q641" s="4" t="s">
        <v>525</v>
      </c>
      <c r="R641" s="172" t="s">
        <v>196</v>
      </c>
      <c r="S641" s="114"/>
      <c r="T641" s="172" t="s">
        <v>30</v>
      </c>
      <c r="U641" s="168"/>
      <c r="V641" s="168">
        <v>88315356</v>
      </c>
      <c r="W641" s="168">
        <v>88315356</v>
      </c>
      <c r="X641" s="2">
        <f t="shared" si="11"/>
        <v>98913198.720000014</v>
      </c>
      <c r="Y641" s="168" t="s">
        <v>213</v>
      </c>
      <c r="Z641" s="176">
        <v>2015</v>
      </c>
      <c r="AA641" s="161" t="s">
        <v>505</v>
      </c>
      <c r="AB641" s="172" t="s">
        <v>256</v>
      </c>
      <c r="AC641" s="247"/>
      <c r="AD641" s="247"/>
      <c r="AE641" s="247"/>
      <c r="AF641" s="247"/>
    </row>
    <row r="642" spans="1:32" ht="165.95" customHeight="1">
      <c r="A642" s="115" t="s">
        <v>1132</v>
      </c>
      <c r="B642" s="49" t="s">
        <v>166</v>
      </c>
      <c r="C642" s="114" t="s">
        <v>214</v>
      </c>
      <c r="D642" s="114" t="s">
        <v>215</v>
      </c>
      <c r="E642" s="114" t="s">
        <v>216</v>
      </c>
      <c r="F642" s="114" t="s">
        <v>215</v>
      </c>
      <c r="G642" s="114" t="s">
        <v>216</v>
      </c>
      <c r="H642" s="175" t="s">
        <v>251</v>
      </c>
      <c r="I642" s="175" t="s">
        <v>252</v>
      </c>
      <c r="J642" s="114" t="s">
        <v>31</v>
      </c>
      <c r="K642" s="171">
        <v>100</v>
      </c>
      <c r="L642" s="50">
        <v>710000000</v>
      </c>
      <c r="M642" s="49" t="s">
        <v>61</v>
      </c>
      <c r="N642" s="51" t="s">
        <v>100</v>
      </c>
      <c r="O642" s="121" t="s">
        <v>141</v>
      </c>
      <c r="P642" s="172"/>
      <c r="Q642" s="4" t="s">
        <v>525</v>
      </c>
      <c r="R642" s="172" t="s">
        <v>196</v>
      </c>
      <c r="S642" s="114"/>
      <c r="T642" s="172" t="s">
        <v>30</v>
      </c>
      <c r="U642" s="168"/>
      <c r="V642" s="168">
        <v>176958156</v>
      </c>
      <c r="W642" s="168">
        <v>176958156</v>
      </c>
      <c r="X642" s="2">
        <f t="shared" ref="X642:X705" si="12">W642*1.12</f>
        <v>198193134.72000003</v>
      </c>
      <c r="Y642" s="168" t="s">
        <v>213</v>
      </c>
      <c r="Z642" s="176">
        <v>2015</v>
      </c>
      <c r="AA642" s="161" t="s">
        <v>505</v>
      </c>
      <c r="AB642" s="172" t="s">
        <v>256</v>
      </c>
      <c r="AC642" s="247"/>
      <c r="AD642" s="247"/>
      <c r="AE642" s="247"/>
      <c r="AF642" s="247"/>
    </row>
    <row r="643" spans="1:32" ht="165.95" customHeight="1">
      <c r="A643" s="115" t="s">
        <v>1131</v>
      </c>
      <c r="B643" s="49" t="s">
        <v>166</v>
      </c>
      <c r="C643" s="114" t="s">
        <v>214</v>
      </c>
      <c r="D643" s="114" t="s">
        <v>215</v>
      </c>
      <c r="E643" s="114" t="s">
        <v>216</v>
      </c>
      <c r="F643" s="114" t="s">
        <v>215</v>
      </c>
      <c r="G643" s="114" t="s">
        <v>216</v>
      </c>
      <c r="H643" s="175" t="s">
        <v>217</v>
      </c>
      <c r="I643" s="175" t="s">
        <v>218</v>
      </c>
      <c r="J643" s="114" t="s">
        <v>31</v>
      </c>
      <c r="K643" s="171">
        <v>100</v>
      </c>
      <c r="L643" s="50">
        <v>710000000</v>
      </c>
      <c r="M643" s="49" t="s">
        <v>61</v>
      </c>
      <c r="N643" s="51" t="s">
        <v>100</v>
      </c>
      <c r="O643" s="53" t="s">
        <v>253</v>
      </c>
      <c r="P643" s="172"/>
      <c r="Q643" s="4" t="s">
        <v>525</v>
      </c>
      <c r="R643" s="172" t="s">
        <v>196</v>
      </c>
      <c r="S643" s="114"/>
      <c r="T643" s="172" t="s">
        <v>30</v>
      </c>
      <c r="U643" s="168"/>
      <c r="V643" s="168">
        <v>3996000</v>
      </c>
      <c r="W643" s="168">
        <v>3996000</v>
      </c>
      <c r="X643" s="2">
        <f t="shared" si="12"/>
        <v>4475520</v>
      </c>
      <c r="Y643" s="168" t="s">
        <v>213</v>
      </c>
      <c r="Z643" s="176">
        <v>2015</v>
      </c>
      <c r="AA643" s="161" t="s">
        <v>505</v>
      </c>
      <c r="AB643" s="172" t="s">
        <v>256</v>
      </c>
      <c r="AC643" s="247"/>
      <c r="AD643" s="247"/>
      <c r="AE643" s="247"/>
      <c r="AF643" s="247"/>
    </row>
    <row r="644" spans="1:32" ht="165.95" customHeight="1">
      <c r="A644" s="115" t="s">
        <v>1130</v>
      </c>
      <c r="B644" s="49" t="s">
        <v>166</v>
      </c>
      <c r="C644" s="114" t="s">
        <v>214</v>
      </c>
      <c r="D644" s="114" t="s">
        <v>215</v>
      </c>
      <c r="E644" s="114" t="s">
        <v>216</v>
      </c>
      <c r="F644" s="114" t="s">
        <v>215</v>
      </c>
      <c r="G644" s="114" t="s">
        <v>216</v>
      </c>
      <c r="H644" s="175" t="s">
        <v>249</v>
      </c>
      <c r="I644" s="175" t="s">
        <v>254</v>
      </c>
      <c r="J644" s="114" t="s">
        <v>31</v>
      </c>
      <c r="K644" s="171">
        <v>100</v>
      </c>
      <c r="L644" s="50">
        <v>710000000</v>
      </c>
      <c r="M644" s="49" t="s">
        <v>61</v>
      </c>
      <c r="N644" s="51" t="s">
        <v>100</v>
      </c>
      <c r="O644" s="53" t="s">
        <v>255</v>
      </c>
      <c r="P644" s="172"/>
      <c r="Q644" s="4" t="s">
        <v>525</v>
      </c>
      <c r="R644" s="172" t="s">
        <v>196</v>
      </c>
      <c r="S644" s="114"/>
      <c r="T644" s="172" t="s">
        <v>30</v>
      </c>
      <c r="U644" s="168"/>
      <c r="V644" s="168">
        <v>30176664</v>
      </c>
      <c r="W644" s="168">
        <v>30176664</v>
      </c>
      <c r="X644" s="2">
        <f t="shared" si="12"/>
        <v>33797863.68</v>
      </c>
      <c r="Y644" s="168" t="s">
        <v>213</v>
      </c>
      <c r="Z644" s="176">
        <v>2015</v>
      </c>
      <c r="AA644" s="161" t="s">
        <v>505</v>
      </c>
      <c r="AB644" s="172" t="s">
        <v>256</v>
      </c>
      <c r="AC644" s="247"/>
      <c r="AD644" s="247"/>
      <c r="AE644" s="247"/>
      <c r="AF644" s="247"/>
    </row>
    <row r="645" spans="1:32" ht="165.95" customHeight="1">
      <c r="A645" s="115" t="s">
        <v>1129</v>
      </c>
      <c r="B645" s="49" t="s">
        <v>166</v>
      </c>
      <c r="C645" s="114" t="s">
        <v>257</v>
      </c>
      <c r="D645" s="114" t="s">
        <v>258</v>
      </c>
      <c r="E645" s="114" t="s">
        <v>259</v>
      </c>
      <c r="F645" s="114" t="s">
        <v>260</v>
      </c>
      <c r="G645" s="114" t="s">
        <v>261</v>
      </c>
      <c r="H645" s="175" t="s">
        <v>262</v>
      </c>
      <c r="I645" s="175" t="s">
        <v>263</v>
      </c>
      <c r="J645" s="114" t="s">
        <v>31</v>
      </c>
      <c r="K645" s="171">
        <v>78</v>
      </c>
      <c r="L645" s="50">
        <v>710000000</v>
      </c>
      <c r="M645" s="49" t="s">
        <v>61</v>
      </c>
      <c r="N645" s="51" t="s">
        <v>100</v>
      </c>
      <c r="O645" s="53" t="s">
        <v>195</v>
      </c>
      <c r="P645" s="172"/>
      <c r="Q645" s="4" t="s">
        <v>525</v>
      </c>
      <c r="R645" s="172" t="s">
        <v>196</v>
      </c>
      <c r="S645" s="114"/>
      <c r="T645" s="172" t="s">
        <v>30</v>
      </c>
      <c r="U645" s="168"/>
      <c r="V645" s="168">
        <v>51624440.149999999</v>
      </c>
      <c r="W645" s="168">
        <v>51624440.149999999</v>
      </c>
      <c r="X645" s="2">
        <f t="shared" si="12"/>
        <v>57819372.968000002</v>
      </c>
      <c r="Y645" s="168" t="s">
        <v>213</v>
      </c>
      <c r="Z645" s="176">
        <v>2015</v>
      </c>
      <c r="AA645" s="161" t="s">
        <v>505</v>
      </c>
      <c r="AB645" s="172" t="s">
        <v>256</v>
      </c>
      <c r="AC645" s="247"/>
      <c r="AD645" s="247"/>
      <c r="AE645" s="247"/>
      <c r="AF645" s="247"/>
    </row>
    <row r="646" spans="1:32" s="230" customFormat="1" ht="165.95" customHeight="1">
      <c r="A646" s="217" t="s">
        <v>1459</v>
      </c>
      <c r="B646" s="218" t="s">
        <v>56</v>
      </c>
      <c r="C646" s="219" t="s">
        <v>272</v>
      </c>
      <c r="D646" s="219" t="s">
        <v>273</v>
      </c>
      <c r="E646" s="219" t="s">
        <v>274</v>
      </c>
      <c r="F646" s="219" t="s">
        <v>273</v>
      </c>
      <c r="G646" s="219" t="s">
        <v>274</v>
      </c>
      <c r="H646" s="219" t="s">
        <v>275</v>
      </c>
      <c r="I646" s="219" t="s">
        <v>276</v>
      </c>
      <c r="J646" s="220" t="s">
        <v>31</v>
      </c>
      <c r="K646" s="221">
        <v>100</v>
      </c>
      <c r="L646" s="254">
        <v>710000000</v>
      </c>
      <c r="M646" s="218" t="s">
        <v>61</v>
      </c>
      <c r="N646" s="223" t="s">
        <v>100</v>
      </c>
      <c r="O646" s="220" t="s">
        <v>195</v>
      </c>
      <c r="P646" s="220"/>
      <c r="Q646" s="224" t="s">
        <v>525</v>
      </c>
      <c r="R646" s="219" t="s">
        <v>277</v>
      </c>
      <c r="S646" s="219"/>
      <c r="T646" s="219" t="s">
        <v>86</v>
      </c>
      <c r="U646" s="226"/>
      <c r="V646" s="255">
        <v>726048.77</v>
      </c>
      <c r="W646" s="255">
        <v>0</v>
      </c>
      <c r="X646" s="2">
        <f t="shared" si="12"/>
        <v>0</v>
      </c>
      <c r="Y646" s="227" t="s">
        <v>85</v>
      </c>
      <c r="Z646" s="228">
        <v>2015</v>
      </c>
      <c r="AA646" s="229" t="s">
        <v>509</v>
      </c>
      <c r="AB646" s="228" t="s">
        <v>278</v>
      </c>
      <c r="AC646" s="252"/>
      <c r="AD646" s="252"/>
      <c r="AE646" s="252"/>
      <c r="AF646" s="252"/>
    </row>
    <row r="647" spans="1:32" s="296" customFormat="1" ht="165.95" customHeight="1">
      <c r="A647" s="294" t="s">
        <v>1497</v>
      </c>
      <c r="B647" s="294" t="s">
        <v>56</v>
      </c>
      <c r="C647" s="283" t="s">
        <v>272</v>
      </c>
      <c r="D647" s="283" t="s">
        <v>273</v>
      </c>
      <c r="E647" s="283" t="s">
        <v>274</v>
      </c>
      <c r="F647" s="283" t="s">
        <v>273</v>
      </c>
      <c r="G647" s="283" t="s">
        <v>274</v>
      </c>
      <c r="H647" s="283" t="s">
        <v>275</v>
      </c>
      <c r="I647" s="283" t="s">
        <v>276</v>
      </c>
      <c r="J647" s="274" t="s">
        <v>31</v>
      </c>
      <c r="K647" s="290">
        <v>100</v>
      </c>
      <c r="L647" s="294">
        <v>710000000</v>
      </c>
      <c r="M647" s="294" t="s">
        <v>61</v>
      </c>
      <c r="N647" s="282" t="s">
        <v>1485</v>
      </c>
      <c r="O647" s="274" t="s">
        <v>195</v>
      </c>
      <c r="P647" s="274"/>
      <c r="Q647" s="291" t="s">
        <v>525</v>
      </c>
      <c r="R647" s="283" t="s">
        <v>277</v>
      </c>
      <c r="S647" s="283"/>
      <c r="T647" s="283" t="s">
        <v>86</v>
      </c>
      <c r="U647" s="586"/>
      <c r="V647" s="253">
        <v>278226.42</v>
      </c>
      <c r="W647" s="253">
        <v>278226.42</v>
      </c>
      <c r="X647" s="2">
        <f t="shared" si="12"/>
        <v>311613.59039999999</v>
      </c>
      <c r="Y647" s="288" t="s">
        <v>85</v>
      </c>
      <c r="Z647" s="289">
        <v>2015</v>
      </c>
      <c r="AA647" s="289" t="s">
        <v>509</v>
      </c>
      <c r="AB647" s="231" t="s">
        <v>278</v>
      </c>
      <c r="AC647" s="295"/>
      <c r="AD647" s="295"/>
      <c r="AE647" s="295"/>
      <c r="AF647" s="295"/>
    </row>
    <row r="648" spans="1:32" ht="165.95" customHeight="1">
      <c r="A648" s="115" t="s">
        <v>1128</v>
      </c>
      <c r="B648" s="76" t="s">
        <v>56</v>
      </c>
      <c r="C648" s="177" t="s">
        <v>272</v>
      </c>
      <c r="D648" s="177" t="s">
        <v>273</v>
      </c>
      <c r="E648" s="177" t="s">
        <v>274</v>
      </c>
      <c r="F648" s="177" t="s">
        <v>273</v>
      </c>
      <c r="G648" s="177" t="s">
        <v>274</v>
      </c>
      <c r="H648" s="177" t="s">
        <v>275</v>
      </c>
      <c r="I648" s="177" t="s">
        <v>276</v>
      </c>
      <c r="J648" s="170" t="s">
        <v>31</v>
      </c>
      <c r="K648" s="178">
        <v>100</v>
      </c>
      <c r="L648" s="182">
        <v>231010000</v>
      </c>
      <c r="M648" s="182" t="s">
        <v>97</v>
      </c>
      <c r="N648" s="51" t="s">
        <v>100</v>
      </c>
      <c r="O648" s="170" t="s">
        <v>212</v>
      </c>
      <c r="P648" s="183"/>
      <c r="Q648" s="4" t="s">
        <v>525</v>
      </c>
      <c r="R648" s="177" t="s">
        <v>277</v>
      </c>
      <c r="S648" s="184"/>
      <c r="T648" s="177" t="s">
        <v>86</v>
      </c>
      <c r="U648" s="186"/>
      <c r="V648" s="179">
        <v>66000.59</v>
      </c>
      <c r="W648" s="179">
        <v>66000.59</v>
      </c>
      <c r="X648" s="2">
        <f t="shared" si="12"/>
        <v>73920.660799999998</v>
      </c>
      <c r="Y648" s="145" t="s">
        <v>85</v>
      </c>
      <c r="Z648" s="180">
        <v>2015</v>
      </c>
      <c r="AA648" s="181" t="s">
        <v>509</v>
      </c>
      <c r="AB648" s="180" t="s">
        <v>278</v>
      </c>
      <c r="AC648" s="247"/>
      <c r="AD648" s="247"/>
      <c r="AE648" s="247"/>
      <c r="AF648" s="247"/>
    </row>
    <row r="649" spans="1:32" ht="165.95" customHeight="1">
      <c r="A649" s="115" t="s">
        <v>1127</v>
      </c>
      <c r="B649" s="76" t="s">
        <v>56</v>
      </c>
      <c r="C649" s="177" t="s">
        <v>272</v>
      </c>
      <c r="D649" s="177" t="s">
        <v>273</v>
      </c>
      <c r="E649" s="177" t="s">
        <v>274</v>
      </c>
      <c r="F649" s="177" t="s">
        <v>273</v>
      </c>
      <c r="G649" s="177" t="s">
        <v>274</v>
      </c>
      <c r="H649" s="177" t="s">
        <v>275</v>
      </c>
      <c r="I649" s="177" t="s">
        <v>276</v>
      </c>
      <c r="J649" s="170" t="s">
        <v>31</v>
      </c>
      <c r="K649" s="178">
        <v>100</v>
      </c>
      <c r="L649" s="185">
        <v>471010000</v>
      </c>
      <c r="M649" s="185" t="s">
        <v>96</v>
      </c>
      <c r="N649" s="51" t="s">
        <v>100</v>
      </c>
      <c r="O649" s="170" t="s">
        <v>198</v>
      </c>
      <c r="P649" s="177"/>
      <c r="Q649" s="4" t="s">
        <v>525</v>
      </c>
      <c r="R649" s="177" t="s">
        <v>277</v>
      </c>
      <c r="S649" s="184"/>
      <c r="T649" s="177" t="s">
        <v>86</v>
      </c>
      <c r="U649" s="186"/>
      <c r="V649" s="186">
        <v>16903.8</v>
      </c>
      <c r="W649" s="186">
        <v>16903.8</v>
      </c>
      <c r="X649" s="2">
        <f t="shared" si="12"/>
        <v>18932.256000000001</v>
      </c>
      <c r="Y649" s="145" t="s">
        <v>85</v>
      </c>
      <c r="Z649" s="180">
        <v>2015</v>
      </c>
      <c r="AA649" s="181" t="s">
        <v>509</v>
      </c>
      <c r="AB649" s="180" t="s">
        <v>278</v>
      </c>
      <c r="AC649" s="247"/>
      <c r="AD649" s="247"/>
      <c r="AE649" s="247"/>
      <c r="AF649" s="247"/>
    </row>
    <row r="650" spans="1:32" ht="165.95" customHeight="1">
      <c r="A650" s="115" t="s">
        <v>1126</v>
      </c>
      <c r="B650" s="76" t="s">
        <v>56</v>
      </c>
      <c r="C650" s="177" t="s">
        <v>272</v>
      </c>
      <c r="D650" s="177" t="s">
        <v>273</v>
      </c>
      <c r="E650" s="177" t="s">
        <v>274</v>
      </c>
      <c r="F650" s="177" t="s">
        <v>273</v>
      </c>
      <c r="G650" s="177" t="s">
        <v>274</v>
      </c>
      <c r="H650" s="177" t="s">
        <v>275</v>
      </c>
      <c r="I650" s="177" t="s">
        <v>276</v>
      </c>
      <c r="J650" s="170" t="s">
        <v>31</v>
      </c>
      <c r="K650" s="178">
        <v>100</v>
      </c>
      <c r="L650" s="187">
        <v>231010000</v>
      </c>
      <c r="M650" s="188" t="s">
        <v>32</v>
      </c>
      <c r="N650" s="51" t="s">
        <v>100</v>
      </c>
      <c r="O650" s="170" t="s">
        <v>279</v>
      </c>
      <c r="P650" s="177"/>
      <c r="Q650" s="4" t="s">
        <v>525</v>
      </c>
      <c r="R650" s="177" t="s">
        <v>277</v>
      </c>
      <c r="S650" s="184"/>
      <c r="T650" s="177" t="s">
        <v>86</v>
      </c>
      <c r="U650" s="186"/>
      <c r="V650" s="186">
        <v>42447.66</v>
      </c>
      <c r="W650" s="186">
        <v>42447.66</v>
      </c>
      <c r="X650" s="2">
        <f t="shared" si="12"/>
        <v>47541.37920000001</v>
      </c>
      <c r="Y650" s="145" t="s">
        <v>85</v>
      </c>
      <c r="Z650" s="180">
        <v>2015</v>
      </c>
      <c r="AA650" s="181" t="s">
        <v>509</v>
      </c>
      <c r="AB650" s="180" t="s">
        <v>278</v>
      </c>
      <c r="AC650" s="247"/>
      <c r="AD650" s="247"/>
      <c r="AE650" s="247"/>
      <c r="AF650" s="247"/>
    </row>
    <row r="651" spans="1:32" ht="165.95" customHeight="1">
      <c r="A651" s="115" t="s">
        <v>1125</v>
      </c>
      <c r="B651" s="76" t="s">
        <v>56</v>
      </c>
      <c r="C651" s="177" t="s">
        <v>272</v>
      </c>
      <c r="D651" s="177" t="s">
        <v>273</v>
      </c>
      <c r="E651" s="177" t="s">
        <v>274</v>
      </c>
      <c r="F651" s="177" t="s">
        <v>273</v>
      </c>
      <c r="G651" s="177" t="s">
        <v>274</v>
      </c>
      <c r="H651" s="177" t="s">
        <v>275</v>
      </c>
      <c r="I651" s="177" t="s">
        <v>276</v>
      </c>
      <c r="J651" s="170" t="s">
        <v>31</v>
      </c>
      <c r="K651" s="178">
        <v>100</v>
      </c>
      <c r="L651" s="76">
        <v>271010000</v>
      </c>
      <c r="M651" s="76" t="s">
        <v>99</v>
      </c>
      <c r="N651" s="51" t="s">
        <v>100</v>
      </c>
      <c r="O651" s="170" t="s">
        <v>280</v>
      </c>
      <c r="P651" s="177"/>
      <c r="Q651" s="4" t="s">
        <v>525</v>
      </c>
      <c r="R651" s="177" t="s">
        <v>277</v>
      </c>
      <c r="S651" s="184"/>
      <c r="T651" s="177" t="s">
        <v>86</v>
      </c>
      <c r="U651" s="186"/>
      <c r="V651" s="186">
        <v>19099.3</v>
      </c>
      <c r="W651" s="186">
        <v>19099.3</v>
      </c>
      <c r="X651" s="2">
        <f t="shared" si="12"/>
        <v>21391.216</v>
      </c>
      <c r="Y651" s="145" t="s">
        <v>85</v>
      </c>
      <c r="Z651" s="180">
        <v>2015</v>
      </c>
      <c r="AA651" s="181" t="s">
        <v>509</v>
      </c>
      <c r="AB651" s="180" t="s">
        <v>278</v>
      </c>
      <c r="AC651" s="247"/>
      <c r="AD651" s="247"/>
      <c r="AE651" s="247"/>
      <c r="AF651" s="247"/>
    </row>
    <row r="652" spans="1:32" ht="165.95" customHeight="1">
      <c r="A652" s="115" t="s">
        <v>1124</v>
      </c>
      <c r="B652" s="76" t="s">
        <v>56</v>
      </c>
      <c r="C652" s="177" t="s">
        <v>272</v>
      </c>
      <c r="D652" s="177" t="s">
        <v>273</v>
      </c>
      <c r="E652" s="177" t="s">
        <v>274</v>
      </c>
      <c r="F652" s="177" t="s">
        <v>273</v>
      </c>
      <c r="G652" s="177" t="s">
        <v>274</v>
      </c>
      <c r="H652" s="177" t="s">
        <v>275</v>
      </c>
      <c r="I652" s="177" t="s">
        <v>276</v>
      </c>
      <c r="J652" s="170" t="s">
        <v>31</v>
      </c>
      <c r="K652" s="178">
        <v>100</v>
      </c>
      <c r="L652" s="188">
        <v>151010000</v>
      </c>
      <c r="M652" s="188" t="s">
        <v>83</v>
      </c>
      <c r="N652" s="51" t="s">
        <v>100</v>
      </c>
      <c r="O652" s="170" t="s">
        <v>281</v>
      </c>
      <c r="P652" s="177"/>
      <c r="Q652" s="4" t="s">
        <v>525</v>
      </c>
      <c r="R652" s="177" t="s">
        <v>277</v>
      </c>
      <c r="S652" s="184"/>
      <c r="T652" s="177" t="s">
        <v>86</v>
      </c>
      <c r="U652" s="186"/>
      <c r="V652" s="186">
        <v>116724.38</v>
      </c>
      <c r="W652" s="186">
        <v>116724.38</v>
      </c>
      <c r="X652" s="2">
        <f t="shared" si="12"/>
        <v>130731.30560000002</v>
      </c>
      <c r="Y652" s="145" t="s">
        <v>85</v>
      </c>
      <c r="Z652" s="180">
        <v>2015</v>
      </c>
      <c r="AA652" s="181" t="s">
        <v>509</v>
      </c>
      <c r="AB652" s="180" t="s">
        <v>278</v>
      </c>
      <c r="AC652" s="247"/>
      <c r="AD652" s="247"/>
      <c r="AE652" s="247"/>
      <c r="AF652" s="247"/>
    </row>
    <row r="653" spans="1:32" ht="165.95" customHeight="1">
      <c r="A653" s="115" t="s">
        <v>1123</v>
      </c>
      <c r="B653" s="76" t="s">
        <v>56</v>
      </c>
      <c r="C653" s="177" t="s">
        <v>272</v>
      </c>
      <c r="D653" s="177" t="s">
        <v>273</v>
      </c>
      <c r="E653" s="177" t="s">
        <v>274</v>
      </c>
      <c r="F653" s="177" t="s">
        <v>273</v>
      </c>
      <c r="G653" s="177" t="s">
        <v>274</v>
      </c>
      <c r="H653" s="177" t="s">
        <v>275</v>
      </c>
      <c r="I653" s="177" t="s">
        <v>276</v>
      </c>
      <c r="J653" s="170" t="s">
        <v>31</v>
      </c>
      <c r="K653" s="178">
        <v>100</v>
      </c>
      <c r="L653" s="189">
        <v>311010000</v>
      </c>
      <c r="M653" s="188" t="s">
        <v>98</v>
      </c>
      <c r="N653" s="51" t="s">
        <v>100</v>
      </c>
      <c r="O653" s="170" t="s">
        <v>282</v>
      </c>
      <c r="P653" s="177"/>
      <c r="Q653" s="4" t="s">
        <v>525</v>
      </c>
      <c r="R653" s="177" t="s">
        <v>277</v>
      </c>
      <c r="S653" s="184"/>
      <c r="T653" s="177" t="s">
        <v>86</v>
      </c>
      <c r="U653" s="186"/>
      <c r="V653" s="186">
        <v>4442.72</v>
      </c>
      <c r="W653" s="186">
        <v>4442.72</v>
      </c>
      <c r="X653" s="2">
        <f t="shared" si="12"/>
        <v>4975.8464000000004</v>
      </c>
      <c r="Y653" s="145" t="s">
        <v>85</v>
      </c>
      <c r="Z653" s="180">
        <v>2015</v>
      </c>
      <c r="AA653" s="181" t="s">
        <v>509</v>
      </c>
      <c r="AB653" s="180" t="s">
        <v>278</v>
      </c>
      <c r="AC653" s="247"/>
      <c r="AD653" s="247"/>
      <c r="AE653" s="247"/>
      <c r="AF653" s="247"/>
    </row>
    <row r="654" spans="1:32" ht="165.95" customHeight="1">
      <c r="A654" s="115" t="s">
        <v>1122</v>
      </c>
      <c r="B654" s="76" t="s">
        <v>56</v>
      </c>
      <c r="C654" s="177" t="s">
        <v>283</v>
      </c>
      <c r="D654" s="177" t="s">
        <v>273</v>
      </c>
      <c r="E654" s="177" t="s">
        <v>274</v>
      </c>
      <c r="F654" s="177" t="s">
        <v>273</v>
      </c>
      <c r="G654" s="177" t="s">
        <v>274</v>
      </c>
      <c r="H654" s="177" t="s">
        <v>275</v>
      </c>
      <c r="I654" s="177" t="s">
        <v>276</v>
      </c>
      <c r="J654" s="170" t="s">
        <v>31</v>
      </c>
      <c r="K654" s="178">
        <v>100</v>
      </c>
      <c r="L654" s="189">
        <v>311010000</v>
      </c>
      <c r="M654" s="188" t="s">
        <v>98</v>
      </c>
      <c r="N654" s="51" t="s">
        <v>100</v>
      </c>
      <c r="O654" s="177" t="s">
        <v>284</v>
      </c>
      <c r="P654" s="177"/>
      <c r="Q654" s="4" t="s">
        <v>525</v>
      </c>
      <c r="R654" s="177" t="s">
        <v>277</v>
      </c>
      <c r="S654" s="184"/>
      <c r="T654" s="177" t="s">
        <v>86</v>
      </c>
      <c r="U654" s="186"/>
      <c r="V654" s="186">
        <v>35377.199999999997</v>
      </c>
      <c r="W654" s="186">
        <v>35377.199999999997</v>
      </c>
      <c r="X654" s="2">
        <f t="shared" si="12"/>
        <v>39622.464</v>
      </c>
      <c r="Y654" s="145" t="s">
        <v>85</v>
      </c>
      <c r="Z654" s="180">
        <v>2015</v>
      </c>
      <c r="AA654" s="181" t="s">
        <v>509</v>
      </c>
      <c r="AB654" s="180" t="s">
        <v>278</v>
      </c>
      <c r="AC654" s="247"/>
      <c r="AD654" s="247"/>
      <c r="AE654" s="247"/>
      <c r="AF654" s="247"/>
    </row>
    <row r="655" spans="1:32" ht="165.95" customHeight="1">
      <c r="A655" s="115" t="s">
        <v>1121</v>
      </c>
      <c r="B655" s="76" t="s">
        <v>56</v>
      </c>
      <c r="C655" s="177" t="s">
        <v>272</v>
      </c>
      <c r="D655" s="177" t="s">
        <v>273</v>
      </c>
      <c r="E655" s="177" t="s">
        <v>274</v>
      </c>
      <c r="F655" s="177" t="s">
        <v>273</v>
      </c>
      <c r="G655" s="177" t="s">
        <v>274</v>
      </c>
      <c r="H655" s="177" t="s">
        <v>275</v>
      </c>
      <c r="I655" s="177" t="s">
        <v>276</v>
      </c>
      <c r="J655" s="170" t="s">
        <v>31</v>
      </c>
      <c r="K655" s="178">
        <v>100</v>
      </c>
      <c r="L655" s="76">
        <v>751000000</v>
      </c>
      <c r="M655" s="76" t="s">
        <v>84</v>
      </c>
      <c r="N655" s="51" t="s">
        <v>100</v>
      </c>
      <c r="O655" s="170" t="s">
        <v>285</v>
      </c>
      <c r="P655" s="177"/>
      <c r="Q655" s="4" t="s">
        <v>525</v>
      </c>
      <c r="R655" s="177" t="s">
        <v>277</v>
      </c>
      <c r="S655" s="184"/>
      <c r="T655" s="177" t="s">
        <v>86</v>
      </c>
      <c r="U655" s="186"/>
      <c r="V655" s="186">
        <v>40405.5</v>
      </c>
      <c r="W655" s="186">
        <v>40405.5</v>
      </c>
      <c r="X655" s="2">
        <f t="shared" si="12"/>
        <v>45254.16</v>
      </c>
      <c r="Y655" s="145" t="s">
        <v>85</v>
      </c>
      <c r="Z655" s="180">
        <v>2015</v>
      </c>
      <c r="AA655" s="181" t="s">
        <v>509</v>
      </c>
      <c r="AB655" s="180" t="s">
        <v>278</v>
      </c>
      <c r="AC655" s="247"/>
      <c r="AD655" s="247"/>
      <c r="AE655" s="247"/>
      <c r="AF655" s="247"/>
    </row>
    <row r="656" spans="1:32" ht="165.95" customHeight="1">
      <c r="A656" s="115" t="s">
        <v>1120</v>
      </c>
      <c r="B656" s="76" t="s">
        <v>56</v>
      </c>
      <c r="C656" s="177" t="s">
        <v>272</v>
      </c>
      <c r="D656" s="177" t="s">
        <v>273</v>
      </c>
      <c r="E656" s="177" t="s">
        <v>274</v>
      </c>
      <c r="F656" s="177" t="s">
        <v>273</v>
      </c>
      <c r="G656" s="177" t="s">
        <v>274</v>
      </c>
      <c r="H656" s="177" t="s">
        <v>275</v>
      </c>
      <c r="I656" s="177" t="s">
        <v>276</v>
      </c>
      <c r="J656" s="170" t="s">
        <v>31</v>
      </c>
      <c r="K656" s="178">
        <v>100</v>
      </c>
      <c r="L656" s="190">
        <v>511010000</v>
      </c>
      <c r="M656" s="76" t="s">
        <v>140</v>
      </c>
      <c r="N656" s="51" t="s">
        <v>100</v>
      </c>
      <c r="O656" s="121" t="s">
        <v>141</v>
      </c>
      <c r="P656" s="177"/>
      <c r="Q656" s="4" t="s">
        <v>525</v>
      </c>
      <c r="R656" s="177" t="s">
        <v>277</v>
      </c>
      <c r="S656" s="184"/>
      <c r="T656" s="177" t="s">
        <v>86</v>
      </c>
      <c r="U656" s="186"/>
      <c r="V656" s="186">
        <v>9456</v>
      </c>
      <c r="W656" s="186">
        <v>9456</v>
      </c>
      <c r="X656" s="2">
        <f t="shared" si="12"/>
        <v>10590.720000000001</v>
      </c>
      <c r="Y656" s="145" t="s">
        <v>85</v>
      </c>
      <c r="Z656" s="180">
        <v>2015</v>
      </c>
      <c r="AA656" s="181" t="s">
        <v>509</v>
      </c>
      <c r="AB656" s="180" t="s">
        <v>278</v>
      </c>
      <c r="AC656" s="247"/>
      <c r="AD656" s="247"/>
      <c r="AE656" s="247"/>
      <c r="AF656" s="247"/>
    </row>
    <row r="657" spans="1:32" s="230" customFormat="1" ht="165.95" customHeight="1">
      <c r="A657" s="217" t="s">
        <v>1119</v>
      </c>
      <c r="B657" s="218" t="s">
        <v>56</v>
      </c>
      <c r="C657" s="219" t="s">
        <v>272</v>
      </c>
      <c r="D657" s="219" t="s">
        <v>273</v>
      </c>
      <c r="E657" s="219" t="s">
        <v>274</v>
      </c>
      <c r="F657" s="219" t="s">
        <v>273</v>
      </c>
      <c r="G657" s="219" t="s">
        <v>274</v>
      </c>
      <c r="H657" s="219" t="s">
        <v>275</v>
      </c>
      <c r="I657" s="219" t="s">
        <v>276</v>
      </c>
      <c r="J657" s="220" t="s">
        <v>31</v>
      </c>
      <c r="K657" s="221">
        <v>100</v>
      </c>
      <c r="L657" s="222">
        <v>431010000</v>
      </c>
      <c r="M657" s="218" t="s">
        <v>82</v>
      </c>
      <c r="N657" s="223" t="s">
        <v>100</v>
      </c>
      <c r="O657" s="220" t="s">
        <v>286</v>
      </c>
      <c r="P657" s="219"/>
      <c r="Q657" s="224" t="s">
        <v>525</v>
      </c>
      <c r="R657" s="219" t="s">
        <v>277</v>
      </c>
      <c r="S657" s="225"/>
      <c r="T657" s="219" t="s">
        <v>86</v>
      </c>
      <c r="U657" s="226"/>
      <c r="V657" s="226">
        <v>33144</v>
      </c>
      <c r="W657" s="226">
        <v>0</v>
      </c>
      <c r="X657" s="2">
        <f t="shared" si="12"/>
        <v>0</v>
      </c>
      <c r="Y657" s="227" t="s">
        <v>85</v>
      </c>
      <c r="Z657" s="228">
        <v>2015</v>
      </c>
      <c r="AA657" s="229" t="s">
        <v>509</v>
      </c>
      <c r="AB657" s="228" t="s">
        <v>278</v>
      </c>
      <c r="AC657" s="252"/>
      <c r="AD657" s="252"/>
      <c r="AE657" s="252"/>
      <c r="AF657" s="252"/>
    </row>
    <row r="658" spans="1:32" ht="165.95" customHeight="1">
      <c r="A658" s="115" t="s">
        <v>1118</v>
      </c>
      <c r="B658" s="76" t="s">
        <v>56</v>
      </c>
      <c r="C658" s="177" t="s">
        <v>283</v>
      </c>
      <c r="D658" s="177" t="s">
        <v>287</v>
      </c>
      <c r="E658" s="177" t="s">
        <v>288</v>
      </c>
      <c r="F658" s="177" t="s">
        <v>287</v>
      </c>
      <c r="G658" s="177" t="s">
        <v>288</v>
      </c>
      <c r="H658" s="177" t="s">
        <v>289</v>
      </c>
      <c r="I658" s="177" t="s">
        <v>290</v>
      </c>
      <c r="J658" s="170" t="s">
        <v>31</v>
      </c>
      <c r="K658" s="178">
        <v>100</v>
      </c>
      <c r="L658" s="50">
        <v>710000000</v>
      </c>
      <c r="M658" s="76" t="s">
        <v>61</v>
      </c>
      <c r="N658" s="51" t="s">
        <v>100</v>
      </c>
      <c r="O658" s="170" t="s">
        <v>195</v>
      </c>
      <c r="P658" s="170"/>
      <c r="Q658" s="4" t="s">
        <v>525</v>
      </c>
      <c r="R658" s="177" t="s">
        <v>277</v>
      </c>
      <c r="S658" s="177"/>
      <c r="T658" s="177" t="s">
        <v>86</v>
      </c>
      <c r="U658" s="186"/>
      <c r="V658" s="186">
        <v>2268530.7599999998</v>
      </c>
      <c r="W658" s="186">
        <v>2268530.7599999998</v>
      </c>
      <c r="X658" s="2">
        <f t="shared" si="12"/>
        <v>2540754.4512</v>
      </c>
      <c r="Y658" s="145" t="s">
        <v>85</v>
      </c>
      <c r="Z658" s="180">
        <v>2015</v>
      </c>
      <c r="AA658" s="181" t="s">
        <v>509</v>
      </c>
      <c r="AB658" s="180" t="s">
        <v>278</v>
      </c>
      <c r="AC658" s="247"/>
      <c r="AD658" s="247"/>
      <c r="AE658" s="247"/>
      <c r="AF658" s="247"/>
    </row>
    <row r="659" spans="1:32" ht="165.95" customHeight="1">
      <c r="A659" s="115" t="s">
        <v>1117</v>
      </c>
      <c r="B659" s="76" t="s">
        <v>56</v>
      </c>
      <c r="C659" s="177" t="s">
        <v>283</v>
      </c>
      <c r="D659" s="177" t="s">
        <v>287</v>
      </c>
      <c r="E659" s="177" t="s">
        <v>288</v>
      </c>
      <c r="F659" s="177" t="s">
        <v>287</v>
      </c>
      <c r="G659" s="177" t="s">
        <v>288</v>
      </c>
      <c r="H659" s="177" t="s">
        <v>289</v>
      </c>
      <c r="I659" s="177" t="s">
        <v>290</v>
      </c>
      <c r="J659" s="170" t="s">
        <v>31</v>
      </c>
      <c r="K659" s="178">
        <v>100</v>
      </c>
      <c r="L659" s="188">
        <v>151010000</v>
      </c>
      <c r="M659" s="188" t="s">
        <v>83</v>
      </c>
      <c r="N659" s="51" t="s">
        <v>100</v>
      </c>
      <c r="O659" s="177" t="s">
        <v>281</v>
      </c>
      <c r="P659" s="177"/>
      <c r="Q659" s="4" t="s">
        <v>525</v>
      </c>
      <c r="R659" s="177" t="s">
        <v>277</v>
      </c>
      <c r="S659" s="184"/>
      <c r="T659" s="177" t="s">
        <v>86</v>
      </c>
      <c r="U659" s="186"/>
      <c r="V659" s="186">
        <v>485187.45</v>
      </c>
      <c r="W659" s="186">
        <v>485187.45</v>
      </c>
      <c r="X659" s="2">
        <f t="shared" si="12"/>
        <v>543409.94400000002</v>
      </c>
      <c r="Y659" s="145" t="s">
        <v>85</v>
      </c>
      <c r="Z659" s="180">
        <v>2015</v>
      </c>
      <c r="AA659" s="181" t="s">
        <v>509</v>
      </c>
      <c r="AB659" s="180" t="s">
        <v>278</v>
      </c>
      <c r="AC659" s="247"/>
      <c r="AD659" s="247"/>
      <c r="AE659" s="247"/>
      <c r="AF659" s="247"/>
    </row>
    <row r="660" spans="1:32" ht="165.95" customHeight="1">
      <c r="A660" s="115" t="s">
        <v>1116</v>
      </c>
      <c r="B660" s="76" t="s">
        <v>56</v>
      </c>
      <c r="C660" s="177" t="s">
        <v>283</v>
      </c>
      <c r="D660" s="177" t="s">
        <v>287</v>
      </c>
      <c r="E660" s="177" t="s">
        <v>288</v>
      </c>
      <c r="F660" s="177" t="s">
        <v>287</v>
      </c>
      <c r="G660" s="177" t="s">
        <v>288</v>
      </c>
      <c r="H660" s="177" t="s">
        <v>289</v>
      </c>
      <c r="I660" s="177" t="s">
        <v>290</v>
      </c>
      <c r="J660" s="170" t="s">
        <v>31</v>
      </c>
      <c r="K660" s="178">
        <v>100</v>
      </c>
      <c r="L660" s="76">
        <v>271010000</v>
      </c>
      <c r="M660" s="76" t="s">
        <v>99</v>
      </c>
      <c r="N660" s="51" t="s">
        <v>100</v>
      </c>
      <c r="O660" s="177" t="s">
        <v>280</v>
      </c>
      <c r="P660" s="183"/>
      <c r="Q660" s="4" t="s">
        <v>525</v>
      </c>
      <c r="R660" s="177" t="s">
        <v>277</v>
      </c>
      <c r="S660" s="184"/>
      <c r="T660" s="177" t="s">
        <v>86</v>
      </c>
      <c r="U660" s="186"/>
      <c r="V660" s="186">
        <v>355149.92</v>
      </c>
      <c r="W660" s="186">
        <v>355149.92</v>
      </c>
      <c r="X660" s="2">
        <f t="shared" si="12"/>
        <v>397767.91039999999</v>
      </c>
      <c r="Y660" s="145" t="s">
        <v>85</v>
      </c>
      <c r="Z660" s="180">
        <v>2015</v>
      </c>
      <c r="AA660" s="181" t="s">
        <v>509</v>
      </c>
      <c r="AB660" s="180" t="s">
        <v>278</v>
      </c>
      <c r="AC660" s="247"/>
      <c r="AD660" s="247"/>
      <c r="AE660" s="247"/>
      <c r="AF660" s="247"/>
    </row>
    <row r="661" spans="1:32" ht="165.95" customHeight="1">
      <c r="A661" s="115" t="s">
        <v>1115</v>
      </c>
      <c r="B661" s="76" t="s">
        <v>56</v>
      </c>
      <c r="C661" s="177" t="s">
        <v>283</v>
      </c>
      <c r="D661" s="177" t="s">
        <v>287</v>
      </c>
      <c r="E661" s="177" t="s">
        <v>288</v>
      </c>
      <c r="F661" s="177" t="s">
        <v>287</v>
      </c>
      <c r="G661" s="177" t="s">
        <v>288</v>
      </c>
      <c r="H661" s="177" t="s">
        <v>289</v>
      </c>
      <c r="I661" s="177" t="s">
        <v>290</v>
      </c>
      <c r="J661" s="170" t="s">
        <v>31</v>
      </c>
      <c r="K661" s="178">
        <v>100</v>
      </c>
      <c r="L661" s="191">
        <v>271034100</v>
      </c>
      <c r="M661" s="160" t="s">
        <v>95</v>
      </c>
      <c r="N661" s="51" t="s">
        <v>100</v>
      </c>
      <c r="O661" s="177" t="s">
        <v>291</v>
      </c>
      <c r="P661" s="183"/>
      <c r="Q661" s="4" t="s">
        <v>525</v>
      </c>
      <c r="R661" s="177" t="s">
        <v>277</v>
      </c>
      <c r="S661" s="184"/>
      <c r="T661" s="177" t="s">
        <v>86</v>
      </c>
      <c r="U661" s="186"/>
      <c r="V661" s="186">
        <v>576437</v>
      </c>
      <c r="W661" s="186">
        <v>576437</v>
      </c>
      <c r="X661" s="2">
        <f t="shared" si="12"/>
        <v>645609.44000000006</v>
      </c>
      <c r="Y661" s="145" t="s">
        <v>85</v>
      </c>
      <c r="Z661" s="180">
        <v>2015</v>
      </c>
      <c r="AA661" s="181" t="s">
        <v>509</v>
      </c>
      <c r="AB661" s="180" t="s">
        <v>278</v>
      </c>
      <c r="AC661" s="247"/>
      <c r="AD661" s="247"/>
      <c r="AE661" s="247"/>
      <c r="AF661" s="247"/>
    </row>
    <row r="662" spans="1:32" ht="165.95" customHeight="1">
      <c r="A662" s="115" t="s">
        <v>1114</v>
      </c>
      <c r="B662" s="76" t="s">
        <v>56</v>
      </c>
      <c r="C662" s="177" t="s">
        <v>283</v>
      </c>
      <c r="D662" s="177" t="s">
        <v>287</v>
      </c>
      <c r="E662" s="177" t="s">
        <v>288</v>
      </c>
      <c r="F662" s="177" t="s">
        <v>287</v>
      </c>
      <c r="G662" s="177" t="s">
        <v>288</v>
      </c>
      <c r="H662" s="177" t="s">
        <v>289</v>
      </c>
      <c r="I662" s="177" t="s">
        <v>290</v>
      </c>
      <c r="J662" s="170" t="s">
        <v>31</v>
      </c>
      <c r="K662" s="178">
        <v>100</v>
      </c>
      <c r="L662" s="187">
        <v>231010000</v>
      </c>
      <c r="M662" s="188" t="s">
        <v>32</v>
      </c>
      <c r="N662" s="51" t="s">
        <v>100</v>
      </c>
      <c r="O662" s="177" t="s">
        <v>279</v>
      </c>
      <c r="P662" s="183"/>
      <c r="Q662" s="4" t="s">
        <v>525</v>
      </c>
      <c r="R662" s="177" t="s">
        <v>277</v>
      </c>
      <c r="S662" s="184"/>
      <c r="T662" s="177" t="s">
        <v>86</v>
      </c>
      <c r="U662" s="186"/>
      <c r="V662" s="186">
        <v>73338.679999999993</v>
      </c>
      <c r="W662" s="186">
        <v>73338.679999999993</v>
      </c>
      <c r="X662" s="2">
        <f t="shared" si="12"/>
        <v>82139.321599999996</v>
      </c>
      <c r="Y662" s="145" t="s">
        <v>85</v>
      </c>
      <c r="Z662" s="180">
        <v>2015</v>
      </c>
      <c r="AA662" s="181" t="s">
        <v>509</v>
      </c>
      <c r="AB662" s="180" t="s">
        <v>278</v>
      </c>
      <c r="AC662" s="247"/>
      <c r="AD662" s="247"/>
      <c r="AE662" s="247"/>
      <c r="AF662" s="247"/>
    </row>
    <row r="663" spans="1:32" ht="165.95" customHeight="1">
      <c r="A663" s="115" t="s">
        <v>1113</v>
      </c>
      <c r="B663" s="76" t="s">
        <v>56</v>
      </c>
      <c r="C663" s="177" t="s">
        <v>283</v>
      </c>
      <c r="D663" s="177" t="s">
        <v>287</v>
      </c>
      <c r="E663" s="177" t="s">
        <v>288</v>
      </c>
      <c r="F663" s="177" t="s">
        <v>287</v>
      </c>
      <c r="G663" s="177" t="s">
        <v>288</v>
      </c>
      <c r="H663" s="177" t="s">
        <v>289</v>
      </c>
      <c r="I663" s="177" t="s">
        <v>292</v>
      </c>
      <c r="J663" s="170" t="s">
        <v>31</v>
      </c>
      <c r="K663" s="178">
        <v>100</v>
      </c>
      <c r="L663" s="76">
        <v>751000000</v>
      </c>
      <c r="M663" s="76" t="s">
        <v>84</v>
      </c>
      <c r="N663" s="51" t="s">
        <v>100</v>
      </c>
      <c r="O663" s="170" t="s">
        <v>285</v>
      </c>
      <c r="P663" s="183"/>
      <c r="Q663" s="4" t="s">
        <v>525</v>
      </c>
      <c r="R663" s="177" t="s">
        <v>277</v>
      </c>
      <c r="S663" s="184"/>
      <c r="T663" s="177" t="s">
        <v>86</v>
      </c>
      <c r="U663" s="186"/>
      <c r="V663" s="186">
        <v>532591.26</v>
      </c>
      <c r="W663" s="186">
        <v>532591.26</v>
      </c>
      <c r="X663" s="2">
        <f t="shared" si="12"/>
        <v>596502.21120000002</v>
      </c>
      <c r="Y663" s="145" t="s">
        <v>85</v>
      </c>
      <c r="Z663" s="180">
        <v>2015</v>
      </c>
      <c r="AA663" s="181" t="s">
        <v>509</v>
      </c>
      <c r="AB663" s="180" t="s">
        <v>278</v>
      </c>
      <c r="AC663" s="247"/>
      <c r="AD663" s="247"/>
      <c r="AE663" s="247"/>
      <c r="AF663" s="247"/>
    </row>
    <row r="664" spans="1:32" ht="165.95" customHeight="1">
      <c r="A664" s="115" t="s">
        <v>1112</v>
      </c>
      <c r="B664" s="76" t="s">
        <v>56</v>
      </c>
      <c r="C664" s="177" t="s">
        <v>283</v>
      </c>
      <c r="D664" s="177" t="s">
        <v>287</v>
      </c>
      <c r="E664" s="177" t="s">
        <v>288</v>
      </c>
      <c r="F664" s="177" t="s">
        <v>287</v>
      </c>
      <c r="G664" s="177" t="s">
        <v>288</v>
      </c>
      <c r="H664" s="177" t="s">
        <v>289</v>
      </c>
      <c r="I664" s="177" t="s">
        <v>290</v>
      </c>
      <c r="J664" s="170" t="s">
        <v>31</v>
      </c>
      <c r="K664" s="178">
        <v>100</v>
      </c>
      <c r="L664" s="190">
        <v>511010000</v>
      </c>
      <c r="M664" s="76" t="s">
        <v>140</v>
      </c>
      <c r="N664" s="51" t="s">
        <v>100</v>
      </c>
      <c r="O664" s="121" t="s">
        <v>141</v>
      </c>
      <c r="P664" s="177"/>
      <c r="Q664" s="4" t="s">
        <v>525</v>
      </c>
      <c r="R664" s="177" t="s">
        <v>277</v>
      </c>
      <c r="S664" s="184"/>
      <c r="T664" s="177" t="s">
        <v>86</v>
      </c>
      <c r="U664" s="186"/>
      <c r="V664" s="186">
        <v>28680</v>
      </c>
      <c r="W664" s="186">
        <v>28680</v>
      </c>
      <c r="X664" s="2">
        <f t="shared" si="12"/>
        <v>32121.600000000002</v>
      </c>
      <c r="Y664" s="145" t="s">
        <v>85</v>
      </c>
      <c r="Z664" s="180">
        <v>2015</v>
      </c>
      <c r="AA664" s="181" t="s">
        <v>509</v>
      </c>
      <c r="AB664" s="180" t="s">
        <v>278</v>
      </c>
      <c r="AC664" s="247"/>
      <c r="AD664" s="247"/>
      <c r="AE664" s="247"/>
      <c r="AF664" s="247"/>
    </row>
    <row r="665" spans="1:32" ht="165.95" customHeight="1">
      <c r="A665" s="115" t="s">
        <v>1111</v>
      </c>
      <c r="B665" s="76" t="s">
        <v>56</v>
      </c>
      <c r="C665" s="177" t="s">
        <v>283</v>
      </c>
      <c r="D665" s="177" t="s">
        <v>287</v>
      </c>
      <c r="E665" s="177" t="s">
        <v>288</v>
      </c>
      <c r="F665" s="177" t="s">
        <v>287</v>
      </c>
      <c r="G665" s="177" t="s">
        <v>288</v>
      </c>
      <c r="H665" s="177" t="s">
        <v>289</v>
      </c>
      <c r="I665" s="177" t="s">
        <v>290</v>
      </c>
      <c r="J665" s="170" t="s">
        <v>31</v>
      </c>
      <c r="K665" s="178">
        <v>100</v>
      </c>
      <c r="L665" s="185">
        <v>471010000</v>
      </c>
      <c r="M665" s="185" t="s">
        <v>96</v>
      </c>
      <c r="N665" s="51" t="s">
        <v>100</v>
      </c>
      <c r="O665" s="170" t="s">
        <v>198</v>
      </c>
      <c r="P665" s="177"/>
      <c r="Q665" s="4" t="s">
        <v>525</v>
      </c>
      <c r="R665" s="177" t="s">
        <v>277</v>
      </c>
      <c r="S665" s="184"/>
      <c r="T665" s="177" t="s">
        <v>86</v>
      </c>
      <c r="U665" s="186"/>
      <c r="V665" s="186">
        <v>193074</v>
      </c>
      <c r="W665" s="186">
        <v>193074</v>
      </c>
      <c r="X665" s="2">
        <f t="shared" si="12"/>
        <v>216242.88000000003</v>
      </c>
      <c r="Y665" s="145" t="s">
        <v>85</v>
      </c>
      <c r="Z665" s="180">
        <v>2015</v>
      </c>
      <c r="AA665" s="181" t="s">
        <v>509</v>
      </c>
      <c r="AB665" s="180" t="s">
        <v>278</v>
      </c>
      <c r="AC665" s="247"/>
      <c r="AD665" s="247"/>
      <c r="AE665" s="247"/>
      <c r="AF665" s="247"/>
    </row>
    <row r="666" spans="1:32" ht="165.95" customHeight="1">
      <c r="A666" s="115" t="s">
        <v>1110</v>
      </c>
      <c r="B666" s="76" t="s">
        <v>56</v>
      </c>
      <c r="C666" s="177" t="s">
        <v>283</v>
      </c>
      <c r="D666" s="177" t="s">
        <v>287</v>
      </c>
      <c r="E666" s="177" t="s">
        <v>288</v>
      </c>
      <c r="F666" s="177" t="s">
        <v>287</v>
      </c>
      <c r="G666" s="177" t="s">
        <v>288</v>
      </c>
      <c r="H666" s="177" t="s">
        <v>289</v>
      </c>
      <c r="I666" s="177" t="s">
        <v>290</v>
      </c>
      <c r="J666" s="170" t="s">
        <v>31</v>
      </c>
      <c r="K666" s="178">
        <v>100</v>
      </c>
      <c r="L666" s="189">
        <v>311010000</v>
      </c>
      <c r="M666" s="188" t="s">
        <v>98</v>
      </c>
      <c r="N666" s="51" t="s">
        <v>100</v>
      </c>
      <c r="O666" s="177" t="s">
        <v>201</v>
      </c>
      <c r="P666" s="183"/>
      <c r="Q666" s="4" t="s">
        <v>525</v>
      </c>
      <c r="R666" s="177" t="s">
        <v>277</v>
      </c>
      <c r="S666" s="184"/>
      <c r="T666" s="177" t="s">
        <v>86</v>
      </c>
      <c r="U666" s="186"/>
      <c r="V666" s="186">
        <v>233531.28</v>
      </c>
      <c r="W666" s="186">
        <v>233531.28</v>
      </c>
      <c r="X666" s="2">
        <f t="shared" si="12"/>
        <v>261555.03360000002</v>
      </c>
      <c r="Y666" s="145" t="s">
        <v>85</v>
      </c>
      <c r="Z666" s="180">
        <v>2015</v>
      </c>
      <c r="AA666" s="181" t="s">
        <v>509</v>
      </c>
      <c r="AB666" s="180" t="s">
        <v>278</v>
      </c>
      <c r="AC666" s="247"/>
      <c r="AD666" s="247"/>
      <c r="AE666" s="247"/>
      <c r="AF666" s="247"/>
    </row>
    <row r="667" spans="1:32" ht="165.95" customHeight="1">
      <c r="A667" s="115" t="s">
        <v>1109</v>
      </c>
      <c r="B667" s="76" t="s">
        <v>56</v>
      </c>
      <c r="C667" s="177" t="s">
        <v>283</v>
      </c>
      <c r="D667" s="177" t="s">
        <v>287</v>
      </c>
      <c r="E667" s="177" t="s">
        <v>288</v>
      </c>
      <c r="F667" s="177" t="s">
        <v>287</v>
      </c>
      <c r="G667" s="177" t="s">
        <v>288</v>
      </c>
      <c r="H667" s="177" t="s">
        <v>289</v>
      </c>
      <c r="I667" s="177" t="s">
        <v>290</v>
      </c>
      <c r="J667" s="170" t="s">
        <v>31</v>
      </c>
      <c r="K667" s="178">
        <v>100</v>
      </c>
      <c r="L667" s="189">
        <v>311010000</v>
      </c>
      <c r="M667" s="188" t="s">
        <v>98</v>
      </c>
      <c r="N667" s="51" t="s">
        <v>100</v>
      </c>
      <c r="O667" s="177" t="s">
        <v>282</v>
      </c>
      <c r="P667" s="183"/>
      <c r="Q667" s="4" t="s">
        <v>525</v>
      </c>
      <c r="R667" s="177" t="s">
        <v>277</v>
      </c>
      <c r="S667" s="184"/>
      <c r="T667" s="177" t="s">
        <v>86</v>
      </c>
      <c r="U667" s="186"/>
      <c r="V667" s="186">
        <v>93641.52</v>
      </c>
      <c r="W667" s="186">
        <v>93641.52</v>
      </c>
      <c r="X667" s="2">
        <f t="shared" si="12"/>
        <v>104878.50240000001</v>
      </c>
      <c r="Y667" s="145" t="s">
        <v>85</v>
      </c>
      <c r="Z667" s="180">
        <v>2015</v>
      </c>
      <c r="AA667" s="181" t="s">
        <v>509</v>
      </c>
      <c r="AB667" s="180" t="s">
        <v>278</v>
      </c>
      <c r="AC667" s="247"/>
      <c r="AD667" s="247"/>
      <c r="AE667" s="247"/>
      <c r="AF667" s="247"/>
    </row>
    <row r="668" spans="1:32" ht="165.95" customHeight="1">
      <c r="A668" s="115" t="s">
        <v>1108</v>
      </c>
      <c r="B668" s="76" t="s">
        <v>56</v>
      </c>
      <c r="C668" s="177" t="s">
        <v>283</v>
      </c>
      <c r="D668" s="177" t="s">
        <v>287</v>
      </c>
      <c r="E668" s="177" t="s">
        <v>288</v>
      </c>
      <c r="F668" s="177" t="s">
        <v>287</v>
      </c>
      <c r="G668" s="177" t="s">
        <v>288</v>
      </c>
      <c r="H668" s="177" t="s">
        <v>289</v>
      </c>
      <c r="I668" s="177" t="s">
        <v>290</v>
      </c>
      <c r="J668" s="170" t="s">
        <v>31</v>
      </c>
      <c r="K668" s="178">
        <v>100</v>
      </c>
      <c r="L668" s="182">
        <v>231010000</v>
      </c>
      <c r="M668" s="182" t="s">
        <v>97</v>
      </c>
      <c r="N668" s="51" t="s">
        <v>100</v>
      </c>
      <c r="O668" s="170" t="s">
        <v>212</v>
      </c>
      <c r="P668" s="183"/>
      <c r="Q668" s="4" t="s">
        <v>525</v>
      </c>
      <c r="R668" s="177" t="s">
        <v>277</v>
      </c>
      <c r="S668" s="184"/>
      <c r="T668" s="177" t="s">
        <v>86</v>
      </c>
      <c r="U668" s="186"/>
      <c r="V668" s="179">
        <v>111014.32</v>
      </c>
      <c r="W668" s="179">
        <v>111014.32</v>
      </c>
      <c r="X668" s="2">
        <f t="shared" si="12"/>
        <v>124336.03840000002</v>
      </c>
      <c r="Y668" s="145" t="s">
        <v>85</v>
      </c>
      <c r="Z668" s="180">
        <v>2015</v>
      </c>
      <c r="AA668" s="181" t="s">
        <v>509</v>
      </c>
      <c r="AB668" s="180" t="s">
        <v>278</v>
      </c>
      <c r="AC668" s="247"/>
      <c r="AD668" s="247"/>
      <c r="AE668" s="247"/>
      <c r="AF668" s="247"/>
    </row>
    <row r="669" spans="1:32" ht="165.95" customHeight="1">
      <c r="A669" s="115" t="s">
        <v>1107</v>
      </c>
      <c r="B669" s="76" t="s">
        <v>56</v>
      </c>
      <c r="C669" s="26" t="s">
        <v>617</v>
      </c>
      <c r="D669" s="26" t="s">
        <v>618</v>
      </c>
      <c r="E669" s="26" t="s">
        <v>619</v>
      </c>
      <c r="F669" s="26" t="s">
        <v>620</v>
      </c>
      <c r="G669" s="26" t="s">
        <v>621</v>
      </c>
      <c r="H669" s="26" t="s">
        <v>622</v>
      </c>
      <c r="I669" s="26" t="s">
        <v>623</v>
      </c>
      <c r="J669" s="26" t="s">
        <v>31</v>
      </c>
      <c r="K669" s="192">
        <v>60</v>
      </c>
      <c r="L669" s="193">
        <v>710000000</v>
      </c>
      <c r="M669" s="193" t="s">
        <v>61</v>
      </c>
      <c r="N669" s="194" t="s">
        <v>624</v>
      </c>
      <c r="O669" s="193" t="s">
        <v>195</v>
      </c>
      <c r="P669" s="195" t="s">
        <v>625</v>
      </c>
      <c r="Q669" s="27" t="s">
        <v>525</v>
      </c>
      <c r="R669" s="118" t="s">
        <v>186</v>
      </c>
      <c r="S669" s="196" t="s">
        <v>625</v>
      </c>
      <c r="T669" s="28" t="s">
        <v>86</v>
      </c>
      <c r="U669" s="200"/>
      <c r="V669" s="197">
        <v>20250</v>
      </c>
      <c r="W669" s="197">
        <v>20250</v>
      </c>
      <c r="X669" s="2">
        <f t="shared" si="12"/>
        <v>22680.000000000004</v>
      </c>
      <c r="Y669" s="29" t="s">
        <v>85</v>
      </c>
      <c r="Z669" s="198">
        <v>2015</v>
      </c>
      <c r="AA669" s="198" t="s">
        <v>626</v>
      </c>
      <c r="AB669" s="26" t="s">
        <v>278</v>
      </c>
      <c r="AC669" s="247"/>
      <c r="AD669" s="247"/>
      <c r="AE669" s="247"/>
      <c r="AF669" s="247"/>
    </row>
    <row r="670" spans="1:32" ht="165.95" customHeight="1">
      <c r="A670" s="115" t="s">
        <v>1106</v>
      </c>
      <c r="B670" s="76" t="s">
        <v>56</v>
      </c>
      <c r="C670" s="118" t="s">
        <v>180</v>
      </c>
      <c r="D670" s="118" t="s">
        <v>181</v>
      </c>
      <c r="E670" s="118" t="s">
        <v>627</v>
      </c>
      <c r="F670" s="118" t="s">
        <v>181</v>
      </c>
      <c r="G670" s="118" t="s">
        <v>627</v>
      </c>
      <c r="H670" s="118" t="s">
        <v>628</v>
      </c>
      <c r="I670" s="118" t="s">
        <v>629</v>
      </c>
      <c r="J670" s="118" t="s">
        <v>31</v>
      </c>
      <c r="K670" s="118">
        <v>0</v>
      </c>
      <c r="L670" s="193">
        <v>710000000</v>
      </c>
      <c r="M670" s="193" t="s">
        <v>61</v>
      </c>
      <c r="N670" s="199" t="s">
        <v>630</v>
      </c>
      <c r="O670" s="118" t="s">
        <v>631</v>
      </c>
      <c r="P670" s="118"/>
      <c r="Q670" s="30" t="s">
        <v>632</v>
      </c>
      <c r="R670" s="118" t="s">
        <v>186</v>
      </c>
      <c r="S670" s="118"/>
      <c r="T670" s="28" t="s">
        <v>86</v>
      </c>
      <c r="U670" s="200"/>
      <c r="V670" s="200">
        <v>3996000</v>
      </c>
      <c r="W670" s="200">
        <v>3996000</v>
      </c>
      <c r="X670" s="2">
        <f t="shared" si="12"/>
        <v>4475520</v>
      </c>
      <c r="Y670" s="192"/>
      <c r="Z670" s="118">
        <v>2015</v>
      </c>
      <c r="AA670" s="201" t="s">
        <v>549</v>
      </c>
      <c r="AB670" s="26" t="s">
        <v>153</v>
      </c>
      <c r="AC670" s="247"/>
      <c r="AD670" s="247"/>
      <c r="AE670" s="247"/>
      <c r="AF670" s="247"/>
    </row>
    <row r="671" spans="1:32" ht="165.95" customHeight="1">
      <c r="A671" s="115" t="s">
        <v>1105</v>
      </c>
      <c r="B671" s="202" t="s">
        <v>56</v>
      </c>
      <c r="C671" s="202" t="s">
        <v>296</v>
      </c>
      <c r="D671" s="153" t="s">
        <v>297</v>
      </c>
      <c r="E671" s="153" t="s">
        <v>298</v>
      </c>
      <c r="F671" s="153" t="s">
        <v>299</v>
      </c>
      <c r="G671" s="153" t="s">
        <v>300</v>
      </c>
      <c r="H671" s="153" t="s">
        <v>301</v>
      </c>
      <c r="I671" s="204" t="s">
        <v>302</v>
      </c>
      <c r="J671" s="204" t="s">
        <v>31</v>
      </c>
      <c r="K671" s="205">
        <v>100</v>
      </c>
      <c r="L671" s="50">
        <v>710000000</v>
      </c>
      <c r="M671" s="202" t="s">
        <v>61</v>
      </c>
      <c r="N671" s="51" t="s">
        <v>100</v>
      </c>
      <c r="O671" s="4" t="s">
        <v>569</v>
      </c>
      <c r="P671" s="203"/>
      <c r="Q671" s="4" t="s">
        <v>525</v>
      </c>
      <c r="R671" s="203" t="s">
        <v>303</v>
      </c>
      <c r="S671" s="204"/>
      <c r="T671" s="204" t="s">
        <v>86</v>
      </c>
      <c r="U671" s="207"/>
      <c r="V671" s="206">
        <v>1904752.34</v>
      </c>
      <c r="W671" s="206">
        <v>1904752.34</v>
      </c>
      <c r="X671" s="2">
        <f t="shared" si="12"/>
        <v>2133322.6208000001</v>
      </c>
      <c r="Y671" s="145" t="s">
        <v>85</v>
      </c>
      <c r="Z671" s="204">
        <v>2015</v>
      </c>
      <c r="AA671" s="156" t="s">
        <v>548</v>
      </c>
      <c r="AB671" s="180" t="s">
        <v>318</v>
      </c>
      <c r="AC671" s="247"/>
      <c r="AD671" s="247"/>
      <c r="AE671" s="247"/>
      <c r="AF671" s="247"/>
    </row>
    <row r="672" spans="1:32" ht="165.95" customHeight="1">
      <c r="A672" s="115" t="s">
        <v>1104</v>
      </c>
      <c r="B672" s="202" t="s">
        <v>56</v>
      </c>
      <c r="C672" s="202" t="s">
        <v>296</v>
      </c>
      <c r="D672" s="153" t="s">
        <v>297</v>
      </c>
      <c r="E672" s="153" t="s">
        <v>298</v>
      </c>
      <c r="F672" s="153" t="s">
        <v>299</v>
      </c>
      <c r="G672" s="153" t="s">
        <v>300</v>
      </c>
      <c r="H672" s="153" t="s">
        <v>301</v>
      </c>
      <c r="I672" s="204" t="s">
        <v>302</v>
      </c>
      <c r="J672" s="204" t="s">
        <v>31</v>
      </c>
      <c r="K672" s="205">
        <v>100</v>
      </c>
      <c r="L672" s="50">
        <v>710000000</v>
      </c>
      <c r="M672" s="202" t="s">
        <v>61</v>
      </c>
      <c r="N672" s="51" t="s">
        <v>100</v>
      </c>
      <c r="O672" s="153" t="s">
        <v>304</v>
      </c>
      <c r="P672" s="203"/>
      <c r="Q672" s="4" t="s">
        <v>525</v>
      </c>
      <c r="R672" s="203" t="s">
        <v>303</v>
      </c>
      <c r="S672" s="204"/>
      <c r="T672" s="204" t="s">
        <v>86</v>
      </c>
      <c r="U672" s="207"/>
      <c r="V672" s="206">
        <v>2853561.63</v>
      </c>
      <c r="W672" s="206">
        <v>2853561.63</v>
      </c>
      <c r="X672" s="2">
        <f t="shared" si="12"/>
        <v>3195989.0256000003</v>
      </c>
      <c r="Y672" s="145" t="s">
        <v>85</v>
      </c>
      <c r="Z672" s="204">
        <v>2015</v>
      </c>
      <c r="AA672" s="156" t="s">
        <v>548</v>
      </c>
      <c r="AB672" s="180" t="s">
        <v>318</v>
      </c>
      <c r="AC672" s="247"/>
      <c r="AD672" s="247"/>
      <c r="AE672" s="247"/>
      <c r="AF672" s="247"/>
    </row>
    <row r="673" spans="1:32" ht="165.95" customHeight="1">
      <c r="A673" s="115" t="s">
        <v>1103</v>
      </c>
      <c r="B673" s="202" t="s">
        <v>56</v>
      </c>
      <c r="C673" s="202" t="s">
        <v>296</v>
      </c>
      <c r="D673" s="153" t="s">
        <v>297</v>
      </c>
      <c r="E673" s="153" t="s">
        <v>298</v>
      </c>
      <c r="F673" s="153" t="s">
        <v>299</v>
      </c>
      <c r="G673" s="153" t="s">
        <v>300</v>
      </c>
      <c r="H673" s="153" t="s">
        <v>301</v>
      </c>
      <c r="I673" s="204" t="s">
        <v>302</v>
      </c>
      <c r="J673" s="204" t="s">
        <v>31</v>
      </c>
      <c r="K673" s="205">
        <v>100</v>
      </c>
      <c r="L673" s="50">
        <v>710000000</v>
      </c>
      <c r="M673" s="202" t="s">
        <v>61</v>
      </c>
      <c r="N673" s="51" t="s">
        <v>100</v>
      </c>
      <c r="O673" s="153" t="s">
        <v>305</v>
      </c>
      <c r="P673" s="203"/>
      <c r="Q673" s="4" t="s">
        <v>525</v>
      </c>
      <c r="R673" s="203" t="s">
        <v>303</v>
      </c>
      <c r="S673" s="204"/>
      <c r="T673" s="204" t="s">
        <v>86</v>
      </c>
      <c r="U673" s="207"/>
      <c r="V673" s="206">
        <v>1426780.8</v>
      </c>
      <c r="W673" s="206">
        <v>1426780.8</v>
      </c>
      <c r="X673" s="2">
        <f t="shared" si="12"/>
        <v>1597994.4960000003</v>
      </c>
      <c r="Y673" s="145" t="s">
        <v>85</v>
      </c>
      <c r="Z673" s="204">
        <v>2015</v>
      </c>
      <c r="AA673" s="156" t="s">
        <v>548</v>
      </c>
      <c r="AB673" s="180" t="s">
        <v>318</v>
      </c>
      <c r="AC673" s="247"/>
      <c r="AD673" s="247"/>
      <c r="AE673" s="247"/>
      <c r="AF673" s="247"/>
    </row>
    <row r="674" spans="1:32" ht="165.95" customHeight="1">
      <c r="A674" s="115" t="s">
        <v>1102</v>
      </c>
      <c r="B674" s="202" t="s">
        <v>56</v>
      </c>
      <c r="C674" s="202" t="s">
        <v>296</v>
      </c>
      <c r="D674" s="153" t="s">
        <v>297</v>
      </c>
      <c r="E674" s="153" t="s">
        <v>298</v>
      </c>
      <c r="F674" s="153" t="s">
        <v>299</v>
      </c>
      <c r="G674" s="153" t="s">
        <v>300</v>
      </c>
      <c r="H674" s="153" t="s">
        <v>301</v>
      </c>
      <c r="I674" s="204" t="s">
        <v>302</v>
      </c>
      <c r="J674" s="204" t="s">
        <v>31</v>
      </c>
      <c r="K674" s="205">
        <v>100</v>
      </c>
      <c r="L674" s="50">
        <v>710000000</v>
      </c>
      <c r="M674" s="202" t="s">
        <v>61</v>
      </c>
      <c r="N674" s="51" t="s">
        <v>100</v>
      </c>
      <c r="O674" s="153" t="s">
        <v>306</v>
      </c>
      <c r="P674" s="203"/>
      <c r="Q674" s="4" t="s">
        <v>525</v>
      </c>
      <c r="R674" s="203" t="s">
        <v>303</v>
      </c>
      <c r="S674" s="204"/>
      <c r="T674" s="204" t="s">
        <v>86</v>
      </c>
      <c r="U674" s="207"/>
      <c r="V674" s="206">
        <v>2140171.16</v>
      </c>
      <c r="W674" s="206">
        <v>2140171.16</v>
      </c>
      <c r="X674" s="2">
        <f t="shared" si="12"/>
        <v>2396991.6992000006</v>
      </c>
      <c r="Y674" s="145" t="s">
        <v>85</v>
      </c>
      <c r="Z674" s="204">
        <v>2015</v>
      </c>
      <c r="AA674" s="156" t="s">
        <v>548</v>
      </c>
      <c r="AB674" s="180" t="s">
        <v>318</v>
      </c>
      <c r="AC674" s="247"/>
      <c r="AD674" s="247"/>
      <c r="AE674" s="247"/>
      <c r="AF674" s="247"/>
    </row>
    <row r="675" spans="1:32" ht="165.95" customHeight="1">
      <c r="A675" s="115" t="s">
        <v>1101</v>
      </c>
      <c r="B675" s="202" t="s">
        <v>56</v>
      </c>
      <c r="C675" s="202" t="s">
        <v>296</v>
      </c>
      <c r="D675" s="153" t="s">
        <v>297</v>
      </c>
      <c r="E675" s="153" t="s">
        <v>298</v>
      </c>
      <c r="F675" s="153" t="s">
        <v>299</v>
      </c>
      <c r="G675" s="153" t="s">
        <v>300</v>
      </c>
      <c r="H675" s="153" t="s">
        <v>301</v>
      </c>
      <c r="I675" s="204" t="s">
        <v>302</v>
      </c>
      <c r="J675" s="204" t="s">
        <v>31</v>
      </c>
      <c r="K675" s="205">
        <v>100</v>
      </c>
      <c r="L675" s="50">
        <v>710000000</v>
      </c>
      <c r="M675" s="202" t="s">
        <v>61</v>
      </c>
      <c r="N675" s="51" t="s">
        <v>100</v>
      </c>
      <c r="O675" s="4" t="s">
        <v>398</v>
      </c>
      <c r="P675" s="203"/>
      <c r="Q675" s="4" t="s">
        <v>525</v>
      </c>
      <c r="R675" s="203" t="s">
        <v>303</v>
      </c>
      <c r="S675" s="204"/>
      <c r="T675" s="204" t="s">
        <v>86</v>
      </c>
      <c r="U675" s="207"/>
      <c r="V675" s="206">
        <v>2618142.7799999998</v>
      </c>
      <c r="W675" s="206">
        <v>2618142.7799999998</v>
      </c>
      <c r="X675" s="2">
        <f t="shared" si="12"/>
        <v>2932319.9136000001</v>
      </c>
      <c r="Y675" s="145" t="s">
        <v>85</v>
      </c>
      <c r="Z675" s="204">
        <v>2015</v>
      </c>
      <c r="AA675" s="156" t="s">
        <v>548</v>
      </c>
      <c r="AB675" s="180" t="s">
        <v>318</v>
      </c>
      <c r="AC675" s="247"/>
      <c r="AD675" s="247"/>
      <c r="AE675" s="247"/>
      <c r="AF675" s="247"/>
    </row>
    <row r="676" spans="1:32" ht="165.95" customHeight="1">
      <c r="A676" s="115" t="s">
        <v>1100</v>
      </c>
      <c r="B676" s="202" t="s">
        <v>56</v>
      </c>
      <c r="C676" s="202" t="s">
        <v>296</v>
      </c>
      <c r="D676" s="153" t="s">
        <v>297</v>
      </c>
      <c r="E676" s="153" t="s">
        <v>298</v>
      </c>
      <c r="F676" s="153" t="s">
        <v>299</v>
      </c>
      <c r="G676" s="153" t="s">
        <v>300</v>
      </c>
      <c r="H676" s="153" t="s">
        <v>301</v>
      </c>
      <c r="I676" s="204" t="s">
        <v>302</v>
      </c>
      <c r="J676" s="204" t="s">
        <v>31</v>
      </c>
      <c r="K676" s="205">
        <v>100</v>
      </c>
      <c r="L676" s="50">
        <v>710000000</v>
      </c>
      <c r="M676" s="202" t="s">
        <v>61</v>
      </c>
      <c r="N676" s="51" t="s">
        <v>100</v>
      </c>
      <c r="O676" s="53" t="s">
        <v>571</v>
      </c>
      <c r="P676" s="203"/>
      <c r="Q676" s="4" t="s">
        <v>525</v>
      </c>
      <c r="R676" s="203" t="s">
        <v>303</v>
      </c>
      <c r="S676" s="204"/>
      <c r="T676" s="204" t="s">
        <v>86</v>
      </c>
      <c r="U676" s="207"/>
      <c r="V676" s="206">
        <v>1897618.46</v>
      </c>
      <c r="W676" s="206">
        <v>1897618.46</v>
      </c>
      <c r="X676" s="2">
        <f t="shared" si="12"/>
        <v>2125332.6751999999</v>
      </c>
      <c r="Y676" s="145" t="s">
        <v>85</v>
      </c>
      <c r="Z676" s="204">
        <v>2015</v>
      </c>
      <c r="AA676" s="156" t="s">
        <v>548</v>
      </c>
      <c r="AB676" s="180" t="s">
        <v>318</v>
      </c>
      <c r="AC676" s="247"/>
      <c r="AD676" s="247"/>
      <c r="AE676" s="247"/>
      <c r="AF676" s="247"/>
    </row>
    <row r="677" spans="1:32" ht="165.95" customHeight="1">
      <c r="A677" s="115" t="s">
        <v>1099</v>
      </c>
      <c r="B677" s="202" t="s">
        <v>56</v>
      </c>
      <c r="C677" s="202" t="s">
        <v>296</v>
      </c>
      <c r="D677" s="153" t="s">
        <v>297</v>
      </c>
      <c r="E677" s="153" t="s">
        <v>298</v>
      </c>
      <c r="F677" s="153" t="s">
        <v>299</v>
      </c>
      <c r="G677" s="153" t="s">
        <v>300</v>
      </c>
      <c r="H677" s="153" t="s">
        <v>301</v>
      </c>
      <c r="I677" s="204" t="s">
        <v>302</v>
      </c>
      <c r="J677" s="204" t="s">
        <v>31</v>
      </c>
      <c r="K677" s="205">
        <v>100</v>
      </c>
      <c r="L677" s="50">
        <v>710000000</v>
      </c>
      <c r="M677" s="202" t="s">
        <v>61</v>
      </c>
      <c r="N677" s="51" t="s">
        <v>100</v>
      </c>
      <c r="O677" s="53" t="s">
        <v>570</v>
      </c>
      <c r="P677" s="203"/>
      <c r="Q677" s="4" t="s">
        <v>525</v>
      </c>
      <c r="R677" s="203" t="s">
        <v>303</v>
      </c>
      <c r="S677" s="204"/>
      <c r="T677" s="204" t="s">
        <v>86</v>
      </c>
      <c r="U677" s="207"/>
      <c r="V677" s="206">
        <v>715853</v>
      </c>
      <c r="W677" s="206">
        <v>715853</v>
      </c>
      <c r="X677" s="2">
        <f t="shared" si="12"/>
        <v>801755.3600000001</v>
      </c>
      <c r="Y677" s="145" t="s">
        <v>85</v>
      </c>
      <c r="Z677" s="204">
        <v>2015</v>
      </c>
      <c r="AA677" s="156" t="s">
        <v>548</v>
      </c>
      <c r="AB677" s="180" t="s">
        <v>318</v>
      </c>
      <c r="AC677" s="247"/>
      <c r="AD677" s="247"/>
      <c r="AE677" s="247"/>
      <c r="AF677" s="247"/>
    </row>
    <row r="678" spans="1:32" ht="165.95" customHeight="1">
      <c r="A678" s="115" t="s">
        <v>1098</v>
      </c>
      <c r="B678" s="202" t="s">
        <v>56</v>
      </c>
      <c r="C678" s="202" t="s">
        <v>308</v>
      </c>
      <c r="D678" s="153" t="s">
        <v>309</v>
      </c>
      <c r="E678" s="153" t="s">
        <v>310</v>
      </c>
      <c r="F678" s="153" t="s">
        <v>309</v>
      </c>
      <c r="G678" s="153" t="s">
        <v>310</v>
      </c>
      <c r="H678" s="153" t="s">
        <v>311</v>
      </c>
      <c r="I678" s="153" t="s">
        <v>312</v>
      </c>
      <c r="J678" s="204" t="s">
        <v>31</v>
      </c>
      <c r="K678" s="205">
        <v>100</v>
      </c>
      <c r="L678" s="50">
        <v>710000000</v>
      </c>
      <c r="M678" s="202" t="s">
        <v>61</v>
      </c>
      <c r="N678" s="51" t="s">
        <v>100</v>
      </c>
      <c r="O678" s="202" t="s">
        <v>61</v>
      </c>
      <c r="P678" s="203"/>
      <c r="Q678" s="4" t="s">
        <v>525</v>
      </c>
      <c r="R678" s="203" t="s">
        <v>303</v>
      </c>
      <c r="S678" s="204"/>
      <c r="T678" s="204" t="s">
        <v>86</v>
      </c>
      <c r="U678" s="207"/>
      <c r="V678" s="207">
        <v>11283980</v>
      </c>
      <c r="W678" s="207">
        <v>11283980</v>
      </c>
      <c r="X678" s="2">
        <f t="shared" si="12"/>
        <v>12638057.600000001</v>
      </c>
      <c r="Y678" s="145" t="s">
        <v>85</v>
      </c>
      <c r="Z678" s="204">
        <v>2015</v>
      </c>
      <c r="AA678" s="156" t="s">
        <v>548</v>
      </c>
      <c r="AB678" s="180" t="s">
        <v>318</v>
      </c>
      <c r="AC678" s="247"/>
      <c r="AD678" s="247"/>
      <c r="AE678" s="247"/>
      <c r="AF678" s="247"/>
    </row>
    <row r="679" spans="1:32" ht="165.95" customHeight="1">
      <c r="A679" s="115" t="s">
        <v>1097</v>
      </c>
      <c r="B679" s="202" t="s">
        <v>56</v>
      </c>
      <c r="C679" s="202" t="s">
        <v>308</v>
      </c>
      <c r="D679" s="153" t="s">
        <v>309</v>
      </c>
      <c r="E679" s="153" t="s">
        <v>310</v>
      </c>
      <c r="F679" s="153" t="s">
        <v>309</v>
      </c>
      <c r="G679" s="153" t="s">
        <v>310</v>
      </c>
      <c r="H679" s="153" t="s">
        <v>311</v>
      </c>
      <c r="I679" s="153" t="s">
        <v>312</v>
      </c>
      <c r="J679" s="204" t="s">
        <v>31</v>
      </c>
      <c r="K679" s="205">
        <v>100</v>
      </c>
      <c r="L679" s="50">
        <v>710000000</v>
      </c>
      <c r="M679" s="202" t="s">
        <v>61</v>
      </c>
      <c r="N679" s="51" t="s">
        <v>100</v>
      </c>
      <c r="O679" s="4" t="s">
        <v>569</v>
      </c>
      <c r="P679" s="203"/>
      <c r="Q679" s="4" t="s">
        <v>525</v>
      </c>
      <c r="R679" s="203" t="s">
        <v>303</v>
      </c>
      <c r="S679" s="204"/>
      <c r="T679" s="204" t="s">
        <v>86</v>
      </c>
      <c r="U679" s="207"/>
      <c r="V679" s="207">
        <v>125620263.26000001</v>
      </c>
      <c r="W679" s="207">
        <v>125620263.26000001</v>
      </c>
      <c r="X679" s="2">
        <f t="shared" si="12"/>
        <v>140694694.85120001</v>
      </c>
      <c r="Y679" s="145" t="s">
        <v>85</v>
      </c>
      <c r="Z679" s="204">
        <v>2015</v>
      </c>
      <c r="AA679" s="156" t="s">
        <v>548</v>
      </c>
      <c r="AB679" s="180" t="s">
        <v>318</v>
      </c>
      <c r="AC679" s="247"/>
      <c r="AD679" s="247"/>
      <c r="AE679" s="247"/>
      <c r="AF679" s="247"/>
    </row>
    <row r="680" spans="1:32" ht="165.95" customHeight="1">
      <c r="A680" s="115" t="s">
        <v>1096</v>
      </c>
      <c r="B680" s="202" t="s">
        <v>56</v>
      </c>
      <c r="C680" s="202" t="s">
        <v>308</v>
      </c>
      <c r="D680" s="153" t="s">
        <v>309</v>
      </c>
      <c r="E680" s="153" t="s">
        <v>310</v>
      </c>
      <c r="F680" s="153" t="s">
        <v>309</v>
      </c>
      <c r="G680" s="153" t="s">
        <v>310</v>
      </c>
      <c r="H680" s="153" t="s">
        <v>311</v>
      </c>
      <c r="I680" s="153" t="s">
        <v>312</v>
      </c>
      <c r="J680" s="204" t="s">
        <v>31</v>
      </c>
      <c r="K680" s="205">
        <v>100</v>
      </c>
      <c r="L680" s="50">
        <v>710000000</v>
      </c>
      <c r="M680" s="202" t="s">
        <v>61</v>
      </c>
      <c r="N680" s="51" t="s">
        <v>100</v>
      </c>
      <c r="O680" s="153" t="s">
        <v>313</v>
      </c>
      <c r="P680" s="203"/>
      <c r="Q680" s="4" t="s">
        <v>525</v>
      </c>
      <c r="R680" s="203" t="s">
        <v>303</v>
      </c>
      <c r="S680" s="204"/>
      <c r="T680" s="204" t="s">
        <v>86</v>
      </c>
      <c r="U680" s="207"/>
      <c r="V680" s="207">
        <v>66859166.090000004</v>
      </c>
      <c r="W680" s="207">
        <v>66859166.090000004</v>
      </c>
      <c r="X680" s="2">
        <f t="shared" si="12"/>
        <v>74882266.020800009</v>
      </c>
      <c r="Y680" s="145" t="s">
        <v>85</v>
      </c>
      <c r="Z680" s="204">
        <v>2015</v>
      </c>
      <c r="AA680" s="156" t="s">
        <v>548</v>
      </c>
      <c r="AB680" s="180" t="s">
        <v>318</v>
      </c>
      <c r="AC680" s="247"/>
      <c r="AD680" s="247"/>
      <c r="AE680" s="247"/>
      <c r="AF680" s="247"/>
    </row>
    <row r="681" spans="1:32" ht="165.95" customHeight="1">
      <c r="A681" s="115" t="s">
        <v>1095</v>
      </c>
      <c r="B681" s="202" t="s">
        <v>56</v>
      </c>
      <c r="C681" s="202" t="s">
        <v>308</v>
      </c>
      <c r="D681" s="153" t="s">
        <v>309</v>
      </c>
      <c r="E681" s="153" t="s">
        <v>310</v>
      </c>
      <c r="F681" s="153" t="s">
        <v>309</v>
      </c>
      <c r="G681" s="153" t="s">
        <v>310</v>
      </c>
      <c r="H681" s="153" t="s">
        <v>311</v>
      </c>
      <c r="I681" s="153" t="s">
        <v>312</v>
      </c>
      <c r="J681" s="204" t="s">
        <v>31</v>
      </c>
      <c r="K681" s="205">
        <v>100</v>
      </c>
      <c r="L681" s="50">
        <v>710000000</v>
      </c>
      <c r="M681" s="202" t="s">
        <v>61</v>
      </c>
      <c r="N681" s="51" t="s">
        <v>100</v>
      </c>
      <c r="O681" s="121" t="s">
        <v>573</v>
      </c>
      <c r="P681" s="203"/>
      <c r="Q681" s="4" t="s">
        <v>525</v>
      </c>
      <c r="R681" s="203" t="s">
        <v>303</v>
      </c>
      <c r="S681" s="204"/>
      <c r="T681" s="204" t="s">
        <v>86</v>
      </c>
      <c r="U681" s="207"/>
      <c r="V681" s="207">
        <v>4095422.92</v>
      </c>
      <c r="W681" s="207">
        <v>4095422.92</v>
      </c>
      <c r="X681" s="2">
        <f t="shared" si="12"/>
        <v>4586873.6704000002</v>
      </c>
      <c r="Y681" s="145" t="s">
        <v>85</v>
      </c>
      <c r="Z681" s="204">
        <v>2015</v>
      </c>
      <c r="AA681" s="156" t="s">
        <v>548</v>
      </c>
      <c r="AB681" s="180" t="s">
        <v>318</v>
      </c>
      <c r="AC681" s="247"/>
      <c r="AD681" s="247"/>
      <c r="AE681" s="247"/>
      <c r="AF681" s="247"/>
    </row>
    <row r="682" spans="1:32" ht="165.95" customHeight="1">
      <c r="A682" s="115" t="s">
        <v>1094</v>
      </c>
      <c r="B682" s="202" t="s">
        <v>56</v>
      </c>
      <c r="C682" s="202" t="s">
        <v>308</v>
      </c>
      <c r="D682" s="153" t="s">
        <v>309</v>
      </c>
      <c r="E682" s="153" t="s">
        <v>310</v>
      </c>
      <c r="F682" s="153" t="s">
        <v>309</v>
      </c>
      <c r="G682" s="153" t="s">
        <v>310</v>
      </c>
      <c r="H682" s="153" t="s">
        <v>311</v>
      </c>
      <c r="I682" s="153" t="s">
        <v>312</v>
      </c>
      <c r="J682" s="204" t="s">
        <v>31</v>
      </c>
      <c r="K682" s="205">
        <v>100</v>
      </c>
      <c r="L682" s="50">
        <v>710000000</v>
      </c>
      <c r="M682" s="202" t="s">
        <v>61</v>
      </c>
      <c r="N682" s="51" t="s">
        <v>100</v>
      </c>
      <c r="O682" s="153" t="s">
        <v>314</v>
      </c>
      <c r="P682" s="203"/>
      <c r="Q682" s="4" t="s">
        <v>525</v>
      </c>
      <c r="R682" s="203" t="s">
        <v>303</v>
      </c>
      <c r="S682" s="204"/>
      <c r="T682" s="204" t="s">
        <v>86</v>
      </c>
      <c r="U682" s="207"/>
      <c r="V682" s="207">
        <v>32292588</v>
      </c>
      <c r="W682" s="207">
        <v>32292588</v>
      </c>
      <c r="X682" s="2">
        <f t="shared" si="12"/>
        <v>36167698.560000002</v>
      </c>
      <c r="Y682" s="145" t="s">
        <v>85</v>
      </c>
      <c r="Z682" s="204">
        <v>2015</v>
      </c>
      <c r="AA682" s="156" t="s">
        <v>548</v>
      </c>
      <c r="AB682" s="180" t="s">
        <v>318</v>
      </c>
      <c r="AC682" s="247"/>
      <c r="AD682" s="247"/>
      <c r="AE682" s="247"/>
      <c r="AF682" s="247"/>
    </row>
    <row r="683" spans="1:32" ht="165.95" customHeight="1">
      <c r="A683" s="115" t="s">
        <v>1093</v>
      </c>
      <c r="B683" s="202" t="s">
        <v>56</v>
      </c>
      <c r="C683" s="202" t="s">
        <v>308</v>
      </c>
      <c r="D683" s="153" t="s">
        <v>309</v>
      </c>
      <c r="E683" s="153" t="s">
        <v>310</v>
      </c>
      <c r="F683" s="153" t="s">
        <v>309</v>
      </c>
      <c r="G683" s="153" t="s">
        <v>310</v>
      </c>
      <c r="H683" s="153" t="s">
        <v>311</v>
      </c>
      <c r="I683" s="153" t="s">
        <v>312</v>
      </c>
      <c r="J683" s="204" t="s">
        <v>31</v>
      </c>
      <c r="K683" s="205">
        <v>100</v>
      </c>
      <c r="L683" s="50">
        <v>710000000</v>
      </c>
      <c r="M683" s="202" t="s">
        <v>61</v>
      </c>
      <c r="N683" s="51" t="s">
        <v>100</v>
      </c>
      <c r="O683" s="153" t="s">
        <v>315</v>
      </c>
      <c r="P683" s="203"/>
      <c r="Q683" s="4" t="s">
        <v>525</v>
      </c>
      <c r="R683" s="203" t="s">
        <v>303</v>
      </c>
      <c r="S683" s="204"/>
      <c r="T683" s="204" t="s">
        <v>86</v>
      </c>
      <c r="U683" s="207"/>
      <c r="V683" s="207">
        <v>27574218.120000001</v>
      </c>
      <c r="W683" s="207">
        <v>27574218.120000001</v>
      </c>
      <c r="X683" s="2">
        <f t="shared" si="12"/>
        <v>30883124.294400003</v>
      </c>
      <c r="Y683" s="145" t="s">
        <v>85</v>
      </c>
      <c r="Z683" s="204">
        <v>2015</v>
      </c>
      <c r="AA683" s="156" t="s">
        <v>548</v>
      </c>
      <c r="AB683" s="180" t="s">
        <v>318</v>
      </c>
      <c r="AC683" s="247"/>
      <c r="AD683" s="247"/>
      <c r="AE683" s="247"/>
      <c r="AF683" s="247"/>
    </row>
    <row r="684" spans="1:32" ht="165.95" customHeight="1">
      <c r="A684" s="115" t="s">
        <v>1092</v>
      </c>
      <c r="B684" s="202" t="s">
        <v>56</v>
      </c>
      <c r="C684" s="202" t="s">
        <v>308</v>
      </c>
      <c r="D684" s="153" t="s">
        <v>309</v>
      </c>
      <c r="E684" s="153" t="s">
        <v>310</v>
      </c>
      <c r="F684" s="153" t="s">
        <v>309</v>
      </c>
      <c r="G684" s="153" t="s">
        <v>310</v>
      </c>
      <c r="H684" s="153" t="s">
        <v>311</v>
      </c>
      <c r="I684" s="153" t="s">
        <v>312</v>
      </c>
      <c r="J684" s="204" t="s">
        <v>31</v>
      </c>
      <c r="K684" s="205">
        <v>100</v>
      </c>
      <c r="L684" s="50">
        <v>710000000</v>
      </c>
      <c r="M684" s="202" t="s">
        <v>61</v>
      </c>
      <c r="N684" s="51" t="s">
        <v>100</v>
      </c>
      <c r="O684" s="153" t="s">
        <v>316</v>
      </c>
      <c r="P684" s="203"/>
      <c r="Q684" s="4" t="s">
        <v>525</v>
      </c>
      <c r="R684" s="203" t="s">
        <v>303</v>
      </c>
      <c r="S684" s="204"/>
      <c r="T684" s="204" t="s">
        <v>86</v>
      </c>
      <c r="U684" s="207"/>
      <c r="V684" s="207">
        <v>160550940.15000001</v>
      </c>
      <c r="W684" s="207">
        <v>160550940.15000001</v>
      </c>
      <c r="X684" s="2">
        <f t="shared" si="12"/>
        <v>179817052.96800002</v>
      </c>
      <c r="Y684" s="145" t="s">
        <v>85</v>
      </c>
      <c r="Z684" s="204">
        <v>2015</v>
      </c>
      <c r="AA684" s="156" t="s">
        <v>548</v>
      </c>
      <c r="AB684" s="180" t="s">
        <v>318</v>
      </c>
      <c r="AC684" s="247"/>
      <c r="AD684" s="247"/>
      <c r="AE684" s="247"/>
      <c r="AF684" s="247"/>
    </row>
    <row r="685" spans="1:32" ht="165.95" customHeight="1">
      <c r="A685" s="115" t="s">
        <v>1091</v>
      </c>
      <c r="B685" s="202" t="s">
        <v>56</v>
      </c>
      <c r="C685" s="202" t="s">
        <v>308</v>
      </c>
      <c r="D685" s="153" t="s">
        <v>309</v>
      </c>
      <c r="E685" s="153" t="s">
        <v>310</v>
      </c>
      <c r="F685" s="153" t="s">
        <v>309</v>
      </c>
      <c r="G685" s="153" t="s">
        <v>310</v>
      </c>
      <c r="H685" s="153" t="s">
        <v>311</v>
      </c>
      <c r="I685" s="153" t="s">
        <v>312</v>
      </c>
      <c r="J685" s="204" t="s">
        <v>31</v>
      </c>
      <c r="K685" s="205">
        <v>100</v>
      </c>
      <c r="L685" s="50">
        <v>710000000</v>
      </c>
      <c r="M685" s="202" t="s">
        <v>61</v>
      </c>
      <c r="N685" s="51" t="s">
        <v>100</v>
      </c>
      <c r="O685" s="153" t="s">
        <v>317</v>
      </c>
      <c r="P685" s="203"/>
      <c r="Q685" s="4" t="s">
        <v>525</v>
      </c>
      <c r="R685" s="203" t="s">
        <v>303</v>
      </c>
      <c r="S685" s="204"/>
      <c r="T685" s="204" t="s">
        <v>86</v>
      </c>
      <c r="U685" s="207"/>
      <c r="V685" s="207">
        <v>5286235.72</v>
      </c>
      <c r="W685" s="207">
        <v>5286235.72</v>
      </c>
      <c r="X685" s="2">
        <f t="shared" si="12"/>
        <v>5920584.0064000003</v>
      </c>
      <c r="Y685" s="145" t="s">
        <v>85</v>
      </c>
      <c r="Z685" s="204">
        <v>2015</v>
      </c>
      <c r="AA685" s="156" t="s">
        <v>548</v>
      </c>
      <c r="AB685" s="180" t="s">
        <v>318</v>
      </c>
      <c r="AC685" s="247"/>
      <c r="AD685" s="247"/>
      <c r="AE685" s="247"/>
      <c r="AF685" s="247"/>
    </row>
    <row r="686" spans="1:32" ht="165.95" customHeight="1">
      <c r="A686" s="115" t="s">
        <v>1090</v>
      </c>
      <c r="B686" s="202" t="s">
        <v>56</v>
      </c>
      <c r="C686" s="202" t="s">
        <v>308</v>
      </c>
      <c r="D686" s="153" t="s">
        <v>309</v>
      </c>
      <c r="E686" s="153" t="s">
        <v>310</v>
      </c>
      <c r="F686" s="153" t="s">
        <v>309</v>
      </c>
      <c r="G686" s="153" t="s">
        <v>310</v>
      </c>
      <c r="H686" s="153" t="s">
        <v>311</v>
      </c>
      <c r="I686" s="153" t="s">
        <v>312</v>
      </c>
      <c r="J686" s="204" t="s">
        <v>31</v>
      </c>
      <c r="K686" s="205">
        <v>100</v>
      </c>
      <c r="L686" s="50">
        <v>710000000</v>
      </c>
      <c r="M686" s="202" t="s">
        <v>61</v>
      </c>
      <c r="N686" s="51" t="s">
        <v>100</v>
      </c>
      <c r="O686" s="53" t="s">
        <v>571</v>
      </c>
      <c r="P686" s="203"/>
      <c r="Q686" s="4" t="s">
        <v>525</v>
      </c>
      <c r="R686" s="203" t="s">
        <v>303</v>
      </c>
      <c r="S686" s="204"/>
      <c r="T686" s="204" t="s">
        <v>86</v>
      </c>
      <c r="U686" s="207"/>
      <c r="V686" s="207">
        <v>84798778.189999998</v>
      </c>
      <c r="W686" s="207">
        <v>84798778.189999998</v>
      </c>
      <c r="X686" s="2">
        <f t="shared" si="12"/>
        <v>94974631.57280001</v>
      </c>
      <c r="Y686" s="145" t="s">
        <v>85</v>
      </c>
      <c r="Z686" s="204">
        <v>2015</v>
      </c>
      <c r="AA686" s="156" t="s">
        <v>548</v>
      </c>
      <c r="AB686" s="180" t="s">
        <v>318</v>
      </c>
      <c r="AC686" s="247"/>
      <c r="AD686" s="247"/>
      <c r="AE686" s="247"/>
      <c r="AF686" s="247"/>
    </row>
    <row r="687" spans="1:32" ht="165.95" customHeight="1">
      <c r="A687" s="115" t="s">
        <v>1089</v>
      </c>
      <c r="B687" s="202" t="s">
        <v>56</v>
      </c>
      <c r="C687" s="202" t="s">
        <v>308</v>
      </c>
      <c r="D687" s="153" t="s">
        <v>309</v>
      </c>
      <c r="E687" s="153" t="s">
        <v>310</v>
      </c>
      <c r="F687" s="153" t="s">
        <v>309</v>
      </c>
      <c r="G687" s="153" t="s">
        <v>310</v>
      </c>
      <c r="H687" s="153" t="s">
        <v>311</v>
      </c>
      <c r="I687" s="153" t="s">
        <v>312</v>
      </c>
      <c r="J687" s="204" t="s">
        <v>31</v>
      </c>
      <c r="K687" s="205">
        <v>100</v>
      </c>
      <c r="L687" s="50">
        <v>710000000</v>
      </c>
      <c r="M687" s="202" t="s">
        <v>61</v>
      </c>
      <c r="N687" s="51" t="s">
        <v>100</v>
      </c>
      <c r="O687" s="53" t="s">
        <v>570</v>
      </c>
      <c r="P687" s="203"/>
      <c r="Q687" s="4" t="s">
        <v>525</v>
      </c>
      <c r="R687" s="203" t="s">
        <v>303</v>
      </c>
      <c r="S687" s="204"/>
      <c r="T687" s="204" t="s">
        <v>86</v>
      </c>
      <c r="U687" s="207"/>
      <c r="V687" s="207">
        <v>5321736.7699999996</v>
      </c>
      <c r="W687" s="207">
        <v>5321736.7699999996</v>
      </c>
      <c r="X687" s="2">
        <f t="shared" si="12"/>
        <v>5960345.1824000003</v>
      </c>
      <c r="Y687" s="145" t="s">
        <v>85</v>
      </c>
      <c r="Z687" s="204">
        <v>2015</v>
      </c>
      <c r="AA687" s="156" t="s">
        <v>548</v>
      </c>
      <c r="AB687" s="180" t="s">
        <v>318</v>
      </c>
      <c r="AC687" s="247"/>
      <c r="AD687" s="247"/>
      <c r="AE687" s="247"/>
      <c r="AF687" s="247"/>
    </row>
    <row r="688" spans="1:32" ht="165.95" customHeight="1">
      <c r="A688" s="115" t="s">
        <v>1088</v>
      </c>
      <c r="B688" s="202" t="s">
        <v>56</v>
      </c>
      <c r="C688" s="202" t="s">
        <v>308</v>
      </c>
      <c r="D688" s="153" t="s">
        <v>309</v>
      </c>
      <c r="E688" s="153" t="s">
        <v>310</v>
      </c>
      <c r="F688" s="153" t="s">
        <v>309</v>
      </c>
      <c r="G688" s="153" t="s">
        <v>310</v>
      </c>
      <c r="H688" s="153" t="s">
        <v>311</v>
      </c>
      <c r="I688" s="153" t="s">
        <v>312</v>
      </c>
      <c r="J688" s="204" t="s">
        <v>31</v>
      </c>
      <c r="K688" s="205">
        <v>100</v>
      </c>
      <c r="L688" s="50">
        <v>710000000</v>
      </c>
      <c r="M688" s="202" t="s">
        <v>61</v>
      </c>
      <c r="N688" s="51" t="s">
        <v>100</v>
      </c>
      <c r="O688" s="202" t="s">
        <v>572</v>
      </c>
      <c r="P688" s="203"/>
      <c r="Q688" s="4" t="s">
        <v>525</v>
      </c>
      <c r="R688" s="203" t="s">
        <v>303</v>
      </c>
      <c r="S688" s="204"/>
      <c r="T688" s="204" t="s">
        <v>86</v>
      </c>
      <c r="U688" s="207"/>
      <c r="V688" s="207">
        <v>1748063.07</v>
      </c>
      <c r="W688" s="207">
        <v>1748063.07</v>
      </c>
      <c r="X688" s="2">
        <f t="shared" si="12"/>
        <v>1957830.6384000003</v>
      </c>
      <c r="Y688" s="145" t="s">
        <v>85</v>
      </c>
      <c r="Z688" s="204">
        <v>2015</v>
      </c>
      <c r="AA688" s="156" t="s">
        <v>548</v>
      </c>
      <c r="AB688" s="180" t="s">
        <v>318</v>
      </c>
      <c r="AC688" s="247"/>
      <c r="AD688" s="247"/>
      <c r="AE688" s="247"/>
      <c r="AF688" s="247"/>
    </row>
    <row r="689" spans="1:32" s="230" customFormat="1" ht="165.95" customHeight="1">
      <c r="A689" s="217" t="s">
        <v>1087</v>
      </c>
      <c r="B689" s="346" t="s">
        <v>56</v>
      </c>
      <c r="C689" s="346" t="s">
        <v>319</v>
      </c>
      <c r="D689" s="347" t="s">
        <v>320</v>
      </c>
      <c r="E689" s="347" t="s">
        <v>321</v>
      </c>
      <c r="F689" s="347" t="s">
        <v>322</v>
      </c>
      <c r="G689" s="347" t="s">
        <v>323</v>
      </c>
      <c r="H689" s="347" t="s">
        <v>324</v>
      </c>
      <c r="I689" s="347" t="s">
        <v>325</v>
      </c>
      <c r="J689" s="348" t="s">
        <v>31</v>
      </c>
      <c r="K689" s="349">
        <v>60</v>
      </c>
      <c r="L689" s="254">
        <v>710000000</v>
      </c>
      <c r="M689" s="346" t="s">
        <v>61</v>
      </c>
      <c r="N689" s="223" t="s">
        <v>100</v>
      </c>
      <c r="O689" s="346" t="s">
        <v>326</v>
      </c>
      <c r="P689" s="350"/>
      <c r="Q689" s="224" t="s">
        <v>525</v>
      </c>
      <c r="R689" s="351" t="s">
        <v>196</v>
      </c>
      <c r="S689" s="348"/>
      <c r="T689" s="348" t="s">
        <v>30</v>
      </c>
      <c r="U689" s="352"/>
      <c r="V689" s="352">
        <v>98507930.599999994</v>
      </c>
      <c r="W689" s="352">
        <v>0</v>
      </c>
      <c r="X689" s="2">
        <f t="shared" si="12"/>
        <v>0</v>
      </c>
      <c r="Y689" s="353" t="s">
        <v>213</v>
      </c>
      <c r="Z689" s="348">
        <v>2015</v>
      </c>
      <c r="AA689" s="354" t="s">
        <v>505</v>
      </c>
      <c r="AB689" s="228" t="s">
        <v>331</v>
      </c>
      <c r="AC689" s="252"/>
      <c r="AD689" s="252"/>
      <c r="AE689" s="252"/>
      <c r="AF689" s="252"/>
    </row>
    <row r="690" spans="1:32" ht="165.95" customHeight="1">
      <c r="A690" s="115" t="s">
        <v>1518</v>
      </c>
      <c r="B690" s="202" t="s">
        <v>56</v>
      </c>
      <c r="C690" s="202" t="s">
        <v>319</v>
      </c>
      <c r="D690" s="153" t="s">
        <v>320</v>
      </c>
      <c r="E690" s="153" t="s">
        <v>321</v>
      </c>
      <c r="F690" s="153" t="s">
        <v>322</v>
      </c>
      <c r="G690" s="153" t="s">
        <v>323</v>
      </c>
      <c r="H690" s="153" t="s">
        <v>324</v>
      </c>
      <c r="I690" s="153" t="s">
        <v>325</v>
      </c>
      <c r="J690" s="204" t="s">
        <v>31</v>
      </c>
      <c r="K690" s="205">
        <v>60</v>
      </c>
      <c r="L690" s="50">
        <v>710000000</v>
      </c>
      <c r="M690" s="202" t="s">
        <v>61</v>
      </c>
      <c r="N690" s="51" t="s">
        <v>100</v>
      </c>
      <c r="O690" s="202" t="s">
        <v>326</v>
      </c>
      <c r="P690" s="203"/>
      <c r="Q690" s="4" t="s">
        <v>525</v>
      </c>
      <c r="R690" s="172" t="s">
        <v>196</v>
      </c>
      <c r="S690" s="204"/>
      <c r="T690" s="204" t="s">
        <v>30</v>
      </c>
      <c r="U690" s="207"/>
      <c r="V690" s="345">
        <v>88307930.599999994</v>
      </c>
      <c r="W690" s="345">
        <v>88307930.599999994</v>
      </c>
      <c r="X690" s="2">
        <f t="shared" si="12"/>
        <v>98904882.272</v>
      </c>
      <c r="Y690" s="168" t="s">
        <v>213</v>
      </c>
      <c r="Z690" s="204">
        <v>2015</v>
      </c>
      <c r="AA690" s="161" t="s">
        <v>505</v>
      </c>
      <c r="AB690" s="180" t="s">
        <v>331</v>
      </c>
      <c r="AC690" s="247"/>
      <c r="AD690" s="247"/>
      <c r="AE690" s="247"/>
      <c r="AF690" s="247"/>
    </row>
    <row r="691" spans="1:32" ht="165.95" customHeight="1">
      <c r="A691" s="115" t="s">
        <v>1086</v>
      </c>
      <c r="B691" s="202" t="s">
        <v>56</v>
      </c>
      <c r="C691" s="202" t="s">
        <v>319</v>
      </c>
      <c r="D691" s="153" t="s">
        <v>320</v>
      </c>
      <c r="E691" s="153" t="s">
        <v>321</v>
      </c>
      <c r="F691" s="153" t="s">
        <v>322</v>
      </c>
      <c r="G691" s="153" t="s">
        <v>323</v>
      </c>
      <c r="H691" s="153" t="s">
        <v>327</v>
      </c>
      <c r="I691" s="153" t="s">
        <v>328</v>
      </c>
      <c r="J691" s="204" t="s">
        <v>31</v>
      </c>
      <c r="K691" s="205">
        <v>70</v>
      </c>
      <c r="L691" s="50">
        <v>710000000</v>
      </c>
      <c r="M691" s="202" t="s">
        <v>61</v>
      </c>
      <c r="N691" s="51" t="s">
        <v>100</v>
      </c>
      <c r="O691" s="202" t="s">
        <v>326</v>
      </c>
      <c r="P691" s="203"/>
      <c r="Q691" s="4" t="s">
        <v>525</v>
      </c>
      <c r="R691" s="172" t="s">
        <v>196</v>
      </c>
      <c r="S691" s="204"/>
      <c r="T691" s="204" t="s">
        <v>30</v>
      </c>
      <c r="U691" s="207"/>
      <c r="V691" s="207">
        <v>60647609</v>
      </c>
      <c r="W691" s="207">
        <v>60647609</v>
      </c>
      <c r="X691" s="2">
        <f t="shared" si="12"/>
        <v>67925322.080000013</v>
      </c>
      <c r="Y691" s="168" t="s">
        <v>213</v>
      </c>
      <c r="Z691" s="204">
        <v>2015</v>
      </c>
      <c r="AA691" s="161" t="s">
        <v>505</v>
      </c>
      <c r="AB691" s="180" t="s">
        <v>331</v>
      </c>
      <c r="AC691" s="247"/>
      <c r="AD691" s="247"/>
      <c r="AE691" s="247"/>
      <c r="AF691" s="247"/>
    </row>
    <row r="692" spans="1:32" ht="165.95" customHeight="1">
      <c r="A692" s="115" t="s">
        <v>1085</v>
      </c>
      <c r="B692" s="202" t="s">
        <v>56</v>
      </c>
      <c r="C692" s="202" t="s">
        <v>319</v>
      </c>
      <c r="D692" s="153" t="s">
        <v>320</v>
      </c>
      <c r="E692" s="153" t="s">
        <v>321</v>
      </c>
      <c r="F692" s="153" t="s">
        <v>322</v>
      </c>
      <c r="G692" s="153" t="s">
        <v>323</v>
      </c>
      <c r="H692" s="153" t="s">
        <v>329</v>
      </c>
      <c r="I692" s="153" t="s">
        <v>330</v>
      </c>
      <c r="J692" s="204" t="s">
        <v>31</v>
      </c>
      <c r="K692" s="205">
        <v>100</v>
      </c>
      <c r="L692" s="50">
        <v>710000000</v>
      </c>
      <c r="M692" s="202" t="s">
        <v>61</v>
      </c>
      <c r="N692" s="51" t="s">
        <v>100</v>
      </c>
      <c r="O692" s="202" t="s">
        <v>326</v>
      </c>
      <c r="P692" s="203"/>
      <c r="Q692" s="4" t="s">
        <v>525</v>
      </c>
      <c r="R692" s="172" t="s">
        <v>196</v>
      </c>
      <c r="S692" s="204"/>
      <c r="T692" s="204" t="s">
        <v>30</v>
      </c>
      <c r="U692" s="207"/>
      <c r="V692" s="207">
        <v>2000000</v>
      </c>
      <c r="W692" s="207">
        <v>2000000</v>
      </c>
      <c r="X692" s="2">
        <f t="shared" si="12"/>
        <v>2240000</v>
      </c>
      <c r="Y692" s="168" t="s">
        <v>213</v>
      </c>
      <c r="Z692" s="204">
        <v>2015</v>
      </c>
      <c r="AA692" s="161" t="s">
        <v>505</v>
      </c>
      <c r="AB692" s="180" t="s">
        <v>331</v>
      </c>
      <c r="AC692" s="247"/>
      <c r="AD692" s="247"/>
      <c r="AE692" s="247"/>
      <c r="AF692" s="247"/>
    </row>
    <row r="693" spans="1:32" ht="165.95" customHeight="1">
      <c r="A693" s="115" t="s">
        <v>1084</v>
      </c>
      <c r="B693" s="202" t="s">
        <v>56</v>
      </c>
      <c r="C693" s="202" t="s">
        <v>337</v>
      </c>
      <c r="D693" s="153" t="s">
        <v>338</v>
      </c>
      <c r="E693" s="153" t="s">
        <v>339</v>
      </c>
      <c r="F693" s="153" t="s">
        <v>338</v>
      </c>
      <c r="G693" s="153" t="s">
        <v>339</v>
      </c>
      <c r="H693" s="153" t="s">
        <v>340</v>
      </c>
      <c r="I693" s="153" t="s">
        <v>341</v>
      </c>
      <c r="J693" s="204" t="s">
        <v>31</v>
      </c>
      <c r="K693" s="205">
        <v>100</v>
      </c>
      <c r="L693" s="50">
        <v>710000000</v>
      </c>
      <c r="M693" s="202" t="s">
        <v>61</v>
      </c>
      <c r="N693" s="51" t="s">
        <v>100</v>
      </c>
      <c r="O693" s="202" t="s">
        <v>195</v>
      </c>
      <c r="P693" s="203"/>
      <c r="Q693" s="4" t="s">
        <v>525</v>
      </c>
      <c r="R693" s="172" t="s">
        <v>196</v>
      </c>
      <c r="S693" s="204"/>
      <c r="T693" s="204" t="s">
        <v>30</v>
      </c>
      <c r="U693" s="207"/>
      <c r="V693" s="207">
        <v>143393930</v>
      </c>
      <c r="W693" s="207">
        <v>143393930</v>
      </c>
      <c r="X693" s="2">
        <f t="shared" si="12"/>
        <v>160601201.60000002</v>
      </c>
      <c r="Y693" s="168" t="s">
        <v>213</v>
      </c>
      <c r="Z693" s="204">
        <v>2015</v>
      </c>
      <c r="AA693" s="161" t="s">
        <v>505</v>
      </c>
      <c r="AB693" s="180" t="s">
        <v>331</v>
      </c>
      <c r="AC693" s="247"/>
      <c r="AD693" s="247"/>
      <c r="AE693" s="247"/>
      <c r="AF693" s="247"/>
    </row>
    <row r="694" spans="1:32" ht="165.95" customHeight="1">
      <c r="A694" s="115" t="s">
        <v>1083</v>
      </c>
      <c r="B694" s="202" t="s">
        <v>179</v>
      </c>
      <c r="C694" s="202" t="s">
        <v>343</v>
      </c>
      <c r="D694" s="153" t="s">
        <v>344</v>
      </c>
      <c r="E694" s="153" t="s">
        <v>350</v>
      </c>
      <c r="F694" s="153" t="s">
        <v>345</v>
      </c>
      <c r="G694" s="153" t="s">
        <v>351</v>
      </c>
      <c r="H694" s="153" t="s">
        <v>346</v>
      </c>
      <c r="I694" s="153" t="s">
        <v>347</v>
      </c>
      <c r="J694" s="204" t="s">
        <v>31</v>
      </c>
      <c r="K694" s="205">
        <v>100</v>
      </c>
      <c r="L694" s="50">
        <v>710000000</v>
      </c>
      <c r="M694" s="202" t="s">
        <v>61</v>
      </c>
      <c r="N694" s="51" t="s">
        <v>100</v>
      </c>
      <c r="O694" s="202" t="s">
        <v>61</v>
      </c>
      <c r="P694" s="203"/>
      <c r="Q694" s="4" t="s">
        <v>525</v>
      </c>
      <c r="R694" s="203" t="s">
        <v>352</v>
      </c>
      <c r="S694" s="204"/>
      <c r="T694" s="204" t="s">
        <v>86</v>
      </c>
      <c r="U694" s="207"/>
      <c r="V694" s="207">
        <v>8910000</v>
      </c>
      <c r="W694" s="207">
        <v>8910000</v>
      </c>
      <c r="X694" s="2">
        <f t="shared" si="12"/>
        <v>9979200.0000000019</v>
      </c>
      <c r="Y694" s="168" t="s">
        <v>213</v>
      </c>
      <c r="Z694" s="204">
        <v>2015</v>
      </c>
      <c r="AA694" s="161" t="s">
        <v>505</v>
      </c>
      <c r="AB694" s="180" t="s">
        <v>353</v>
      </c>
      <c r="AC694" s="247"/>
      <c r="AD694" s="247"/>
      <c r="AE694" s="247"/>
      <c r="AF694" s="247"/>
    </row>
    <row r="695" spans="1:32" ht="165.95" customHeight="1">
      <c r="A695" s="115" t="s">
        <v>1082</v>
      </c>
      <c r="B695" s="202" t="s">
        <v>179</v>
      </c>
      <c r="C695" s="202" t="s">
        <v>354</v>
      </c>
      <c r="D695" s="153" t="s">
        <v>355</v>
      </c>
      <c r="E695" s="153" t="s">
        <v>356</v>
      </c>
      <c r="F695" s="153" t="s">
        <v>355</v>
      </c>
      <c r="G695" s="153" t="s">
        <v>356</v>
      </c>
      <c r="H695" s="153" t="s">
        <v>357</v>
      </c>
      <c r="I695" s="153" t="s">
        <v>358</v>
      </c>
      <c r="J695" s="204" t="s">
        <v>31</v>
      </c>
      <c r="K695" s="205">
        <v>100</v>
      </c>
      <c r="L695" s="50">
        <v>710000000</v>
      </c>
      <c r="M695" s="202" t="s">
        <v>61</v>
      </c>
      <c r="N695" s="51" t="s">
        <v>100</v>
      </c>
      <c r="O695" s="202" t="s">
        <v>348</v>
      </c>
      <c r="P695" s="203"/>
      <c r="Q695" s="4" t="s">
        <v>525</v>
      </c>
      <c r="R695" s="203" t="s">
        <v>349</v>
      </c>
      <c r="S695" s="204"/>
      <c r="T695" s="204" t="s">
        <v>86</v>
      </c>
      <c r="U695" s="207"/>
      <c r="V695" s="207">
        <v>600000</v>
      </c>
      <c r="W695" s="207">
        <v>600000</v>
      </c>
      <c r="X695" s="2">
        <f t="shared" si="12"/>
        <v>672000.00000000012</v>
      </c>
      <c r="Y695" s="145" t="s">
        <v>85</v>
      </c>
      <c r="Z695" s="204">
        <v>2015</v>
      </c>
      <c r="AA695" s="156" t="s">
        <v>503</v>
      </c>
      <c r="AB695" s="180" t="s">
        <v>353</v>
      </c>
      <c r="AC695" s="247"/>
      <c r="AD695" s="247"/>
      <c r="AE695" s="247"/>
      <c r="AF695" s="247"/>
    </row>
    <row r="696" spans="1:32" ht="165.95" customHeight="1">
      <c r="A696" s="115" t="s">
        <v>1081</v>
      </c>
      <c r="B696" s="10" t="s">
        <v>56</v>
      </c>
      <c r="C696" s="4" t="s">
        <v>391</v>
      </c>
      <c r="D696" s="4" t="s">
        <v>392</v>
      </c>
      <c r="E696" s="4" t="s">
        <v>393</v>
      </c>
      <c r="F696" s="4" t="s">
        <v>394</v>
      </c>
      <c r="G696" s="4" t="s">
        <v>395</v>
      </c>
      <c r="H696" s="4" t="s">
        <v>396</v>
      </c>
      <c r="I696" s="4" t="s">
        <v>397</v>
      </c>
      <c r="J696" s="4" t="s">
        <v>31</v>
      </c>
      <c r="K696" s="5">
        <v>100</v>
      </c>
      <c r="L696" s="52">
        <v>710000000</v>
      </c>
      <c r="M696" s="52" t="s">
        <v>61</v>
      </c>
      <c r="N696" s="89" t="s">
        <v>100</v>
      </c>
      <c r="O696" s="4" t="s">
        <v>398</v>
      </c>
      <c r="P696" s="4"/>
      <c r="Q696" s="4" t="s">
        <v>525</v>
      </c>
      <c r="R696" s="4" t="s">
        <v>399</v>
      </c>
      <c r="S696" s="4"/>
      <c r="T696" s="3" t="s">
        <v>86</v>
      </c>
      <c r="U696" s="6"/>
      <c r="V696" s="6">
        <v>46240800</v>
      </c>
      <c r="W696" s="6">
        <v>46240800</v>
      </c>
      <c r="X696" s="2">
        <f t="shared" si="12"/>
        <v>51789696.000000007</v>
      </c>
      <c r="Y696" s="4" t="s">
        <v>85</v>
      </c>
      <c r="Z696" s="4">
        <v>2015</v>
      </c>
      <c r="AA696" s="4" t="s">
        <v>496</v>
      </c>
      <c r="AB696" s="4" t="s">
        <v>489</v>
      </c>
      <c r="AC696" s="247"/>
      <c r="AD696" s="247"/>
      <c r="AE696" s="247"/>
      <c r="AF696" s="247"/>
    </row>
    <row r="697" spans="1:32" ht="165.95" customHeight="1">
      <c r="A697" s="115" t="s">
        <v>1080</v>
      </c>
      <c r="B697" s="10" t="s">
        <v>56</v>
      </c>
      <c r="C697" s="4" t="s">
        <v>391</v>
      </c>
      <c r="D697" s="4" t="s">
        <v>392</v>
      </c>
      <c r="E697" s="4" t="s">
        <v>393</v>
      </c>
      <c r="F697" s="4" t="s">
        <v>394</v>
      </c>
      <c r="G697" s="4" t="s">
        <v>395</v>
      </c>
      <c r="H697" s="4" t="s">
        <v>396</v>
      </c>
      <c r="I697" s="4" t="s">
        <v>397</v>
      </c>
      <c r="J697" s="4" t="s">
        <v>31</v>
      </c>
      <c r="K697" s="5">
        <v>100</v>
      </c>
      <c r="L697" s="52">
        <v>710000000</v>
      </c>
      <c r="M697" s="52" t="s">
        <v>61</v>
      </c>
      <c r="N697" s="89" t="s">
        <v>100</v>
      </c>
      <c r="O697" s="4" t="s">
        <v>510</v>
      </c>
      <c r="P697" s="4"/>
      <c r="Q697" s="4" t="s">
        <v>525</v>
      </c>
      <c r="R697" s="4" t="s">
        <v>399</v>
      </c>
      <c r="S697" s="4"/>
      <c r="T697" s="3" t="s">
        <v>86</v>
      </c>
      <c r="U697" s="6"/>
      <c r="V697" s="6">
        <v>2364000</v>
      </c>
      <c r="W697" s="6">
        <v>2364000</v>
      </c>
      <c r="X697" s="2">
        <f t="shared" si="12"/>
        <v>2647680.0000000005</v>
      </c>
      <c r="Y697" s="4" t="s">
        <v>85</v>
      </c>
      <c r="Z697" s="4">
        <v>2015</v>
      </c>
      <c r="AA697" s="4" t="s">
        <v>496</v>
      </c>
      <c r="AB697" s="4" t="s">
        <v>489</v>
      </c>
      <c r="AC697" s="247"/>
      <c r="AD697" s="247"/>
      <c r="AE697" s="247"/>
      <c r="AF697" s="247"/>
    </row>
    <row r="698" spans="1:32" ht="165.95" customHeight="1">
      <c r="A698" s="115" t="s">
        <v>1079</v>
      </c>
      <c r="B698" s="10" t="s">
        <v>56</v>
      </c>
      <c r="C698" s="4" t="s">
        <v>391</v>
      </c>
      <c r="D698" s="4" t="s">
        <v>392</v>
      </c>
      <c r="E698" s="4" t="s">
        <v>393</v>
      </c>
      <c r="F698" s="4" t="s">
        <v>394</v>
      </c>
      <c r="G698" s="4" t="s">
        <v>395</v>
      </c>
      <c r="H698" s="4" t="s">
        <v>396</v>
      </c>
      <c r="I698" s="4" t="s">
        <v>397</v>
      </c>
      <c r="J698" s="4" t="s">
        <v>31</v>
      </c>
      <c r="K698" s="5">
        <v>100</v>
      </c>
      <c r="L698" s="52">
        <v>710000000</v>
      </c>
      <c r="M698" s="52" t="s">
        <v>61</v>
      </c>
      <c r="N698" s="89" t="s">
        <v>100</v>
      </c>
      <c r="O698" s="4" t="s">
        <v>527</v>
      </c>
      <c r="P698" s="4"/>
      <c r="Q698" s="4" t="s">
        <v>525</v>
      </c>
      <c r="R698" s="4" t="s">
        <v>399</v>
      </c>
      <c r="S698" s="4"/>
      <c r="T698" s="3" t="s">
        <v>86</v>
      </c>
      <c r="U698" s="6"/>
      <c r="V698" s="6">
        <v>28812000</v>
      </c>
      <c r="W698" s="6">
        <v>28812000</v>
      </c>
      <c r="X698" s="2">
        <f t="shared" si="12"/>
        <v>32269440.000000004</v>
      </c>
      <c r="Y698" s="4" t="s">
        <v>85</v>
      </c>
      <c r="Z698" s="4">
        <v>2015</v>
      </c>
      <c r="AA698" s="4" t="s">
        <v>496</v>
      </c>
      <c r="AB698" s="4" t="s">
        <v>489</v>
      </c>
      <c r="AC698" s="247"/>
      <c r="AD698" s="247"/>
      <c r="AE698" s="247"/>
      <c r="AF698" s="247"/>
    </row>
    <row r="699" spans="1:32" ht="165.95" customHeight="1">
      <c r="A699" s="115" t="s">
        <v>1078</v>
      </c>
      <c r="B699" s="10" t="s">
        <v>56</v>
      </c>
      <c r="C699" s="4" t="s">
        <v>391</v>
      </c>
      <c r="D699" s="4" t="s">
        <v>392</v>
      </c>
      <c r="E699" s="4" t="s">
        <v>393</v>
      </c>
      <c r="F699" s="4" t="s">
        <v>394</v>
      </c>
      <c r="G699" s="4" t="s">
        <v>395</v>
      </c>
      <c r="H699" s="4" t="s">
        <v>396</v>
      </c>
      <c r="I699" s="4" t="s">
        <v>397</v>
      </c>
      <c r="J699" s="4" t="s">
        <v>31</v>
      </c>
      <c r="K699" s="5">
        <v>100</v>
      </c>
      <c r="L699" s="52">
        <v>710000000</v>
      </c>
      <c r="M699" s="52" t="s">
        <v>61</v>
      </c>
      <c r="N699" s="89" t="s">
        <v>100</v>
      </c>
      <c r="O699" s="4" t="s">
        <v>511</v>
      </c>
      <c r="P699" s="4"/>
      <c r="Q699" s="4" t="s">
        <v>525</v>
      </c>
      <c r="R699" s="4" t="s">
        <v>399</v>
      </c>
      <c r="S699" s="4"/>
      <c r="T699" s="3" t="s">
        <v>86</v>
      </c>
      <c r="U699" s="6"/>
      <c r="V699" s="6">
        <v>54382400</v>
      </c>
      <c r="W699" s="6">
        <v>54382400</v>
      </c>
      <c r="X699" s="2">
        <f t="shared" si="12"/>
        <v>60908288.000000007</v>
      </c>
      <c r="Y699" s="4" t="s">
        <v>85</v>
      </c>
      <c r="Z699" s="4">
        <v>2015</v>
      </c>
      <c r="AA699" s="4" t="s">
        <v>496</v>
      </c>
      <c r="AB699" s="4" t="s">
        <v>489</v>
      </c>
      <c r="AC699" s="247"/>
      <c r="AD699" s="247"/>
      <c r="AE699" s="247"/>
      <c r="AF699" s="247"/>
    </row>
    <row r="700" spans="1:32" ht="165.95" customHeight="1">
      <c r="A700" s="115" t="s">
        <v>1077</v>
      </c>
      <c r="B700" s="10" t="s">
        <v>56</v>
      </c>
      <c r="C700" s="4" t="s">
        <v>391</v>
      </c>
      <c r="D700" s="4" t="s">
        <v>392</v>
      </c>
      <c r="E700" s="4" t="s">
        <v>393</v>
      </c>
      <c r="F700" s="4" t="s">
        <v>394</v>
      </c>
      <c r="G700" s="4" t="s">
        <v>395</v>
      </c>
      <c r="H700" s="4" t="s">
        <v>396</v>
      </c>
      <c r="I700" s="4" t="s">
        <v>397</v>
      </c>
      <c r="J700" s="4" t="s">
        <v>31</v>
      </c>
      <c r="K700" s="5">
        <v>100</v>
      </c>
      <c r="L700" s="52">
        <v>710000000</v>
      </c>
      <c r="M700" s="52" t="s">
        <v>61</v>
      </c>
      <c r="N700" s="89" t="s">
        <v>100</v>
      </c>
      <c r="O700" s="4" t="s">
        <v>400</v>
      </c>
      <c r="P700" s="4"/>
      <c r="Q700" s="4" t="s">
        <v>525</v>
      </c>
      <c r="R700" s="4" t="s">
        <v>399</v>
      </c>
      <c r="S700" s="4"/>
      <c r="T700" s="3" t="s">
        <v>86</v>
      </c>
      <c r="U700" s="6"/>
      <c r="V700" s="6">
        <v>25980000</v>
      </c>
      <c r="W700" s="6">
        <v>25980000</v>
      </c>
      <c r="X700" s="2">
        <f t="shared" si="12"/>
        <v>29097600.000000004</v>
      </c>
      <c r="Y700" s="4" t="s">
        <v>85</v>
      </c>
      <c r="Z700" s="4">
        <v>2015</v>
      </c>
      <c r="AA700" s="4" t="s">
        <v>496</v>
      </c>
      <c r="AB700" s="4" t="s">
        <v>489</v>
      </c>
      <c r="AC700" s="247"/>
      <c r="AD700" s="247"/>
      <c r="AE700" s="247"/>
      <c r="AF700" s="247"/>
    </row>
    <row r="701" spans="1:32" ht="165.95" customHeight="1">
      <c r="A701" s="115" t="s">
        <v>1076</v>
      </c>
      <c r="B701" s="10" t="s">
        <v>56</v>
      </c>
      <c r="C701" s="4" t="s">
        <v>391</v>
      </c>
      <c r="D701" s="4" t="s">
        <v>392</v>
      </c>
      <c r="E701" s="4" t="s">
        <v>393</v>
      </c>
      <c r="F701" s="4" t="s">
        <v>394</v>
      </c>
      <c r="G701" s="4" t="s">
        <v>395</v>
      </c>
      <c r="H701" s="4" t="s">
        <v>396</v>
      </c>
      <c r="I701" s="4" t="s">
        <v>397</v>
      </c>
      <c r="J701" s="4" t="s">
        <v>31</v>
      </c>
      <c r="K701" s="5">
        <v>100</v>
      </c>
      <c r="L701" s="52">
        <v>710000000</v>
      </c>
      <c r="M701" s="52" t="s">
        <v>61</v>
      </c>
      <c r="N701" s="89" t="s">
        <v>100</v>
      </c>
      <c r="O701" s="4" t="s">
        <v>401</v>
      </c>
      <c r="P701" s="4"/>
      <c r="Q701" s="4" t="s">
        <v>525</v>
      </c>
      <c r="R701" s="4" t="s">
        <v>399</v>
      </c>
      <c r="S701" s="4"/>
      <c r="T701" s="3" t="s">
        <v>86</v>
      </c>
      <c r="U701" s="6"/>
      <c r="V701" s="6">
        <v>14688000</v>
      </c>
      <c r="W701" s="6">
        <v>14688000</v>
      </c>
      <c r="X701" s="2">
        <f t="shared" si="12"/>
        <v>16450560.000000002</v>
      </c>
      <c r="Y701" s="4" t="s">
        <v>85</v>
      </c>
      <c r="Z701" s="4">
        <v>2015</v>
      </c>
      <c r="AA701" s="4" t="s">
        <v>496</v>
      </c>
      <c r="AB701" s="4" t="s">
        <v>489</v>
      </c>
      <c r="AC701" s="247"/>
      <c r="AD701" s="247"/>
      <c r="AE701" s="247"/>
      <c r="AF701" s="247"/>
    </row>
    <row r="702" spans="1:32" ht="165.95" customHeight="1">
      <c r="A702" s="115" t="s">
        <v>1075</v>
      </c>
      <c r="B702" s="10" t="s">
        <v>56</v>
      </c>
      <c r="C702" s="4" t="s">
        <v>391</v>
      </c>
      <c r="D702" s="4" t="s">
        <v>392</v>
      </c>
      <c r="E702" s="4" t="s">
        <v>393</v>
      </c>
      <c r="F702" s="4" t="s">
        <v>394</v>
      </c>
      <c r="G702" s="4" t="s">
        <v>395</v>
      </c>
      <c r="H702" s="4" t="s">
        <v>396</v>
      </c>
      <c r="I702" s="4" t="s">
        <v>397</v>
      </c>
      <c r="J702" s="4" t="s">
        <v>31</v>
      </c>
      <c r="K702" s="5">
        <v>100</v>
      </c>
      <c r="L702" s="52">
        <v>710000000</v>
      </c>
      <c r="M702" s="52" t="s">
        <v>61</v>
      </c>
      <c r="N702" s="89" t="s">
        <v>100</v>
      </c>
      <c r="O702" s="53" t="s">
        <v>255</v>
      </c>
      <c r="P702" s="4"/>
      <c r="Q702" s="4" t="s">
        <v>525</v>
      </c>
      <c r="R702" s="4" t="s">
        <v>399</v>
      </c>
      <c r="S702" s="4"/>
      <c r="T702" s="3" t="s">
        <v>86</v>
      </c>
      <c r="U702" s="6"/>
      <c r="V702" s="6">
        <v>4308000</v>
      </c>
      <c r="W702" s="6">
        <v>4308000</v>
      </c>
      <c r="X702" s="2">
        <f t="shared" si="12"/>
        <v>4824960</v>
      </c>
      <c r="Y702" s="4" t="s">
        <v>85</v>
      </c>
      <c r="Z702" s="4">
        <v>2015</v>
      </c>
      <c r="AA702" s="4" t="s">
        <v>496</v>
      </c>
      <c r="AB702" s="4" t="s">
        <v>489</v>
      </c>
      <c r="AC702" s="247"/>
      <c r="AD702" s="247"/>
      <c r="AE702" s="247"/>
      <c r="AF702" s="247"/>
    </row>
    <row r="703" spans="1:32" ht="165.95" customHeight="1">
      <c r="A703" s="115" t="s">
        <v>1074</v>
      </c>
      <c r="B703" s="10" t="s">
        <v>56</v>
      </c>
      <c r="C703" s="4" t="s">
        <v>391</v>
      </c>
      <c r="D703" s="4" t="s">
        <v>392</v>
      </c>
      <c r="E703" s="4" t="s">
        <v>393</v>
      </c>
      <c r="F703" s="4" t="s">
        <v>394</v>
      </c>
      <c r="G703" s="4" t="s">
        <v>395</v>
      </c>
      <c r="H703" s="4" t="s">
        <v>396</v>
      </c>
      <c r="I703" s="4" t="s">
        <v>397</v>
      </c>
      <c r="J703" s="4" t="s">
        <v>31</v>
      </c>
      <c r="K703" s="5">
        <v>100</v>
      </c>
      <c r="L703" s="52">
        <v>710000000</v>
      </c>
      <c r="M703" s="52" t="s">
        <v>61</v>
      </c>
      <c r="N703" s="89" t="s">
        <v>100</v>
      </c>
      <c r="O703" s="4" t="s">
        <v>402</v>
      </c>
      <c r="P703" s="4"/>
      <c r="Q703" s="4" t="s">
        <v>525</v>
      </c>
      <c r="R703" s="4" t="s">
        <v>399</v>
      </c>
      <c r="S703" s="4"/>
      <c r="T703" s="3" t="s">
        <v>86</v>
      </c>
      <c r="U703" s="6"/>
      <c r="V703" s="6">
        <v>17551200</v>
      </c>
      <c r="W703" s="6">
        <v>17551200</v>
      </c>
      <c r="X703" s="2">
        <f t="shared" si="12"/>
        <v>19657344.000000004</v>
      </c>
      <c r="Y703" s="4" t="s">
        <v>85</v>
      </c>
      <c r="Z703" s="4">
        <v>2015</v>
      </c>
      <c r="AA703" s="4" t="s">
        <v>496</v>
      </c>
      <c r="AB703" s="4" t="s">
        <v>489</v>
      </c>
      <c r="AC703" s="247"/>
      <c r="AD703" s="247"/>
      <c r="AE703" s="247"/>
      <c r="AF703" s="247"/>
    </row>
    <row r="704" spans="1:32" ht="165.95" customHeight="1">
      <c r="A704" s="115" t="s">
        <v>1073</v>
      </c>
      <c r="B704" s="10" t="s">
        <v>56</v>
      </c>
      <c r="C704" s="4" t="s">
        <v>391</v>
      </c>
      <c r="D704" s="4" t="s">
        <v>392</v>
      </c>
      <c r="E704" s="4" t="s">
        <v>393</v>
      </c>
      <c r="F704" s="4" t="s">
        <v>394</v>
      </c>
      <c r="G704" s="4" t="s">
        <v>395</v>
      </c>
      <c r="H704" s="4" t="s">
        <v>396</v>
      </c>
      <c r="I704" s="4" t="s">
        <v>397</v>
      </c>
      <c r="J704" s="4" t="s">
        <v>31</v>
      </c>
      <c r="K704" s="5">
        <v>100</v>
      </c>
      <c r="L704" s="52">
        <v>710000000</v>
      </c>
      <c r="M704" s="52" t="s">
        <v>61</v>
      </c>
      <c r="N704" s="89" t="s">
        <v>100</v>
      </c>
      <c r="O704" s="4" t="s">
        <v>512</v>
      </c>
      <c r="P704" s="4"/>
      <c r="Q704" s="4" t="s">
        <v>525</v>
      </c>
      <c r="R704" s="4" t="s">
        <v>399</v>
      </c>
      <c r="S704" s="4"/>
      <c r="T704" s="3" t="s">
        <v>86</v>
      </c>
      <c r="U704" s="6"/>
      <c r="V704" s="6">
        <v>1908000</v>
      </c>
      <c r="W704" s="6">
        <v>1908000</v>
      </c>
      <c r="X704" s="2">
        <f t="shared" si="12"/>
        <v>2136960</v>
      </c>
      <c r="Y704" s="4" t="s">
        <v>85</v>
      </c>
      <c r="Z704" s="4">
        <v>2015</v>
      </c>
      <c r="AA704" s="4" t="s">
        <v>496</v>
      </c>
      <c r="AB704" s="4" t="s">
        <v>489</v>
      </c>
      <c r="AC704" s="247"/>
      <c r="AD704" s="247"/>
      <c r="AE704" s="247"/>
      <c r="AF704" s="247"/>
    </row>
    <row r="705" spans="1:32" ht="165.95" customHeight="1">
      <c r="A705" s="115" t="s">
        <v>1072</v>
      </c>
      <c r="B705" s="10" t="s">
        <v>56</v>
      </c>
      <c r="C705" s="4" t="s">
        <v>391</v>
      </c>
      <c r="D705" s="4" t="s">
        <v>392</v>
      </c>
      <c r="E705" s="4" t="s">
        <v>393</v>
      </c>
      <c r="F705" s="4" t="s">
        <v>394</v>
      </c>
      <c r="G705" s="4" t="s">
        <v>395</v>
      </c>
      <c r="H705" s="4" t="s">
        <v>403</v>
      </c>
      <c r="I705" s="4" t="s">
        <v>397</v>
      </c>
      <c r="J705" s="4" t="s">
        <v>31</v>
      </c>
      <c r="K705" s="5">
        <v>100</v>
      </c>
      <c r="L705" s="52">
        <v>710000000</v>
      </c>
      <c r="M705" s="52" t="s">
        <v>61</v>
      </c>
      <c r="N705" s="89" t="s">
        <v>100</v>
      </c>
      <c r="O705" s="4" t="s">
        <v>404</v>
      </c>
      <c r="P705" s="4"/>
      <c r="Q705" s="4" t="s">
        <v>525</v>
      </c>
      <c r="R705" s="4" t="s">
        <v>399</v>
      </c>
      <c r="S705" s="4"/>
      <c r="T705" s="3" t="s">
        <v>86</v>
      </c>
      <c r="U705" s="6"/>
      <c r="V705" s="6">
        <v>8136000</v>
      </c>
      <c r="W705" s="6">
        <v>8136000</v>
      </c>
      <c r="X705" s="2">
        <f t="shared" si="12"/>
        <v>9112320</v>
      </c>
      <c r="Y705" s="4" t="s">
        <v>85</v>
      </c>
      <c r="Z705" s="4">
        <v>2015</v>
      </c>
      <c r="AA705" s="4" t="s">
        <v>496</v>
      </c>
      <c r="AB705" s="4" t="s">
        <v>489</v>
      </c>
      <c r="AC705" s="247"/>
      <c r="AD705" s="247"/>
      <c r="AE705" s="247"/>
      <c r="AF705" s="247"/>
    </row>
    <row r="706" spans="1:32" ht="165.95" customHeight="1">
      <c r="A706" s="115" t="s">
        <v>1071</v>
      </c>
      <c r="B706" s="10" t="s">
        <v>56</v>
      </c>
      <c r="C706" s="4" t="s">
        <v>391</v>
      </c>
      <c r="D706" s="4" t="s">
        <v>392</v>
      </c>
      <c r="E706" s="4" t="s">
        <v>393</v>
      </c>
      <c r="F706" s="4" t="s">
        <v>394</v>
      </c>
      <c r="G706" s="4" t="s">
        <v>395</v>
      </c>
      <c r="H706" s="4" t="s">
        <v>403</v>
      </c>
      <c r="I706" s="4" t="s">
        <v>397</v>
      </c>
      <c r="J706" s="4" t="s">
        <v>31</v>
      </c>
      <c r="K706" s="5">
        <v>100</v>
      </c>
      <c r="L706" s="52">
        <v>710000000</v>
      </c>
      <c r="M706" s="52" t="s">
        <v>61</v>
      </c>
      <c r="N706" s="89" t="s">
        <v>100</v>
      </c>
      <c r="O706" s="4" t="s">
        <v>405</v>
      </c>
      <c r="P706" s="4"/>
      <c r="Q706" s="4" t="s">
        <v>525</v>
      </c>
      <c r="R706" s="4" t="s">
        <v>399</v>
      </c>
      <c r="S706" s="4"/>
      <c r="T706" s="3" t="s">
        <v>86</v>
      </c>
      <c r="U706" s="6"/>
      <c r="V706" s="6">
        <v>2712000</v>
      </c>
      <c r="W706" s="6">
        <v>2712000</v>
      </c>
      <c r="X706" s="2">
        <f t="shared" ref="X706:X769" si="13">W706*1.12</f>
        <v>3037440.0000000005</v>
      </c>
      <c r="Y706" s="4" t="s">
        <v>85</v>
      </c>
      <c r="Z706" s="4">
        <v>2015</v>
      </c>
      <c r="AA706" s="4" t="s">
        <v>496</v>
      </c>
      <c r="AB706" s="4" t="s">
        <v>489</v>
      </c>
      <c r="AC706" s="247"/>
      <c r="AD706" s="247"/>
      <c r="AE706" s="247"/>
      <c r="AF706" s="247"/>
    </row>
    <row r="707" spans="1:32" ht="165.95" customHeight="1">
      <c r="A707" s="115" t="s">
        <v>1070</v>
      </c>
      <c r="B707" s="10" t="s">
        <v>56</v>
      </c>
      <c r="C707" s="4" t="s">
        <v>406</v>
      </c>
      <c r="D707" s="4" t="s">
        <v>407</v>
      </c>
      <c r="E707" s="4" t="s">
        <v>408</v>
      </c>
      <c r="F707" s="4" t="s">
        <v>409</v>
      </c>
      <c r="G707" s="4" t="s">
        <v>410</v>
      </c>
      <c r="H707" s="4" t="s">
        <v>411</v>
      </c>
      <c r="I707" s="4" t="s">
        <v>412</v>
      </c>
      <c r="J707" s="4" t="s">
        <v>31</v>
      </c>
      <c r="K707" s="5">
        <v>100</v>
      </c>
      <c r="L707" s="52">
        <v>231010000</v>
      </c>
      <c r="M707" s="52" t="s">
        <v>97</v>
      </c>
      <c r="N707" s="89" t="s">
        <v>100</v>
      </c>
      <c r="O707" s="4" t="s">
        <v>527</v>
      </c>
      <c r="P707" s="4"/>
      <c r="Q707" s="4" t="s">
        <v>525</v>
      </c>
      <c r="R707" s="4" t="s">
        <v>399</v>
      </c>
      <c r="S707" s="4"/>
      <c r="T707" s="3" t="s">
        <v>86</v>
      </c>
      <c r="U707" s="6"/>
      <c r="V707" s="6">
        <v>5298141.12</v>
      </c>
      <c r="W707" s="6">
        <v>5298141.12</v>
      </c>
      <c r="X707" s="2">
        <f t="shared" si="13"/>
        <v>5933918.0544000007</v>
      </c>
      <c r="Y707" s="4" t="s">
        <v>85</v>
      </c>
      <c r="Z707" s="4">
        <v>2015</v>
      </c>
      <c r="AA707" s="4" t="s">
        <v>496</v>
      </c>
      <c r="AB707" s="4" t="s">
        <v>489</v>
      </c>
      <c r="AC707" s="247"/>
      <c r="AD707" s="247"/>
      <c r="AE707" s="247"/>
      <c r="AF707" s="247"/>
    </row>
    <row r="708" spans="1:32" ht="165.95" customHeight="1">
      <c r="A708" s="115" t="s">
        <v>1069</v>
      </c>
      <c r="B708" s="10" t="s">
        <v>56</v>
      </c>
      <c r="C708" s="4" t="s">
        <v>406</v>
      </c>
      <c r="D708" s="4" t="s">
        <v>407</v>
      </c>
      <c r="E708" s="4" t="s">
        <v>408</v>
      </c>
      <c r="F708" s="4" t="s">
        <v>409</v>
      </c>
      <c r="G708" s="4" t="s">
        <v>410</v>
      </c>
      <c r="H708" s="4" t="s">
        <v>411</v>
      </c>
      <c r="I708" s="4" t="s">
        <v>412</v>
      </c>
      <c r="J708" s="4" t="s">
        <v>31</v>
      </c>
      <c r="K708" s="5">
        <v>100</v>
      </c>
      <c r="L708" s="52">
        <v>151010000</v>
      </c>
      <c r="M708" s="52" t="s">
        <v>83</v>
      </c>
      <c r="N708" s="89" t="s">
        <v>100</v>
      </c>
      <c r="O708" s="4" t="s">
        <v>511</v>
      </c>
      <c r="P708" s="4"/>
      <c r="Q708" s="4" t="s">
        <v>525</v>
      </c>
      <c r="R708" s="4" t="s">
        <v>399</v>
      </c>
      <c r="S708" s="4"/>
      <c r="T708" s="3" t="s">
        <v>86</v>
      </c>
      <c r="U708" s="6"/>
      <c r="V708" s="6">
        <v>48680082.399999999</v>
      </c>
      <c r="W708" s="6">
        <v>48680082.399999999</v>
      </c>
      <c r="X708" s="2">
        <f t="shared" si="13"/>
        <v>54521692.288000003</v>
      </c>
      <c r="Y708" s="4" t="s">
        <v>85</v>
      </c>
      <c r="Z708" s="4">
        <v>2015</v>
      </c>
      <c r="AA708" s="4" t="s">
        <v>496</v>
      </c>
      <c r="AB708" s="4" t="s">
        <v>489</v>
      </c>
      <c r="AC708" s="247"/>
      <c r="AD708" s="247"/>
      <c r="AE708" s="247"/>
      <c r="AF708" s="247"/>
    </row>
    <row r="709" spans="1:32" ht="165.95" customHeight="1">
      <c r="A709" s="115" t="s">
        <v>1068</v>
      </c>
      <c r="B709" s="10" t="s">
        <v>56</v>
      </c>
      <c r="C709" s="4" t="s">
        <v>406</v>
      </c>
      <c r="D709" s="4" t="s">
        <v>407</v>
      </c>
      <c r="E709" s="4" t="s">
        <v>408</v>
      </c>
      <c r="F709" s="4" t="s">
        <v>409</v>
      </c>
      <c r="G709" s="4" t="s">
        <v>410</v>
      </c>
      <c r="H709" s="4" t="s">
        <v>411</v>
      </c>
      <c r="I709" s="4" t="s">
        <v>412</v>
      </c>
      <c r="J709" s="4" t="s">
        <v>31</v>
      </c>
      <c r="K709" s="5">
        <v>100</v>
      </c>
      <c r="L709" s="52">
        <v>271010000</v>
      </c>
      <c r="M709" s="52" t="s">
        <v>99</v>
      </c>
      <c r="N709" s="89" t="s">
        <v>100</v>
      </c>
      <c r="O709" s="4" t="s">
        <v>398</v>
      </c>
      <c r="P709" s="4"/>
      <c r="Q709" s="4" t="s">
        <v>525</v>
      </c>
      <c r="R709" s="4" t="s">
        <v>399</v>
      </c>
      <c r="S709" s="4"/>
      <c r="T709" s="3" t="s">
        <v>86</v>
      </c>
      <c r="U709" s="6"/>
      <c r="V709" s="6">
        <v>9337966.8699999992</v>
      </c>
      <c r="W709" s="6">
        <v>9337966.8699999992</v>
      </c>
      <c r="X709" s="2">
        <f t="shared" si="13"/>
        <v>10458522.894400001</v>
      </c>
      <c r="Y709" s="4" t="s">
        <v>85</v>
      </c>
      <c r="Z709" s="4">
        <v>2015</v>
      </c>
      <c r="AA709" s="4" t="s">
        <v>496</v>
      </c>
      <c r="AB709" s="4" t="s">
        <v>489</v>
      </c>
      <c r="AC709" s="247"/>
      <c r="AD709" s="247"/>
      <c r="AE709" s="247"/>
      <c r="AF709" s="247"/>
    </row>
    <row r="710" spans="1:32" ht="165.95" customHeight="1">
      <c r="A710" s="115" t="s">
        <v>1067</v>
      </c>
      <c r="B710" s="10" t="s">
        <v>56</v>
      </c>
      <c r="C710" s="4" t="s">
        <v>406</v>
      </c>
      <c r="D710" s="4" t="s">
        <v>407</v>
      </c>
      <c r="E710" s="4" t="s">
        <v>408</v>
      </c>
      <c r="F710" s="4" t="s">
        <v>409</v>
      </c>
      <c r="G710" s="4" t="s">
        <v>410</v>
      </c>
      <c r="H710" s="4" t="s">
        <v>411</v>
      </c>
      <c r="I710" s="4" t="s">
        <v>412</v>
      </c>
      <c r="J710" s="4" t="s">
        <v>31</v>
      </c>
      <c r="K710" s="5">
        <v>100</v>
      </c>
      <c r="L710" s="52">
        <v>271034100</v>
      </c>
      <c r="M710" s="160" t="s">
        <v>95</v>
      </c>
      <c r="N710" s="89" t="s">
        <v>100</v>
      </c>
      <c r="O710" s="4" t="s">
        <v>510</v>
      </c>
      <c r="P710" s="4"/>
      <c r="Q710" s="4" t="s">
        <v>525</v>
      </c>
      <c r="R710" s="4" t="s">
        <v>399</v>
      </c>
      <c r="S710" s="4"/>
      <c r="T710" s="3" t="s">
        <v>86</v>
      </c>
      <c r="U710" s="6"/>
      <c r="V710" s="6">
        <v>1842324.84</v>
      </c>
      <c r="W710" s="6">
        <v>1842324.84</v>
      </c>
      <c r="X710" s="2">
        <f t="shared" si="13"/>
        <v>2063403.8208000003</v>
      </c>
      <c r="Y710" s="4" t="s">
        <v>85</v>
      </c>
      <c r="Z710" s="4">
        <v>2015</v>
      </c>
      <c r="AA710" s="4" t="s">
        <v>496</v>
      </c>
      <c r="AB710" s="4" t="s">
        <v>489</v>
      </c>
      <c r="AC710" s="247"/>
      <c r="AD710" s="247"/>
      <c r="AE710" s="247"/>
      <c r="AF710" s="247"/>
    </row>
    <row r="711" spans="1:32" ht="165.95" customHeight="1">
      <c r="A711" s="115" t="s">
        <v>1066</v>
      </c>
      <c r="B711" s="10" t="s">
        <v>56</v>
      </c>
      <c r="C711" s="4" t="s">
        <v>406</v>
      </c>
      <c r="D711" s="4" t="s">
        <v>407</v>
      </c>
      <c r="E711" s="4" t="s">
        <v>408</v>
      </c>
      <c r="F711" s="4" t="s">
        <v>409</v>
      </c>
      <c r="G711" s="4" t="s">
        <v>410</v>
      </c>
      <c r="H711" s="4" t="s">
        <v>411</v>
      </c>
      <c r="I711" s="4" t="s">
        <v>412</v>
      </c>
      <c r="J711" s="4" t="s">
        <v>31</v>
      </c>
      <c r="K711" s="5">
        <v>100</v>
      </c>
      <c r="L711" s="52">
        <v>751000000</v>
      </c>
      <c r="M711" s="52" t="s">
        <v>84</v>
      </c>
      <c r="N711" s="89" t="s">
        <v>100</v>
      </c>
      <c r="O711" s="4" t="s">
        <v>513</v>
      </c>
      <c r="P711" s="4"/>
      <c r="Q711" s="4" t="s">
        <v>525</v>
      </c>
      <c r="R711" s="4" t="s">
        <v>399</v>
      </c>
      <c r="S711" s="4"/>
      <c r="T711" s="3" t="s">
        <v>86</v>
      </c>
      <c r="U711" s="6"/>
      <c r="V711" s="6">
        <v>999864</v>
      </c>
      <c r="W711" s="6">
        <v>999864</v>
      </c>
      <c r="X711" s="2">
        <f t="shared" si="13"/>
        <v>1119847.6800000002</v>
      </c>
      <c r="Y711" s="4" t="s">
        <v>85</v>
      </c>
      <c r="Z711" s="4">
        <v>2015</v>
      </c>
      <c r="AA711" s="4" t="s">
        <v>496</v>
      </c>
      <c r="AB711" s="4" t="s">
        <v>489</v>
      </c>
      <c r="AC711" s="247"/>
      <c r="AD711" s="247"/>
      <c r="AE711" s="247"/>
      <c r="AF711" s="247"/>
    </row>
    <row r="712" spans="1:32" ht="165.95" customHeight="1">
      <c r="A712" s="115" t="s">
        <v>1065</v>
      </c>
      <c r="B712" s="10" t="s">
        <v>56</v>
      </c>
      <c r="C712" s="4" t="s">
        <v>406</v>
      </c>
      <c r="D712" s="4" t="s">
        <v>407</v>
      </c>
      <c r="E712" s="4" t="s">
        <v>408</v>
      </c>
      <c r="F712" s="4" t="s">
        <v>409</v>
      </c>
      <c r="G712" s="4" t="s">
        <v>410</v>
      </c>
      <c r="H712" s="4" t="s">
        <v>411</v>
      </c>
      <c r="I712" s="4" t="s">
        <v>412</v>
      </c>
      <c r="J712" s="4" t="s">
        <v>31</v>
      </c>
      <c r="K712" s="5">
        <v>100</v>
      </c>
      <c r="L712" s="52">
        <v>431010000</v>
      </c>
      <c r="M712" s="52" t="s">
        <v>82</v>
      </c>
      <c r="N712" s="89" t="s">
        <v>100</v>
      </c>
      <c r="O712" s="53" t="s">
        <v>255</v>
      </c>
      <c r="P712" s="4"/>
      <c r="Q712" s="4" t="s">
        <v>525</v>
      </c>
      <c r="R712" s="4" t="s">
        <v>399</v>
      </c>
      <c r="S712" s="4"/>
      <c r="T712" s="3" t="s">
        <v>86</v>
      </c>
      <c r="U712" s="6"/>
      <c r="V712" s="6">
        <v>1612944</v>
      </c>
      <c r="W712" s="6">
        <v>1612944</v>
      </c>
      <c r="X712" s="2">
        <f t="shared" si="13"/>
        <v>1806497.2800000003</v>
      </c>
      <c r="Y712" s="4" t="s">
        <v>85</v>
      </c>
      <c r="Z712" s="4">
        <v>2015</v>
      </c>
      <c r="AA712" s="4" t="s">
        <v>496</v>
      </c>
      <c r="AB712" s="4" t="s">
        <v>489</v>
      </c>
      <c r="AC712" s="247"/>
      <c r="AD712" s="247"/>
      <c r="AE712" s="247"/>
      <c r="AF712" s="247"/>
    </row>
    <row r="713" spans="1:32" ht="165.95" customHeight="1">
      <c r="A713" s="115" t="s">
        <v>1064</v>
      </c>
      <c r="B713" s="10" t="s">
        <v>56</v>
      </c>
      <c r="C713" s="4" t="s">
        <v>406</v>
      </c>
      <c r="D713" s="4" t="s">
        <v>407</v>
      </c>
      <c r="E713" s="4" t="s">
        <v>408</v>
      </c>
      <c r="F713" s="4" t="s">
        <v>409</v>
      </c>
      <c r="G713" s="4" t="s">
        <v>410</v>
      </c>
      <c r="H713" s="4" t="s">
        <v>411</v>
      </c>
      <c r="I713" s="4" t="s">
        <v>412</v>
      </c>
      <c r="J713" s="4" t="s">
        <v>31</v>
      </c>
      <c r="K713" s="5">
        <v>100</v>
      </c>
      <c r="L713" s="52">
        <v>471010000</v>
      </c>
      <c r="M713" s="52" t="s">
        <v>96</v>
      </c>
      <c r="N713" s="89" t="s">
        <v>100</v>
      </c>
      <c r="O713" s="4" t="s">
        <v>402</v>
      </c>
      <c r="P713" s="4"/>
      <c r="Q713" s="4" t="s">
        <v>525</v>
      </c>
      <c r="R713" s="4" t="s">
        <v>399</v>
      </c>
      <c r="S713" s="4"/>
      <c r="T713" s="3" t="s">
        <v>86</v>
      </c>
      <c r="U713" s="6"/>
      <c r="V713" s="6">
        <v>4602181.68</v>
      </c>
      <c r="W713" s="6">
        <v>4602181.68</v>
      </c>
      <c r="X713" s="2">
        <f t="shared" si="13"/>
        <v>5154443.4816000005</v>
      </c>
      <c r="Y713" s="4" t="s">
        <v>85</v>
      </c>
      <c r="Z713" s="4">
        <v>2015</v>
      </c>
      <c r="AA713" s="4" t="s">
        <v>496</v>
      </c>
      <c r="AB713" s="4" t="s">
        <v>489</v>
      </c>
      <c r="AC713" s="247"/>
      <c r="AD713" s="247"/>
      <c r="AE713" s="247"/>
      <c r="AF713" s="247"/>
    </row>
    <row r="714" spans="1:32" ht="165.95" customHeight="1">
      <c r="A714" s="115" t="s">
        <v>1063</v>
      </c>
      <c r="B714" s="10" t="s">
        <v>56</v>
      </c>
      <c r="C714" s="4" t="s">
        <v>406</v>
      </c>
      <c r="D714" s="4" t="s">
        <v>407</v>
      </c>
      <c r="E714" s="4" t="s">
        <v>408</v>
      </c>
      <c r="F714" s="4" t="s">
        <v>409</v>
      </c>
      <c r="G714" s="4" t="s">
        <v>410</v>
      </c>
      <c r="H714" s="4" t="s">
        <v>411</v>
      </c>
      <c r="I714" s="4" t="s">
        <v>412</v>
      </c>
      <c r="J714" s="4" t="s">
        <v>31</v>
      </c>
      <c r="K714" s="5">
        <v>100</v>
      </c>
      <c r="L714" s="173">
        <v>311010000</v>
      </c>
      <c r="M714" s="10" t="s">
        <v>98</v>
      </c>
      <c r="N714" s="89" t="s">
        <v>100</v>
      </c>
      <c r="O714" s="4" t="s">
        <v>401</v>
      </c>
      <c r="P714" s="4"/>
      <c r="Q714" s="4" t="s">
        <v>525</v>
      </c>
      <c r="R714" s="4" t="s">
        <v>399</v>
      </c>
      <c r="S714" s="4"/>
      <c r="T714" s="3" t="s">
        <v>86</v>
      </c>
      <c r="U714" s="6"/>
      <c r="V714" s="6">
        <v>1086399.72</v>
      </c>
      <c r="W714" s="6">
        <v>1086399.72</v>
      </c>
      <c r="X714" s="2">
        <f t="shared" si="13"/>
        <v>1216767.6864</v>
      </c>
      <c r="Y714" s="4" t="s">
        <v>85</v>
      </c>
      <c r="Z714" s="4">
        <v>2015</v>
      </c>
      <c r="AA714" s="4" t="s">
        <v>496</v>
      </c>
      <c r="AB714" s="4" t="s">
        <v>489</v>
      </c>
      <c r="AC714" s="247"/>
      <c r="AD714" s="247"/>
      <c r="AE714" s="247"/>
      <c r="AF714" s="247"/>
    </row>
    <row r="715" spans="1:32" ht="165.95" customHeight="1">
      <c r="A715" s="115" t="s">
        <v>1062</v>
      </c>
      <c r="B715" s="10" t="s">
        <v>56</v>
      </c>
      <c r="C715" s="4" t="s">
        <v>406</v>
      </c>
      <c r="D715" s="4" t="s">
        <v>407</v>
      </c>
      <c r="E715" s="4" t="s">
        <v>408</v>
      </c>
      <c r="F715" s="4" t="s">
        <v>409</v>
      </c>
      <c r="G715" s="4" t="s">
        <v>410</v>
      </c>
      <c r="H715" s="4" t="s">
        <v>411</v>
      </c>
      <c r="I715" s="4" t="s">
        <v>412</v>
      </c>
      <c r="J715" s="4" t="s">
        <v>31</v>
      </c>
      <c r="K715" s="5">
        <v>100</v>
      </c>
      <c r="L715" s="208">
        <v>231010000</v>
      </c>
      <c r="M715" s="10" t="s">
        <v>32</v>
      </c>
      <c r="N715" s="89" t="s">
        <v>100</v>
      </c>
      <c r="O715" s="4" t="s">
        <v>512</v>
      </c>
      <c r="P715" s="4"/>
      <c r="Q715" s="4" t="s">
        <v>525</v>
      </c>
      <c r="R715" s="4" t="s">
        <v>399</v>
      </c>
      <c r="S715" s="4"/>
      <c r="T715" s="3" t="s">
        <v>86</v>
      </c>
      <c r="U715" s="6"/>
      <c r="V715" s="6">
        <v>496293</v>
      </c>
      <c r="W715" s="6">
        <v>496293</v>
      </c>
      <c r="X715" s="2">
        <f t="shared" si="13"/>
        <v>555848.16</v>
      </c>
      <c r="Y715" s="4" t="s">
        <v>85</v>
      </c>
      <c r="Z715" s="4">
        <v>2015</v>
      </c>
      <c r="AA715" s="4" t="s">
        <v>496</v>
      </c>
      <c r="AB715" s="4" t="s">
        <v>489</v>
      </c>
      <c r="AC715" s="247"/>
      <c r="AD715" s="247"/>
      <c r="AE715" s="247"/>
      <c r="AF715" s="247"/>
    </row>
    <row r="716" spans="1:32" ht="165.95" customHeight="1">
      <c r="A716" s="115" t="s">
        <v>1061</v>
      </c>
      <c r="B716" s="10" t="s">
        <v>56</v>
      </c>
      <c r="C716" s="4" t="s">
        <v>413</v>
      </c>
      <c r="D716" s="4" t="s">
        <v>414</v>
      </c>
      <c r="E716" s="4" t="s">
        <v>415</v>
      </c>
      <c r="F716" s="4" t="s">
        <v>416</v>
      </c>
      <c r="G716" s="4" t="s">
        <v>417</v>
      </c>
      <c r="H716" s="4" t="s">
        <v>418</v>
      </c>
      <c r="I716" s="4" t="s">
        <v>419</v>
      </c>
      <c r="J716" s="4" t="s">
        <v>31</v>
      </c>
      <c r="K716" s="5">
        <v>100</v>
      </c>
      <c r="L716" s="52">
        <v>710000000</v>
      </c>
      <c r="M716" s="52" t="s">
        <v>61</v>
      </c>
      <c r="N716" s="89" t="s">
        <v>100</v>
      </c>
      <c r="O716" s="4" t="s">
        <v>420</v>
      </c>
      <c r="P716" s="4"/>
      <c r="Q716" s="4" t="s">
        <v>525</v>
      </c>
      <c r="R716" s="4" t="s">
        <v>399</v>
      </c>
      <c r="S716" s="4"/>
      <c r="T716" s="3" t="s">
        <v>86</v>
      </c>
      <c r="U716" s="6"/>
      <c r="V716" s="6">
        <v>20163393.079999998</v>
      </c>
      <c r="W716" s="6">
        <v>20163393.079999998</v>
      </c>
      <c r="X716" s="2">
        <f t="shared" si="13"/>
        <v>22583000.249600001</v>
      </c>
      <c r="Y716" s="4" t="s">
        <v>85</v>
      </c>
      <c r="Z716" s="4">
        <v>2015</v>
      </c>
      <c r="AA716" s="4" t="s">
        <v>496</v>
      </c>
      <c r="AB716" s="4" t="s">
        <v>489</v>
      </c>
      <c r="AC716" s="247"/>
      <c r="AD716" s="247"/>
      <c r="AE716" s="247"/>
      <c r="AF716" s="247"/>
    </row>
    <row r="717" spans="1:32" ht="165.95" customHeight="1">
      <c r="A717" s="115" t="s">
        <v>1060</v>
      </c>
      <c r="B717" s="10" t="s">
        <v>56</v>
      </c>
      <c r="C717" s="4" t="s">
        <v>406</v>
      </c>
      <c r="D717" s="4" t="s">
        <v>407</v>
      </c>
      <c r="E717" s="4" t="s">
        <v>408</v>
      </c>
      <c r="F717" s="4" t="s">
        <v>409</v>
      </c>
      <c r="G717" s="4" t="s">
        <v>410</v>
      </c>
      <c r="H717" s="4" t="s">
        <v>421</v>
      </c>
      <c r="I717" s="4" t="s">
        <v>422</v>
      </c>
      <c r="J717" s="4" t="s">
        <v>31</v>
      </c>
      <c r="K717" s="5">
        <v>100</v>
      </c>
      <c r="L717" s="52">
        <v>710000000</v>
      </c>
      <c r="M717" s="52" t="s">
        <v>61</v>
      </c>
      <c r="N717" s="89" t="s">
        <v>100</v>
      </c>
      <c r="O717" s="4" t="s">
        <v>420</v>
      </c>
      <c r="P717" s="4"/>
      <c r="Q717" s="4" t="s">
        <v>525</v>
      </c>
      <c r="R717" s="4" t="s">
        <v>399</v>
      </c>
      <c r="S717" s="4"/>
      <c r="T717" s="3" t="s">
        <v>86</v>
      </c>
      <c r="U717" s="6"/>
      <c r="V717" s="6">
        <v>1563074</v>
      </c>
      <c r="W717" s="6">
        <v>1563074</v>
      </c>
      <c r="X717" s="2">
        <f t="shared" si="13"/>
        <v>1750642.8800000001</v>
      </c>
      <c r="Y717" s="4" t="s">
        <v>85</v>
      </c>
      <c r="Z717" s="4">
        <v>2015</v>
      </c>
      <c r="AA717" s="4" t="s">
        <v>496</v>
      </c>
      <c r="AB717" s="4" t="s">
        <v>489</v>
      </c>
      <c r="AC717" s="247"/>
      <c r="AD717" s="247"/>
      <c r="AE717" s="247"/>
      <c r="AF717" s="247"/>
    </row>
    <row r="718" spans="1:32" ht="165.95" customHeight="1">
      <c r="A718" s="115" t="s">
        <v>1059</v>
      </c>
      <c r="B718" s="10" t="s">
        <v>56</v>
      </c>
      <c r="C718" s="4" t="s">
        <v>406</v>
      </c>
      <c r="D718" s="4" t="s">
        <v>407</v>
      </c>
      <c r="E718" s="4" t="s">
        <v>408</v>
      </c>
      <c r="F718" s="4" t="s">
        <v>409</v>
      </c>
      <c r="G718" s="4" t="s">
        <v>410</v>
      </c>
      <c r="H718" s="4" t="s">
        <v>421</v>
      </c>
      <c r="I718" s="4" t="s">
        <v>422</v>
      </c>
      <c r="J718" s="4" t="s">
        <v>31</v>
      </c>
      <c r="K718" s="5">
        <v>100</v>
      </c>
      <c r="L718" s="52">
        <v>710000000</v>
      </c>
      <c r="M718" s="52" t="s">
        <v>61</v>
      </c>
      <c r="N718" s="89" t="s">
        <v>100</v>
      </c>
      <c r="O718" s="4" t="s">
        <v>527</v>
      </c>
      <c r="P718" s="4"/>
      <c r="Q718" s="4" t="s">
        <v>525</v>
      </c>
      <c r="R718" s="4" t="s">
        <v>399</v>
      </c>
      <c r="S718" s="4"/>
      <c r="T718" s="3" t="s">
        <v>86</v>
      </c>
      <c r="U718" s="6"/>
      <c r="V718" s="6">
        <v>1882124</v>
      </c>
      <c r="W718" s="6">
        <v>1882124</v>
      </c>
      <c r="X718" s="2">
        <f t="shared" si="13"/>
        <v>2107978.8800000004</v>
      </c>
      <c r="Y718" s="4" t="s">
        <v>85</v>
      </c>
      <c r="Z718" s="4">
        <v>2015</v>
      </c>
      <c r="AA718" s="4" t="s">
        <v>496</v>
      </c>
      <c r="AB718" s="4" t="s">
        <v>489</v>
      </c>
      <c r="AC718" s="247"/>
      <c r="AD718" s="247"/>
      <c r="AE718" s="247"/>
      <c r="AF718" s="247"/>
    </row>
    <row r="719" spans="1:32" ht="165.95" customHeight="1">
      <c r="A719" s="115" t="s">
        <v>1058</v>
      </c>
      <c r="B719" s="10" t="s">
        <v>56</v>
      </c>
      <c r="C719" s="4" t="s">
        <v>406</v>
      </c>
      <c r="D719" s="4" t="s">
        <v>407</v>
      </c>
      <c r="E719" s="4" t="s">
        <v>408</v>
      </c>
      <c r="F719" s="4" t="s">
        <v>409</v>
      </c>
      <c r="G719" s="4" t="s">
        <v>410</v>
      </c>
      <c r="H719" s="4" t="s">
        <v>421</v>
      </c>
      <c r="I719" s="4" t="s">
        <v>422</v>
      </c>
      <c r="J719" s="4" t="s">
        <v>31</v>
      </c>
      <c r="K719" s="5">
        <v>100</v>
      </c>
      <c r="L719" s="52">
        <v>710000000</v>
      </c>
      <c r="M719" s="52" t="s">
        <v>61</v>
      </c>
      <c r="N719" s="89" t="s">
        <v>100</v>
      </c>
      <c r="O719" s="4" t="s">
        <v>513</v>
      </c>
      <c r="P719" s="4"/>
      <c r="Q719" s="4" t="s">
        <v>525</v>
      </c>
      <c r="R719" s="4" t="s">
        <v>399</v>
      </c>
      <c r="S719" s="4"/>
      <c r="T719" s="3" t="s">
        <v>86</v>
      </c>
      <c r="U719" s="6"/>
      <c r="V719" s="6">
        <v>4617267</v>
      </c>
      <c r="W719" s="6">
        <v>4617267</v>
      </c>
      <c r="X719" s="2">
        <f t="shared" si="13"/>
        <v>5171339.04</v>
      </c>
      <c r="Y719" s="4" t="s">
        <v>85</v>
      </c>
      <c r="Z719" s="4">
        <v>2015</v>
      </c>
      <c r="AA719" s="4" t="s">
        <v>496</v>
      </c>
      <c r="AB719" s="4" t="s">
        <v>489</v>
      </c>
      <c r="AC719" s="247"/>
      <c r="AD719" s="247"/>
      <c r="AE719" s="247"/>
      <c r="AF719" s="247"/>
    </row>
    <row r="720" spans="1:32" ht="165.95" customHeight="1">
      <c r="A720" s="115" t="s">
        <v>1057</v>
      </c>
      <c r="B720" s="10" t="s">
        <v>56</v>
      </c>
      <c r="C720" s="4" t="s">
        <v>406</v>
      </c>
      <c r="D720" s="4" t="s">
        <v>407</v>
      </c>
      <c r="E720" s="4" t="s">
        <v>408</v>
      </c>
      <c r="F720" s="4" t="s">
        <v>409</v>
      </c>
      <c r="G720" s="4" t="s">
        <v>410</v>
      </c>
      <c r="H720" s="4" t="s">
        <v>421</v>
      </c>
      <c r="I720" s="4" t="s">
        <v>422</v>
      </c>
      <c r="J720" s="4" t="s">
        <v>31</v>
      </c>
      <c r="K720" s="5">
        <v>100</v>
      </c>
      <c r="L720" s="52">
        <v>710000000</v>
      </c>
      <c r="M720" s="52" t="s">
        <v>61</v>
      </c>
      <c r="N720" s="89" t="s">
        <v>100</v>
      </c>
      <c r="O720" s="4" t="s">
        <v>514</v>
      </c>
      <c r="P720" s="4"/>
      <c r="Q720" s="4" t="s">
        <v>525</v>
      </c>
      <c r="R720" s="4" t="s">
        <v>399</v>
      </c>
      <c r="S720" s="4"/>
      <c r="T720" s="3" t="s">
        <v>86</v>
      </c>
      <c r="U720" s="6"/>
      <c r="V720" s="6">
        <v>500457</v>
      </c>
      <c r="W720" s="6">
        <v>500457</v>
      </c>
      <c r="X720" s="2">
        <f t="shared" si="13"/>
        <v>560511.84000000008</v>
      </c>
      <c r="Y720" s="4" t="s">
        <v>85</v>
      </c>
      <c r="Z720" s="4">
        <v>2015</v>
      </c>
      <c r="AA720" s="4" t="s">
        <v>496</v>
      </c>
      <c r="AB720" s="4" t="s">
        <v>489</v>
      </c>
      <c r="AC720" s="247"/>
      <c r="AD720" s="247"/>
      <c r="AE720" s="247"/>
      <c r="AF720" s="247"/>
    </row>
    <row r="721" spans="1:32" ht="165.95" customHeight="1">
      <c r="A721" s="115" t="s">
        <v>1056</v>
      </c>
      <c r="B721" s="10" t="s">
        <v>56</v>
      </c>
      <c r="C721" s="4" t="s">
        <v>406</v>
      </c>
      <c r="D721" s="4" t="s">
        <v>407</v>
      </c>
      <c r="E721" s="4" t="s">
        <v>408</v>
      </c>
      <c r="F721" s="4" t="s">
        <v>409</v>
      </c>
      <c r="G721" s="4" t="s">
        <v>410</v>
      </c>
      <c r="H721" s="4" t="s">
        <v>421</v>
      </c>
      <c r="I721" s="4" t="s">
        <v>422</v>
      </c>
      <c r="J721" s="4" t="s">
        <v>31</v>
      </c>
      <c r="K721" s="5">
        <v>100</v>
      </c>
      <c r="L721" s="52">
        <v>710000000</v>
      </c>
      <c r="M721" s="52" t="s">
        <v>61</v>
      </c>
      <c r="N721" s="89" t="s">
        <v>100</v>
      </c>
      <c r="O721" s="4" t="s">
        <v>512</v>
      </c>
      <c r="P721" s="4"/>
      <c r="Q721" s="4" t="s">
        <v>525</v>
      </c>
      <c r="R721" s="4" t="s">
        <v>399</v>
      </c>
      <c r="S721" s="4"/>
      <c r="T721" s="3" t="s">
        <v>86</v>
      </c>
      <c r="U721" s="6"/>
      <c r="V721" s="6">
        <v>582117</v>
      </c>
      <c r="W721" s="6">
        <v>582117</v>
      </c>
      <c r="X721" s="2">
        <f t="shared" si="13"/>
        <v>651971.04</v>
      </c>
      <c r="Y721" s="4" t="s">
        <v>85</v>
      </c>
      <c r="Z721" s="4">
        <v>2015</v>
      </c>
      <c r="AA721" s="4" t="s">
        <v>496</v>
      </c>
      <c r="AB721" s="4" t="s">
        <v>489</v>
      </c>
      <c r="AC721" s="247"/>
      <c r="AD721" s="247"/>
      <c r="AE721" s="247"/>
      <c r="AF721" s="247"/>
    </row>
    <row r="722" spans="1:32" ht="165.95" customHeight="1">
      <c r="A722" s="115" t="s">
        <v>1055</v>
      </c>
      <c r="B722" s="10" t="s">
        <v>56</v>
      </c>
      <c r="C722" s="4" t="s">
        <v>423</v>
      </c>
      <c r="D722" s="4" t="s">
        <v>424</v>
      </c>
      <c r="E722" s="4" t="s">
        <v>425</v>
      </c>
      <c r="F722" s="4" t="s">
        <v>426</v>
      </c>
      <c r="G722" s="4" t="s">
        <v>427</v>
      </c>
      <c r="H722" s="4" t="s">
        <v>428</v>
      </c>
      <c r="I722" s="4" t="s">
        <v>429</v>
      </c>
      <c r="J722" s="4" t="s">
        <v>31</v>
      </c>
      <c r="K722" s="5">
        <v>100</v>
      </c>
      <c r="L722" s="52">
        <v>710000000</v>
      </c>
      <c r="M722" s="52" t="s">
        <v>61</v>
      </c>
      <c r="N722" s="89" t="s">
        <v>100</v>
      </c>
      <c r="O722" s="4" t="s">
        <v>420</v>
      </c>
      <c r="P722" s="4"/>
      <c r="Q722" s="4" t="s">
        <v>525</v>
      </c>
      <c r="R722" s="4" t="s">
        <v>399</v>
      </c>
      <c r="S722" s="4"/>
      <c r="T722" s="3" t="s">
        <v>86</v>
      </c>
      <c r="U722" s="6"/>
      <c r="V722" s="6">
        <v>2937504</v>
      </c>
      <c r="W722" s="6">
        <v>2937504</v>
      </c>
      <c r="X722" s="2">
        <f t="shared" si="13"/>
        <v>3290004.4800000004</v>
      </c>
      <c r="Y722" s="4" t="s">
        <v>85</v>
      </c>
      <c r="Z722" s="4">
        <v>2015</v>
      </c>
      <c r="AA722" s="4" t="s">
        <v>496</v>
      </c>
      <c r="AB722" s="4" t="s">
        <v>489</v>
      </c>
      <c r="AC722" s="247"/>
      <c r="AD722" s="247"/>
      <c r="AE722" s="247"/>
      <c r="AF722" s="247"/>
    </row>
    <row r="723" spans="1:32" ht="165.95" customHeight="1">
      <c r="A723" s="115" t="s">
        <v>1054</v>
      </c>
      <c r="B723" s="10" t="s">
        <v>56</v>
      </c>
      <c r="C723" s="4" t="s">
        <v>423</v>
      </c>
      <c r="D723" s="4" t="s">
        <v>424</v>
      </c>
      <c r="E723" s="4" t="s">
        <v>425</v>
      </c>
      <c r="F723" s="4" t="s">
        <v>426</v>
      </c>
      <c r="G723" s="4" t="s">
        <v>427</v>
      </c>
      <c r="H723" s="4" t="s">
        <v>428</v>
      </c>
      <c r="I723" s="4" t="s">
        <v>429</v>
      </c>
      <c r="J723" s="4" t="s">
        <v>31</v>
      </c>
      <c r="K723" s="5">
        <v>100</v>
      </c>
      <c r="L723" s="52">
        <v>710000000</v>
      </c>
      <c r="M723" s="52" t="s">
        <v>61</v>
      </c>
      <c r="N723" s="89" t="s">
        <v>100</v>
      </c>
      <c r="O723" s="4" t="s">
        <v>514</v>
      </c>
      <c r="P723" s="4"/>
      <c r="Q723" s="4" t="s">
        <v>525</v>
      </c>
      <c r="R723" s="4" t="s">
        <v>399</v>
      </c>
      <c r="S723" s="4"/>
      <c r="T723" s="3" t="s">
        <v>86</v>
      </c>
      <c r="U723" s="6"/>
      <c r="V723" s="6">
        <v>402924</v>
      </c>
      <c r="W723" s="6">
        <v>402924</v>
      </c>
      <c r="X723" s="2">
        <f t="shared" si="13"/>
        <v>451274.88000000006</v>
      </c>
      <c r="Y723" s="4" t="s">
        <v>85</v>
      </c>
      <c r="Z723" s="4">
        <v>2015</v>
      </c>
      <c r="AA723" s="4" t="s">
        <v>496</v>
      </c>
      <c r="AB723" s="4" t="s">
        <v>489</v>
      </c>
      <c r="AC723" s="247"/>
      <c r="AD723" s="247"/>
      <c r="AE723" s="247"/>
      <c r="AF723" s="247"/>
    </row>
    <row r="724" spans="1:32" ht="165.95" customHeight="1">
      <c r="A724" s="115" t="s">
        <v>1053</v>
      </c>
      <c r="B724" s="10" t="s">
        <v>56</v>
      </c>
      <c r="C724" s="4" t="s">
        <v>423</v>
      </c>
      <c r="D724" s="4" t="s">
        <v>424</v>
      </c>
      <c r="E724" s="4" t="s">
        <v>425</v>
      </c>
      <c r="F724" s="4" t="s">
        <v>426</v>
      </c>
      <c r="G724" s="4" t="s">
        <v>427</v>
      </c>
      <c r="H724" s="4" t="s">
        <v>428</v>
      </c>
      <c r="I724" s="4" t="s">
        <v>429</v>
      </c>
      <c r="J724" s="4" t="s">
        <v>31</v>
      </c>
      <c r="K724" s="5">
        <v>100</v>
      </c>
      <c r="L724" s="52">
        <v>710000000</v>
      </c>
      <c r="M724" s="52" t="s">
        <v>61</v>
      </c>
      <c r="N724" s="89" t="s">
        <v>100</v>
      </c>
      <c r="O724" s="53" t="s">
        <v>255</v>
      </c>
      <c r="P724" s="4"/>
      <c r="Q724" s="4" t="s">
        <v>525</v>
      </c>
      <c r="R724" s="4" t="s">
        <v>399</v>
      </c>
      <c r="S724" s="4"/>
      <c r="T724" s="3" t="s">
        <v>86</v>
      </c>
      <c r="U724" s="6"/>
      <c r="V724" s="6">
        <v>378924</v>
      </c>
      <c r="W724" s="6">
        <v>378924</v>
      </c>
      <c r="X724" s="2">
        <f t="shared" si="13"/>
        <v>424394.88000000006</v>
      </c>
      <c r="Y724" s="4" t="s">
        <v>85</v>
      </c>
      <c r="Z724" s="4">
        <v>2015</v>
      </c>
      <c r="AA724" s="4" t="s">
        <v>496</v>
      </c>
      <c r="AB724" s="4" t="s">
        <v>489</v>
      </c>
      <c r="AC724" s="247"/>
      <c r="AD724" s="247"/>
      <c r="AE724" s="247"/>
      <c r="AF724" s="247"/>
    </row>
    <row r="725" spans="1:32" ht="165.95" customHeight="1">
      <c r="A725" s="115" t="s">
        <v>1052</v>
      </c>
      <c r="B725" s="10" t="s">
        <v>56</v>
      </c>
      <c r="C725" s="4" t="s">
        <v>423</v>
      </c>
      <c r="D725" s="4" t="s">
        <v>424</v>
      </c>
      <c r="E725" s="4" t="s">
        <v>425</v>
      </c>
      <c r="F725" s="4" t="s">
        <v>426</v>
      </c>
      <c r="G725" s="4" t="s">
        <v>427</v>
      </c>
      <c r="H725" s="4" t="s">
        <v>428</v>
      </c>
      <c r="I725" s="4" t="s">
        <v>429</v>
      </c>
      <c r="J725" s="4" t="s">
        <v>31</v>
      </c>
      <c r="K725" s="5">
        <v>100</v>
      </c>
      <c r="L725" s="52">
        <v>710000000</v>
      </c>
      <c r="M725" s="52" t="s">
        <v>61</v>
      </c>
      <c r="N725" s="89" t="s">
        <v>100</v>
      </c>
      <c r="O725" s="4" t="s">
        <v>513</v>
      </c>
      <c r="P725" s="4"/>
      <c r="Q725" s="4" t="s">
        <v>525</v>
      </c>
      <c r="R725" s="4" t="s">
        <v>399</v>
      </c>
      <c r="S725" s="4"/>
      <c r="T725" s="3" t="s">
        <v>86</v>
      </c>
      <c r="U725" s="6"/>
      <c r="V725" s="6">
        <v>378924</v>
      </c>
      <c r="W725" s="6">
        <v>378924</v>
      </c>
      <c r="X725" s="2">
        <f t="shared" si="13"/>
        <v>424394.88000000006</v>
      </c>
      <c r="Y725" s="4" t="s">
        <v>85</v>
      </c>
      <c r="Z725" s="4">
        <v>2015</v>
      </c>
      <c r="AA725" s="4" t="s">
        <v>496</v>
      </c>
      <c r="AB725" s="4" t="s">
        <v>489</v>
      </c>
      <c r="AC725" s="247"/>
      <c r="AD725" s="247"/>
      <c r="AE725" s="247"/>
      <c r="AF725" s="247"/>
    </row>
    <row r="726" spans="1:32" ht="165.95" customHeight="1">
      <c r="A726" s="115" t="s">
        <v>1051</v>
      </c>
      <c r="B726" s="10" t="s">
        <v>56</v>
      </c>
      <c r="C726" s="4" t="s">
        <v>423</v>
      </c>
      <c r="D726" s="4" t="s">
        <v>424</v>
      </c>
      <c r="E726" s="4" t="s">
        <v>425</v>
      </c>
      <c r="F726" s="4" t="s">
        <v>426</v>
      </c>
      <c r="G726" s="4" t="s">
        <v>427</v>
      </c>
      <c r="H726" s="4" t="s">
        <v>428</v>
      </c>
      <c r="I726" s="4" t="s">
        <v>429</v>
      </c>
      <c r="J726" s="4" t="s">
        <v>31</v>
      </c>
      <c r="K726" s="5">
        <v>100</v>
      </c>
      <c r="L726" s="52">
        <v>710000000</v>
      </c>
      <c r="M726" s="52" t="s">
        <v>61</v>
      </c>
      <c r="N726" s="89" t="s">
        <v>100</v>
      </c>
      <c r="O726" s="4" t="s">
        <v>527</v>
      </c>
      <c r="P726" s="4"/>
      <c r="Q726" s="4" t="s">
        <v>525</v>
      </c>
      <c r="R726" s="4" t="s">
        <v>399</v>
      </c>
      <c r="S726" s="4"/>
      <c r="T726" s="3" t="s">
        <v>86</v>
      </c>
      <c r="U726" s="6"/>
      <c r="V726" s="6">
        <v>402924</v>
      </c>
      <c r="W726" s="6">
        <v>402924</v>
      </c>
      <c r="X726" s="2">
        <f t="shared" si="13"/>
        <v>451274.88000000006</v>
      </c>
      <c r="Y726" s="4" t="s">
        <v>85</v>
      </c>
      <c r="Z726" s="4">
        <v>2015</v>
      </c>
      <c r="AA726" s="4" t="s">
        <v>496</v>
      </c>
      <c r="AB726" s="4" t="s">
        <v>489</v>
      </c>
      <c r="AC726" s="247"/>
      <c r="AD726" s="247"/>
      <c r="AE726" s="247"/>
      <c r="AF726" s="247"/>
    </row>
    <row r="727" spans="1:32" ht="165.95" customHeight="1">
      <c r="A727" s="115" t="s">
        <v>1050</v>
      </c>
      <c r="B727" s="10" t="s">
        <v>56</v>
      </c>
      <c r="C727" s="4" t="s">
        <v>423</v>
      </c>
      <c r="D727" s="4" t="s">
        <v>424</v>
      </c>
      <c r="E727" s="4" t="s">
        <v>425</v>
      </c>
      <c r="F727" s="4" t="s">
        <v>426</v>
      </c>
      <c r="G727" s="4" t="s">
        <v>427</v>
      </c>
      <c r="H727" s="4" t="s">
        <v>428</v>
      </c>
      <c r="I727" s="4" t="s">
        <v>429</v>
      </c>
      <c r="J727" s="4" t="s">
        <v>31</v>
      </c>
      <c r="K727" s="5">
        <v>100</v>
      </c>
      <c r="L727" s="52">
        <v>710000000</v>
      </c>
      <c r="M727" s="52" t="s">
        <v>61</v>
      </c>
      <c r="N727" s="89" t="s">
        <v>100</v>
      </c>
      <c r="O727" s="4" t="s">
        <v>437</v>
      </c>
      <c r="P727" s="4"/>
      <c r="Q727" s="4" t="s">
        <v>525</v>
      </c>
      <c r="R727" s="4" t="s">
        <v>399</v>
      </c>
      <c r="S727" s="4"/>
      <c r="T727" s="3" t="s">
        <v>86</v>
      </c>
      <c r="U727" s="6"/>
      <c r="V727" s="6">
        <v>402924</v>
      </c>
      <c r="W727" s="6">
        <v>402924</v>
      </c>
      <c r="X727" s="2">
        <f t="shared" si="13"/>
        <v>451274.88000000006</v>
      </c>
      <c r="Y727" s="4" t="s">
        <v>85</v>
      </c>
      <c r="Z727" s="4">
        <v>2015</v>
      </c>
      <c r="AA727" s="4" t="s">
        <v>496</v>
      </c>
      <c r="AB727" s="4" t="s">
        <v>489</v>
      </c>
      <c r="AC727" s="247"/>
      <c r="AD727" s="247"/>
      <c r="AE727" s="247"/>
      <c r="AF727" s="247"/>
    </row>
    <row r="728" spans="1:32" ht="165.95" customHeight="1">
      <c r="A728" s="115" t="s">
        <v>1049</v>
      </c>
      <c r="B728" s="10" t="s">
        <v>56</v>
      </c>
      <c r="C728" s="4" t="s">
        <v>423</v>
      </c>
      <c r="D728" s="4" t="s">
        <v>424</v>
      </c>
      <c r="E728" s="4" t="s">
        <v>425</v>
      </c>
      <c r="F728" s="4" t="s">
        <v>426</v>
      </c>
      <c r="G728" s="4" t="s">
        <v>427</v>
      </c>
      <c r="H728" s="4" t="s">
        <v>428</v>
      </c>
      <c r="I728" s="4" t="s">
        <v>429</v>
      </c>
      <c r="J728" s="4" t="s">
        <v>31</v>
      </c>
      <c r="K728" s="5">
        <v>100</v>
      </c>
      <c r="L728" s="52">
        <v>710000000</v>
      </c>
      <c r="M728" s="52" t="s">
        <v>61</v>
      </c>
      <c r="N728" s="89" t="s">
        <v>100</v>
      </c>
      <c r="O728" s="4" t="s">
        <v>402</v>
      </c>
      <c r="P728" s="4"/>
      <c r="Q728" s="4" t="s">
        <v>525</v>
      </c>
      <c r="R728" s="4" t="s">
        <v>399</v>
      </c>
      <c r="S728" s="4"/>
      <c r="T728" s="3" t="s">
        <v>86</v>
      </c>
      <c r="U728" s="6"/>
      <c r="V728" s="6">
        <v>378924</v>
      </c>
      <c r="W728" s="6">
        <v>378924</v>
      </c>
      <c r="X728" s="2">
        <f t="shared" si="13"/>
        <v>424394.88000000006</v>
      </c>
      <c r="Y728" s="4" t="s">
        <v>85</v>
      </c>
      <c r="Z728" s="4">
        <v>2015</v>
      </c>
      <c r="AA728" s="4" t="s">
        <v>496</v>
      </c>
      <c r="AB728" s="4" t="s">
        <v>489</v>
      </c>
      <c r="AC728" s="247"/>
      <c r="AD728" s="247"/>
      <c r="AE728" s="247"/>
      <c r="AF728" s="247"/>
    </row>
    <row r="729" spans="1:32" ht="165.95" customHeight="1">
      <c r="A729" s="115" t="s">
        <v>1048</v>
      </c>
      <c r="B729" s="10" t="s">
        <v>56</v>
      </c>
      <c r="C729" s="4" t="s">
        <v>423</v>
      </c>
      <c r="D729" s="4" t="s">
        <v>424</v>
      </c>
      <c r="E729" s="4" t="s">
        <v>425</v>
      </c>
      <c r="F729" s="4" t="s">
        <v>426</v>
      </c>
      <c r="G729" s="4" t="s">
        <v>427</v>
      </c>
      <c r="H729" s="4" t="s">
        <v>428</v>
      </c>
      <c r="I729" s="4" t="s">
        <v>429</v>
      </c>
      <c r="J729" s="4" t="s">
        <v>31</v>
      </c>
      <c r="K729" s="5">
        <v>100</v>
      </c>
      <c r="L729" s="52">
        <v>710000000</v>
      </c>
      <c r="M729" s="52" t="s">
        <v>61</v>
      </c>
      <c r="N729" s="89" t="s">
        <v>100</v>
      </c>
      <c r="O729" s="4" t="s">
        <v>510</v>
      </c>
      <c r="P729" s="4"/>
      <c r="Q729" s="4" t="s">
        <v>525</v>
      </c>
      <c r="R729" s="4" t="s">
        <v>399</v>
      </c>
      <c r="S729" s="4"/>
      <c r="T729" s="3" t="s">
        <v>86</v>
      </c>
      <c r="U729" s="6"/>
      <c r="V729" s="6">
        <v>378924</v>
      </c>
      <c r="W729" s="6">
        <v>378924</v>
      </c>
      <c r="X729" s="2">
        <f t="shared" si="13"/>
        <v>424394.88000000006</v>
      </c>
      <c r="Y729" s="4" t="s">
        <v>85</v>
      </c>
      <c r="Z729" s="4">
        <v>2015</v>
      </c>
      <c r="AA729" s="4" t="s">
        <v>496</v>
      </c>
      <c r="AB729" s="4" t="s">
        <v>489</v>
      </c>
      <c r="AC729" s="247"/>
      <c r="AD729" s="247"/>
      <c r="AE729" s="247"/>
      <c r="AF729" s="247"/>
    </row>
    <row r="730" spans="1:32" ht="165.95" customHeight="1">
      <c r="A730" s="115" t="s">
        <v>1047</v>
      </c>
      <c r="B730" s="10" t="s">
        <v>56</v>
      </c>
      <c r="C730" s="4" t="s">
        <v>423</v>
      </c>
      <c r="D730" s="4" t="s">
        <v>424</v>
      </c>
      <c r="E730" s="4" t="s">
        <v>425</v>
      </c>
      <c r="F730" s="4" t="s">
        <v>426</v>
      </c>
      <c r="G730" s="4" t="s">
        <v>427</v>
      </c>
      <c r="H730" s="4" t="s">
        <v>428</v>
      </c>
      <c r="I730" s="4" t="s">
        <v>429</v>
      </c>
      <c r="J730" s="4" t="s">
        <v>31</v>
      </c>
      <c r="K730" s="5">
        <v>100</v>
      </c>
      <c r="L730" s="52">
        <v>710000000</v>
      </c>
      <c r="M730" s="52" t="s">
        <v>61</v>
      </c>
      <c r="N730" s="89" t="s">
        <v>100</v>
      </c>
      <c r="O730" s="4" t="s">
        <v>401</v>
      </c>
      <c r="P730" s="4"/>
      <c r="Q730" s="4" t="s">
        <v>525</v>
      </c>
      <c r="R730" s="4" t="s">
        <v>399</v>
      </c>
      <c r="S730" s="4"/>
      <c r="T730" s="3" t="s">
        <v>86</v>
      </c>
      <c r="U730" s="6"/>
      <c r="V730" s="6">
        <v>378924</v>
      </c>
      <c r="W730" s="6">
        <v>378924</v>
      </c>
      <c r="X730" s="2">
        <f t="shared" si="13"/>
        <v>424394.88000000006</v>
      </c>
      <c r="Y730" s="4" t="s">
        <v>85</v>
      </c>
      <c r="Z730" s="4">
        <v>2015</v>
      </c>
      <c r="AA730" s="4" t="s">
        <v>496</v>
      </c>
      <c r="AB730" s="4" t="s">
        <v>489</v>
      </c>
      <c r="AC730" s="247"/>
      <c r="AD730" s="247"/>
      <c r="AE730" s="247"/>
      <c r="AF730" s="247"/>
    </row>
    <row r="731" spans="1:32" ht="165.95" customHeight="1">
      <c r="A731" s="115" t="s">
        <v>1046</v>
      </c>
      <c r="B731" s="10" t="s">
        <v>56</v>
      </c>
      <c r="C731" s="4" t="s">
        <v>423</v>
      </c>
      <c r="D731" s="4" t="s">
        <v>424</v>
      </c>
      <c r="E731" s="4" t="s">
        <v>425</v>
      </c>
      <c r="F731" s="4" t="s">
        <v>426</v>
      </c>
      <c r="G731" s="4" t="s">
        <v>427</v>
      </c>
      <c r="H731" s="4" t="s">
        <v>428</v>
      </c>
      <c r="I731" s="4" t="s">
        <v>429</v>
      </c>
      <c r="J731" s="4" t="s">
        <v>31</v>
      </c>
      <c r="K731" s="5">
        <v>100</v>
      </c>
      <c r="L731" s="52">
        <v>710000000</v>
      </c>
      <c r="M731" s="52" t="s">
        <v>61</v>
      </c>
      <c r="N731" s="89" t="s">
        <v>100</v>
      </c>
      <c r="O731" s="4" t="s">
        <v>512</v>
      </c>
      <c r="P731" s="4"/>
      <c r="Q731" s="4" t="s">
        <v>525</v>
      </c>
      <c r="R731" s="4" t="s">
        <v>399</v>
      </c>
      <c r="S731" s="4"/>
      <c r="T731" s="3" t="s">
        <v>86</v>
      </c>
      <c r="U731" s="6"/>
      <c r="V731" s="6">
        <v>378924</v>
      </c>
      <c r="W731" s="6">
        <v>378924</v>
      </c>
      <c r="X731" s="2">
        <f t="shared" si="13"/>
        <v>424394.88000000006</v>
      </c>
      <c r="Y731" s="4" t="s">
        <v>85</v>
      </c>
      <c r="Z731" s="4">
        <v>2015</v>
      </c>
      <c r="AA731" s="4" t="s">
        <v>496</v>
      </c>
      <c r="AB731" s="4" t="s">
        <v>489</v>
      </c>
      <c r="AC731" s="247"/>
      <c r="AD731" s="247"/>
      <c r="AE731" s="247"/>
      <c r="AF731" s="247"/>
    </row>
    <row r="732" spans="1:32" ht="165.95" customHeight="1">
      <c r="A732" s="115" t="s">
        <v>1045</v>
      </c>
      <c r="B732" s="10" t="s">
        <v>56</v>
      </c>
      <c r="C732" s="4" t="s">
        <v>423</v>
      </c>
      <c r="D732" s="4" t="s">
        <v>424</v>
      </c>
      <c r="E732" s="4" t="s">
        <v>425</v>
      </c>
      <c r="F732" s="4" t="s">
        <v>426</v>
      </c>
      <c r="G732" s="4" t="s">
        <v>427</v>
      </c>
      <c r="H732" s="4" t="s">
        <v>428</v>
      </c>
      <c r="I732" s="4" t="s">
        <v>429</v>
      </c>
      <c r="J732" s="4" t="s">
        <v>31</v>
      </c>
      <c r="K732" s="5">
        <v>100</v>
      </c>
      <c r="L732" s="52">
        <v>710000000</v>
      </c>
      <c r="M732" s="52" t="s">
        <v>61</v>
      </c>
      <c r="N732" s="89" t="s">
        <v>100</v>
      </c>
      <c r="O732" s="4" t="s">
        <v>398</v>
      </c>
      <c r="P732" s="4"/>
      <c r="Q732" s="4" t="s">
        <v>525</v>
      </c>
      <c r="R732" s="4" t="s">
        <v>399</v>
      </c>
      <c r="S732" s="4"/>
      <c r="T732" s="3" t="s">
        <v>86</v>
      </c>
      <c r="U732" s="6"/>
      <c r="V732" s="6">
        <v>378924</v>
      </c>
      <c r="W732" s="6">
        <v>378924</v>
      </c>
      <c r="X732" s="2">
        <f t="shared" si="13"/>
        <v>424394.88000000006</v>
      </c>
      <c r="Y732" s="4" t="s">
        <v>85</v>
      </c>
      <c r="Z732" s="4">
        <v>2015</v>
      </c>
      <c r="AA732" s="4" t="s">
        <v>496</v>
      </c>
      <c r="AB732" s="4" t="s">
        <v>489</v>
      </c>
      <c r="AC732" s="247"/>
      <c r="AD732" s="247"/>
      <c r="AE732" s="247"/>
      <c r="AF732" s="247"/>
    </row>
    <row r="733" spans="1:32" ht="165.95" customHeight="1">
      <c r="A733" s="115" t="s">
        <v>1044</v>
      </c>
      <c r="B733" s="10" t="s">
        <v>56</v>
      </c>
      <c r="C733" s="4" t="s">
        <v>430</v>
      </c>
      <c r="D733" s="4" t="s">
        <v>431</v>
      </c>
      <c r="E733" s="4" t="s">
        <v>432</v>
      </c>
      <c r="F733" s="4" t="s">
        <v>433</v>
      </c>
      <c r="G733" s="4" t="s">
        <v>434</v>
      </c>
      <c r="H733" s="4" t="s">
        <v>435</v>
      </c>
      <c r="I733" s="4" t="s">
        <v>436</v>
      </c>
      <c r="J733" s="4" t="s">
        <v>31</v>
      </c>
      <c r="K733" s="5">
        <v>100</v>
      </c>
      <c r="L733" s="52">
        <v>710000000</v>
      </c>
      <c r="M733" s="52" t="s">
        <v>61</v>
      </c>
      <c r="N733" s="89" t="s">
        <v>100</v>
      </c>
      <c r="O733" s="4" t="s">
        <v>420</v>
      </c>
      <c r="P733" s="4"/>
      <c r="Q733" s="4" t="s">
        <v>525</v>
      </c>
      <c r="R733" s="4" t="s">
        <v>399</v>
      </c>
      <c r="S733" s="4"/>
      <c r="T733" s="3" t="s">
        <v>86</v>
      </c>
      <c r="U733" s="6"/>
      <c r="V733" s="6">
        <v>25441017.600000001</v>
      </c>
      <c r="W733" s="6">
        <v>25441017.600000001</v>
      </c>
      <c r="X733" s="2">
        <f t="shared" si="13"/>
        <v>28493939.712000005</v>
      </c>
      <c r="Y733" s="4" t="s">
        <v>85</v>
      </c>
      <c r="Z733" s="4">
        <v>2015</v>
      </c>
      <c r="AA733" s="4" t="s">
        <v>496</v>
      </c>
      <c r="AB733" s="4" t="s">
        <v>489</v>
      </c>
      <c r="AC733" s="247"/>
      <c r="AD733" s="247"/>
      <c r="AE733" s="247"/>
      <c r="AF733" s="247"/>
    </row>
    <row r="734" spans="1:32" ht="165.95" customHeight="1">
      <c r="A734" s="115" t="s">
        <v>1043</v>
      </c>
      <c r="B734" s="10" t="s">
        <v>56</v>
      </c>
      <c r="C734" s="4" t="s">
        <v>430</v>
      </c>
      <c r="D734" s="4" t="s">
        <v>431</v>
      </c>
      <c r="E734" s="4" t="s">
        <v>432</v>
      </c>
      <c r="F734" s="4" t="s">
        <v>433</v>
      </c>
      <c r="G734" s="4" t="s">
        <v>434</v>
      </c>
      <c r="H734" s="4" t="s">
        <v>435</v>
      </c>
      <c r="I734" s="4" t="s">
        <v>436</v>
      </c>
      <c r="J734" s="4" t="s">
        <v>31</v>
      </c>
      <c r="K734" s="5">
        <v>100</v>
      </c>
      <c r="L734" s="52">
        <v>710000000</v>
      </c>
      <c r="M734" s="52" t="s">
        <v>61</v>
      </c>
      <c r="N734" s="89" t="s">
        <v>100</v>
      </c>
      <c r="O734" s="4" t="s">
        <v>398</v>
      </c>
      <c r="P734" s="4"/>
      <c r="Q734" s="4" t="s">
        <v>525</v>
      </c>
      <c r="R734" s="4" t="s">
        <v>399</v>
      </c>
      <c r="S734" s="4"/>
      <c r="T734" s="3" t="s">
        <v>86</v>
      </c>
      <c r="U734" s="6"/>
      <c r="V734" s="6">
        <v>6650553.5999999996</v>
      </c>
      <c r="W734" s="6">
        <v>6650553.5999999996</v>
      </c>
      <c r="X734" s="2">
        <f t="shared" si="13"/>
        <v>7448620.0320000006</v>
      </c>
      <c r="Y734" s="4" t="s">
        <v>85</v>
      </c>
      <c r="Z734" s="4">
        <v>2015</v>
      </c>
      <c r="AA734" s="4" t="s">
        <v>496</v>
      </c>
      <c r="AB734" s="4" t="s">
        <v>489</v>
      </c>
      <c r="AC734" s="247"/>
      <c r="AD734" s="247"/>
      <c r="AE734" s="247"/>
      <c r="AF734" s="247"/>
    </row>
    <row r="735" spans="1:32" ht="165.95" customHeight="1">
      <c r="A735" s="115" t="s">
        <v>1042</v>
      </c>
      <c r="B735" s="10" t="s">
        <v>56</v>
      </c>
      <c r="C735" s="4" t="s">
        <v>430</v>
      </c>
      <c r="D735" s="4" t="s">
        <v>431</v>
      </c>
      <c r="E735" s="4" t="s">
        <v>432</v>
      </c>
      <c r="F735" s="4" t="s">
        <v>433</v>
      </c>
      <c r="G735" s="4" t="s">
        <v>434</v>
      </c>
      <c r="H735" s="4" t="s">
        <v>435</v>
      </c>
      <c r="I735" s="4" t="s">
        <v>436</v>
      </c>
      <c r="J735" s="4" t="s">
        <v>31</v>
      </c>
      <c r="K735" s="5">
        <v>100</v>
      </c>
      <c r="L735" s="52">
        <v>710000000</v>
      </c>
      <c r="M735" s="52" t="s">
        <v>61</v>
      </c>
      <c r="N735" s="89" t="s">
        <v>100</v>
      </c>
      <c r="O735" s="4" t="s">
        <v>510</v>
      </c>
      <c r="P735" s="4"/>
      <c r="Q735" s="4" t="s">
        <v>525</v>
      </c>
      <c r="R735" s="4" t="s">
        <v>399</v>
      </c>
      <c r="S735" s="4"/>
      <c r="T735" s="3" t="s">
        <v>86</v>
      </c>
      <c r="U735" s="6"/>
      <c r="V735" s="6">
        <v>2748038.4</v>
      </c>
      <c r="W735" s="6">
        <v>2748038.4</v>
      </c>
      <c r="X735" s="2">
        <f t="shared" si="13"/>
        <v>3077803.0080000004</v>
      </c>
      <c r="Y735" s="4" t="s">
        <v>85</v>
      </c>
      <c r="Z735" s="4">
        <v>2015</v>
      </c>
      <c r="AA735" s="4" t="s">
        <v>496</v>
      </c>
      <c r="AB735" s="4" t="s">
        <v>489</v>
      </c>
      <c r="AC735" s="247"/>
      <c r="AD735" s="247"/>
      <c r="AE735" s="247"/>
      <c r="AF735" s="247"/>
    </row>
    <row r="736" spans="1:32" ht="165.95" customHeight="1">
      <c r="A736" s="115" t="s">
        <v>1041</v>
      </c>
      <c r="B736" s="10" t="s">
        <v>56</v>
      </c>
      <c r="C736" s="4" t="s">
        <v>430</v>
      </c>
      <c r="D736" s="4" t="s">
        <v>431</v>
      </c>
      <c r="E736" s="4" t="s">
        <v>432</v>
      </c>
      <c r="F736" s="4" t="s">
        <v>433</v>
      </c>
      <c r="G736" s="4" t="s">
        <v>434</v>
      </c>
      <c r="H736" s="4" t="s">
        <v>435</v>
      </c>
      <c r="I736" s="4" t="s">
        <v>436</v>
      </c>
      <c r="J736" s="4" t="s">
        <v>31</v>
      </c>
      <c r="K736" s="5">
        <v>100</v>
      </c>
      <c r="L736" s="52">
        <v>710000000</v>
      </c>
      <c r="M736" s="52" t="s">
        <v>61</v>
      </c>
      <c r="N736" s="89" t="s">
        <v>100</v>
      </c>
      <c r="O736" s="4" t="s">
        <v>527</v>
      </c>
      <c r="P736" s="4"/>
      <c r="Q736" s="4" t="s">
        <v>525</v>
      </c>
      <c r="R736" s="4" t="s">
        <v>399</v>
      </c>
      <c r="S736" s="4"/>
      <c r="T736" s="3" t="s">
        <v>86</v>
      </c>
      <c r="U736" s="6"/>
      <c r="V736" s="6">
        <v>11735011.199999999</v>
      </c>
      <c r="W736" s="6">
        <v>11735011.199999999</v>
      </c>
      <c r="X736" s="2">
        <f t="shared" si="13"/>
        <v>13143212.544</v>
      </c>
      <c r="Y736" s="4" t="s">
        <v>85</v>
      </c>
      <c r="Z736" s="4">
        <v>2015</v>
      </c>
      <c r="AA736" s="4" t="s">
        <v>496</v>
      </c>
      <c r="AB736" s="4" t="s">
        <v>489</v>
      </c>
      <c r="AC736" s="247"/>
      <c r="AD736" s="247"/>
      <c r="AE736" s="247"/>
      <c r="AF736" s="247"/>
    </row>
    <row r="737" spans="1:32" ht="165.95" customHeight="1">
      <c r="A737" s="115" t="s">
        <v>1040</v>
      </c>
      <c r="B737" s="10" t="s">
        <v>56</v>
      </c>
      <c r="C737" s="4" t="s">
        <v>430</v>
      </c>
      <c r="D737" s="4" t="s">
        <v>431</v>
      </c>
      <c r="E737" s="4" t="s">
        <v>432</v>
      </c>
      <c r="F737" s="4" t="s">
        <v>433</v>
      </c>
      <c r="G737" s="4" t="s">
        <v>434</v>
      </c>
      <c r="H737" s="4" t="s">
        <v>435</v>
      </c>
      <c r="I737" s="4" t="s">
        <v>436</v>
      </c>
      <c r="J737" s="4" t="s">
        <v>31</v>
      </c>
      <c r="K737" s="5">
        <v>100</v>
      </c>
      <c r="L737" s="52">
        <v>710000000</v>
      </c>
      <c r="M737" s="52" t="s">
        <v>61</v>
      </c>
      <c r="N737" s="89" t="s">
        <v>100</v>
      </c>
      <c r="O737" s="4" t="s">
        <v>511</v>
      </c>
      <c r="P737" s="4"/>
      <c r="Q737" s="4" t="s">
        <v>525</v>
      </c>
      <c r="R737" s="4" t="s">
        <v>399</v>
      </c>
      <c r="S737" s="4"/>
      <c r="T737" s="3" t="s">
        <v>86</v>
      </c>
      <c r="U737" s="6"/>
      <c r="V737" s="6">
        <v>15042412.800000001</v>
      </c>
      <c r="W737" s="6">
        <v>15042412.800000001</v>
      </c>
      <c r="X737" s="2">
        <f t="shared" si="13"/>
        <v>16847502.336000003</v>
      </c>
      <c r="Y737" s="4" t="s">
        <v>85</v>
      </c>
      <c r="Z737" s="4">
        <v>2015</v>
      </c>
      <c r="AA737" s="4" t="s">
        <v>496</v>
      </c>
      <c r="AB737" s="4" t="s">
        <v>489</v>
      </c>
      <c r="AC737" s="247"/>
      <c r="AD737" s="247"/>
      <c r="AE737" s="247"/>
      <c r="AF737" s="247"/>
    </row>
    <row r="738" spans="1:32" ht="165.95" customHeight="1">
      <c r="A738" s="115" t="s">
        <v>1039</v>
      </c>
      <c r="B738" s="10" t="s">
        <v>56</v>
      </c>
      <c r="C738" s="4" t="s">
        <v>430</v>
      </c>
      <c r="D738" s="4" t="s">
        <v>431</v>
      </c>
      <c r="E738" s="4" t="s">
        <v>432</v>
      </c>
      <c r="F738" s="4" t="s">
        <v>433</v>
      </c>
      <c r="G738" s="4" t="s">
        <v>434</v>
      </c>
      <c r="H738" s="4" t="s">
        <v>435</v>
      </c>
      <c r="I738" s="4" t="s">
        <v>436</v>
      </c>
      <c r="J738" s="4" t="s">
        <v>31</v>
      </c>
      <c r="K738" s="5">
        <v>100</v>
      </c>
      <c r="L738" s="52">
        <v>710000000</v>
      </c>
      <c r="M738" s="52" t="s">
        <v>61</v>
      </c>
      <c r="N738" s="89" t="s">
        <v>100</v>
      </c>
      <c r="O738" s="4" t="s">
        <v>400</v>
      </c>
      <c r="P738" s="4"/>
      <c r="Q738" s="4" t="s">
        <v>525</v>
      </c>
      <c r="R738" s="4" t="s">
        <v>399</v>
      </c>
      <c r="S738" s="4"/>
      <c r="T738" s="3" t="s">
        <v>86</v>
      </c>
      <c r="U738" s="6"/>
      <c r="V738" s="6">
        <v>15090724.800000001</v>
      </c>
      <c r="W738" s="6">
        <v>15090724.800000001</v>
      </c>
      <c r="X738" s="2">
        <f t="shared" si="13"/>
        <v>16901611.776000004</v>
      </c>
      <c r="Y738" s="4" t="s">
        <v>85</v>
      </c>
      <c r="Z738" s="4">
        <v>2015</v>
      </c>
      <c r="AA738" s="4" t="s">
        <v>496</v>
      </c>
      <c r="AB738" s="4" t="s">
        <v>489</v>
      </c>
      <c r="AC738" s="247"/>
      <c r="AD738" s="247"/>
      <c r="AE738" s="247"/>
      <c r="AF738" s="247"/>
    </row>
    <row r="739" spans="1:32" ht="165.95" customHeight="1">
      <c r="A739" s="115" t="s">
        <v>1038</v>
      </c>
      <c r="B739" s="10" t="s">
        <v>56</v>
      </c>
      <c r="C739" s="4" t="s">
        <v>430</v>
      </c>
      <c r="D739" s="4" t="s">
        <v>431</v>
      </c>
      <c r="E739" s="4" t="s">
        <v>432</v>
      </c>
      <c r="F739" s="4" t="s">
        <v>433</v>
      </c>
      <c r="G739" s="4" t="s">
        <v>434</v>
      </c>
      <c r="H739" s="4" t="s">
        <v>435</v>
      </c>
      <c r="I739" s="4" t="s">
        <v>436</v>
      </c>
      <c r="J739" s="4" t="s">
        <v>31</v>
      </c>
      <c r="K739" s="5">
        <v>100</v>
      </c>
      <c r="L739" s="52">
        <v>710000000</v>
      </c>
      <c r="M739" s="52" t="s">
        <v>61</v>
      </c>
      <c r="N739" s="89" t="s">
        <v>100</v>
      </c>
      <c r="O739" s="4" t="s">
        <v>401</v>
      </c>
      <c r="P739" s="4"/>
      <c r="Q739" s="4" t="s">
        <v>525</v>
      </c>
      <c r="R739" s="4" t="s">
        <v>399</v>
      </c>
      <c r="S739" s="4"/>
      <c r="T739" s="3" t="s">
        <v>86</v>
      </c>
      <c r="U739" s="6"/>
      <c r="V739" s="6">
        <v>5686003.2000000002</v>
      </c>
      <c r="W739" s="6">
        <v>5686003.2000000002</v>
      </c>
      <c r="X739" s="2">
        <f t="shared" si="13"/>
        <v>6368323.5840000007</v>
      </c>
      <c r="Y739" s="4" t="s">
        <v>85</v>
      </c>
      <c r="Z739" s="4">
        <v>2015</v>
      </c>
      <c r="AA739" s="4" t="s">
        <v>496</v>
      </c>
      <c r="AB739" s="4" t="s">
        <v>489</v>
      </c>
      <c r="AC739" s="247"/>
      <c r="AD739" s="247"/>
      <c r="AE739" s="247"/>
      <c r="AF739" s="247"/>
    </row>
    <row r="740" spans="1:32" ht="165.95" customHeight="1">
      <c r="A740" s="115" t="s">
        <v>1037</v>
      </c>
      <c r="B740" s="10" t="s">
        <v>56</v>
      </c>
      <c r="C740" s="4" t="s">
        <v>430</v>
      </c>
      <c r="D740" s="4" t="s">
        <v>431</v>
      </c>
      <c r="E740" s="4" t="s">
        <v>432</v>
      </c>
      <c r="F740" s="4" t="s">
        <v>433</v>
      </c>
      <c r="G740" s="4" t="s">
        <v>434</v>
      </c>
      <c r="H740" s="4" t="s">
        <v>435</v>
      </c>
      <c r="I740" s="4" t="s">
        <v>436</v>
      </c>
      <c r="J740" s="4" t="s">
        <v>31</v>
      </c>
      <c r="K740" s="5">
        <v>100</v>
      </c>
      <c r="L740" s="52">
        <v>710000000</v>
      </c>
      <c r="M740" s="52" t="s">
        <v>61</v>
      </c>
      <c r="N740" s="89" t="s">
        <v>100</v>
      </c>
      <c r="O740" s="53" t="s">
        <v>255</v>
      </c>
      <c r="P740" s="4"/>
      <c r="Q740" s="4" t="s">
        <v>525</v>
      </c>
      <c r="R740" s="4" t="s">
        <v>399</v>
      </c>
      <c r="S740" s="4"/>
      <c r="T740" s="3" t="s">
        <v>86</v>
      </c>
      <c r="U740" s="6"/>
      <c r="V740" s="6">
        <v>2748038.4</v>
      </c>
      <c r="W740" s="6">
        <v>2748038.4</v>
      </c>
      <c r="X740" s="2">
        <f t="shared" si="13"/>
        <v>3077803.0080000004</v>
      </c>
      <c r="Y740" s="4" t="s">
        <v>85</v>
      </c>
      <c r="Z740" s="4">
        <v>2015</v>
      </c>
      <c r="AA740" s="4" t="s">
        <v>496</v>
      </c>
      <c r="AB740" s="4" t="s">
        <v>489</v>
      </c>
      <c r="AC740" s="247"/>
      <c r="AD740" s="247"/>
      <c r="AE740" s="247"/>
      <c r="AF740" s="247"/>
    </row>
    <row r="741" spans="1:32" ht="165.95" customHeight="1">
      <c r="A741" s="115" t="s">
        <v>1036</v>
      </c>
      <c r="B741" s="10" t="s">
        <v>56</v>
      </c>
      <c r="C741" s="4" t="s">
        <v>430</v>
      </c>
      <c r="D741" s="4" t="s">
        <v>431</v>
      </c>
      <c r="E741" s="4" t="s">
        <v>432</v>
      </c>
      <c r="F741" s="4" t="s">
        <v>433</v>
      </c>
      <c r="G741" s="4" t="s">
        <v>434</v>
      </c>
      <c r="H741" s="4" t="s">
        <v>435</v>
      </c>
      <c r="I741" s="4" t="s">
        <v>436</v>
      </c>
      <c r="J741" s="4" t="s">
        <v>31</v>
      </c>
      <c r="K741" s="5">
        <v>100</v>
      </c>
      <c r="L741" s="52">
        <v>710000000</v>
      </c>
      <c r="M741" s="52" t="s">
        <v>61</v>
      </c>
      <c r="N741" s="89" t="s">
        <v>100</v>
      </c>
      <c r="O741" s="4" t="s">
        <v>402</v>
      </c>
      <c r="P741" s="4"/>
      <c r="Q741" s="4" t="s">
        <v>525</v>
      </c>
      <c r="R741" s="4" t="s">
        <v>399</v>
      </c>
      <c r="S741" s="4"/>
      <c r="T741" s="3" t="s">
        <v>86</v>
      </c>
      <c r="U741" s="6"/>
      <c r="V741" s="6">
        <v>10846483.199999999</v>
      </c>
      <c r="W741" s="6">
        <v>10846483.199999999</v>
      </c>
      <c r="X741" s="2">
        <f t="shared" si="13"/>
        <v>12148061.184</v>
      </c>
      <c r="Y741" s="4" t="s">
        <v>85</v>
      </c>
      <c r="Z741" s="4">
        <v>2015</v>
      </c>
      <c r="AA741" s="4" t="s">
        <v>496</v>
      </c>
      <c r="AB741" s="4" t="s">
        <v>489</v>
      </c>
      <c r="AC741" s="247"/>
      <c r="AD741" s="247"/>
      <c r="AE741" s="247"/>
      <c r="AF741" s="247"/>
    </row>
    <row r="742" spans="1:32" ht="165.95" customHeight="1">
      <c r="A742" s="115" t="s">
        <v>1035</v>
      </c>
      <c r="B742" s="10" t="s">
        <v>56</v>
      </c>
      <c r="C742" s="4" t="s">
        <v>430</v>
      </c>
      <c r="D742" s="4" t="s">
        <v>431</v>
      </c>
      <c r="E742" s="4" t="s">
        <v>432</v>
      </c>
      <c r="F742" s="4" t="s">
        <v>433</v>
      </c>
      <c r="G742" s="4" t="s">
        <v>434</v>
      </c>
      <c r="H742" s="4" t="s">
        <v>611</v>
      </c>
      <c r="I742" s="4" t="s">
        <v>436</v>
      </c>
      <c r="J742" s="4" t="s">
        <v>31</v>
      </c>
      <c r="K742" s="5">
        <v>100</v>
      </c>
      <c r="L742" s="52">
        <v>710000000</v>
      </c>
      <c r="M742" s="52" t="s">
        <v>61</v>
      </c>
      <c r="N742" s="89" t="s">
        <v>100</v>
      </c>
      <c r="O742" s="4" t="s">
        <v>527</v>
      </c>
      <c r="P742" s="4"/>
      <c r="Q742" s="4" t="s">
        <v>525</v>
      </c>
      <c r="R742" s="4" t="s">
        <v>399</v>
      </c>
      <c r="S742" s="4"/>
      <c r="T742" s="3" t="s">
        <v>86</v>
      </c>
      <c r="U742" s="6"/>
      <c r="V742" s="6">
        <v>8820000</v>
      </c>
      <c r="W742" s="6">
        <v>8820000</v>
      </c>
      <c r="X742" s="2">
        <f t="shared" si="13"/>
        <v>9878400.0000000019</v>
      </c>
      <c r="Y742" s="4" t="s">
        <v>85</v>
      </c>
      <c r="Z742" s="4">
        <v>2015</v>
      </c>
      <c r="AA742" s="4" t="s">
        <v>496</v>
      </c>
      <c r="AB742" s="4" t="s">
        <v>489</v>
      </c>
      <c r="AC742" s="247"/>
      <c r="AD742" s="247"/>
      <c r="AE742" s="247"/>
      <c r="AF742" s="247"/>
    </row>
    <row r="743" spans="1:32" ht="165.95" customHeight="1">
      <c r="A743" s="115" t="s">
        <v>1034</v>
      </c>
      <c r="B743" s="10" t="s">
        <v>56</v>
      </c>
      <c r="C743" s="4" t="s">
        <v>430</v>
      </c>
      <c r="D743" s="4" t="s">
        <v>431</v>
      </c>
      <c r="E743" s="4" t="s">
        <v>432</v>
      </c>
      <c r="F743" s="4" t="s">
        <v>433</v>
      </c>
      <c r="G743" s="4" t="s">
        <v>434</v>
      </c>
      <c r="H743" s="4" t="s">
        <v>611</v>
      </c>
      <c r="I743" s="4" t="s">
        <v>436</v>
      </c>
      <c r="J743" s="4" t="s">
        <v>31</v>
      </c>
      <c r="K743" s="5">
        <v>100</v>
      </c>
      <c r="L743" s="52">
        <v>710000000</v>
      </c>
      <c r="M743" s="52" t="s">
        <v>61</v>
      </c>
      <c r="N743" s="89" t="s">
        <v>100</v>
      </c>
      <c r="O743" s="4" t="s">
        <v>402</v>
      </c>
      <c r="P743" s="4"/>
      <c r="Q743" s="4" t="s">
        <v>525</v>
      </c>
      <c r="R743" s="4" t="s">
        <v>399</v>
      </c>
      <c r="S743" s="4"/>
      <c r="T743" s="3" t="s">
        <v>86</v>
      </c>
      <c r="U743" s="6"/>
      <c r="V743" s="6">
        <v>8328000</v>
      </c>
      <c r="W743" s="6">
        <v>8328000</v>
      </c>
      <c r="X743" s="2">
        <f t="shared" si="13"/>
        <v>9327360</v>
      </c>
      <c r="Y743" s="4" t="s">
        <v>85</v>
      </c>
      <c r="Z743" s="4">
        <v>2015</v>
      </c>
      <c r="AA743" s="4" t="s">
        <v>496</v>
      </c>
      <c r="AB743" s="4" t="s">
        <v>489</v>
      </c>
      <c r="AC743" s="247"/>
      <c r="AD743" s="247"/>
      <c r="AE743" s="247"/>
      <c r="AF743" s="247"/>
    </row>
    <row r="744" spans="1:32" ht="165.95" customHeight="1">
      <c r="A744" s="115" t="s">
        <v>1033</v>
      </c>
      <c r="B744" s="10" t="s">
        <v>56</v>
      </c>
      <c r="C744" s="4" t="s">
        <v>430</v>
      </c>
      <c r="D744" s="4" t="s">
        <v>431</v>
      </c>
      <c r="E744" s="4" t="s">
        <v>432</v>
      </c>
      <c r="F744" s="4" t="s">
        <v>433</v>
      </c>
      <c r="G744" s="4" t="s">
        <v>434</v>
      </c>
      <c r="H744" s="4" t="s">
        <v>611</v>
      </c>
      <c r="I744" s="4" t="s">
        <v>436</v>
      </c>
      <c r="J744" s="4" t="s">
        <v>31</v>
      </c>
      <c r="K744" s="5">
        <v>100</v>
      </c>
      <c r="L744" s="52">
        <v>710000000</v>
      </c>
      <c r="M744" s="52" t="s">
        <v>61</v>
      </c>
      <c r="N744" s="89" t="s">
        <v>100</v>
      </c>
      <c r="O744" s="4" t="s">
        <v>437</v>
      </c>
      <c r="P744" s="4"/>
      <c r="Q744" s="4" t="s">
        <v>525</v>
      </c>
      <c r="R744" s="4" t="s">
        <v>399</v>
      </c>
      <c r="S744" s="4"/>
      <c r="T744" s="3" t="s">
        <v>86</v>
      </c>
      <c r="U744" s="6"/>
      <c r="V744" s="6">
        <v>5524500</v>
      </c>
      <c r="W744" s="6">
        <v>5524500</v>
      </c>
      <c r="X744" s="2">
        <f t="shared" si="13"/>
        <v>6187440.0000000009</v>
      </c>
      <c r="Y744" s="4" t="s">
        <v>85</v>
      </c>
      <c r="Z744" s="4">
        <v>2015</v>
      </c>
      <c r="AA744" s="4" t="s">
        <v>496</v>
      </c>
      <c r="AB744" s="4" t="s">
        <v>489</v>
      </c>
      <c r="AC744" s="247"/>
      <c r="AD744" s="247"/>
      <c r="AE744" s="247"/>
      <c r="AF744" s="247"/>
    </row>
    <row r="745" spans="1:32" ht="165.95" customHeight="1">
      <c r="A745" s="115" t="s">
        <v>1032</v>
      </c>
      <c r="B745" s="10" t="s">
        <v>56</v>
      </c>
      <c r="C745" s="4" t="s">
        <v>430</v>
      </c>
      <c r="D745" s="4" t="s">
        <v>431</v>
      </c>
      <c r="E745" s="4" t="s">
        <v>432</v>
      </c>
      <c r="F745" s="4" t="s">
        <v>433</v>
      </c>
      <c r="G745" s="4" t="s">
        <v>434</v>
      </c>
      <c r="H745" s="4" t="s">
        <v>611</v>
      </c>
      <c r="I745" s="4" t="s">
        <v>436</v>
      </c>
      <c r="J745" s="4" t="s">
        <v>31</v>
      </c>
      <c r="K745" s="5">
        <v>100</v>
      </c>
      <c r="L745" s="52">
        <v>710000000</v>
      </c>
      <c r="M745" s="52" t="s">
        <v>61</v>
      </c>
      <c r="N745" s="89" t="s">
        <v>100</v>
      </c>
      <c r="O745" s="4" t="s">
        <v>398</v>
      </c>
      <c r="P745" s="4"/>
      <c r="Q745" s="4" t="s">
        <v>525</v>
      </c>
      <c r="R745" s="4" t="s">
        <v>399</v>
      </c>
      <c r="S745" s="4"/>
      <c r="T745" s="3" t="s">
        <v>86</v>
      </c>
      <c r="U745" s="6"/>
      <c r="V745" s="6">
        <v>972000</v>
      </c>
      <c r="W745" s="6">
        <v>972000</v>
      </c>
      <c r="X745" s="2">
        <f t="shared" si="13"/>
        <v>1088640</v>
      </c>
      <c r="Y745" s="4" t="s">
        <v>85</v>
      </c>
      <c r="Z745" s="4">
        <v>2015</v>
      </c>
      <c r="AA745" s="4" t="s">
        <v>496</v>
      </c>
      <c r="AB745" s="4" t="s">
        <v>489</v>
      </c>
      <c r="AC745" s="247"/>
      <c r="AD745" s="247"/>
      <c r="AE745" s="247"/>
      <c r="AF745" s="247"/>
    </row>
    <row r="746" spans="1:32" ht="165.95" customHeight="1">
      <c r="A746" s="115" t="s">
        <v>1031</v>
      </c>
      <c r="B746" s="10" t="s">
        <v>56</v>
      </c>
      <c r="C746" s="4" t="s">
        <v>430</v>
      </c>
      <c r="D746" s="4" t="s">
        <v>431</v>
      </c>
      <c r="E746" s="4" t="s">
        <v>432</v>
      </c>
      <c r="F746" s="4" t="s">
        <v>433</v>
      </c>
      <c r="G746" s="4" t="s">
        <v>434</v>
      </c>
      <c r="H746" s="4" t="s">
        <v>611</v>
      </c>
      <c r="I746" s="4" t="s">
        <v>436</v>
      </c>
      <c r="J746" s="4" t="s">
        <v>31</v>
      </c>
      <c r="K746" s="5">
        <v>100</v>
      </c>
      <c r="L746" s="52">
        <v>710000000</v>
      </c>
      <c r="M746" s="52" t="s">
        <v>61</v>
      </c>
      <c r="N746" s="89" t="s">
        <v>100</v>
      </c>
      <c r="O746" s="4" t="s">
        <v>514</v>
      </c>
      <c r="P746" s="4"/>
      <c r="Q746" s="4" t="s">
        <v>525</v>
      </c>
      <c r="R746" s="4" t="s">
        <v>399</v>
      </c>
      <c r="S746" s="4"/>
      <c r="T746" s="3" t="s">
        <v>86</v>
      </c>
      <c r="U746" s="6"/>
      <c r="V746" s="6">
        <v>2832000</v>
      </c>
      <c r="W746" s="6">
        <v>2832000</v>
      </c>
      <c r="X746" s="2">
        <f t="shared" si="13"/>
        <v>3171840.0000000005</v>
      </c>
      <c r="Y746" s="4" t="s">
        <v>85</v>
      </c>
      <c r="Z746" s="4">
        <v>2015</v>
      </c>
      <c r="AA746" s="4" t="s">
        <v>496</v>
      </c>
      <c r="AB746" s="4" t="s">
        <v>489</v>
      </c>
      <c r="AC746" s="247"/>
      <c r="AD746" s="247"/>
      <c r="AE746" s="247"/>
      <c r="AF746" s="247"/>
    </row>
    <row r="747" spans="1:32" ht="165.95" customHeight="1">
      <c r="A747" s="115" t="s">
        <v>1030</v>
      </c>
      <c r="B747" s="10" t="s">
        <v>56</v>
      </c>
      <c r="C747" s="4" t="s">
        <v>391</v>
      </c>
      <c r="D747" s="4" t="s">
        <v>392</v>
      </c>
      <c r="E747" s="4" t="s">
        <v>393</v>
      </c>
      <c r="F747" s="4" t="s">
        <v>394</v>
      </c>
      <c r="G747" s="4" t="s">
        <v>395</v>
      </c>
      <c r="H747" s="4" t="s">
        <v>438</v>
      </c>
      <c r="I747" s="4" t="s">
        <v>439</v>
      </c>
      <c r="J747" s="4" t="s">
        <v>31</v>
      </c>
      <c r="K747" s="5">
        <v>100</v>
      </c>
      <c r="L747" s="52">
        <v>710000000</v>
      </c>
      <c r="M747" s="52" t="s">
        <v>61</v>
      </c>
      <c r="N747" s="89" t="s">
        <v>100</v>
      </c>
      <c r="O747" s="4" t="s">
        <v>515</v>
      </c>
      <c r="P747" s="4"/>
      <c r="Q747" s="4" t="s">
        <v>525</v>
      </c>
      <c r="R747" s="4" t="s">
        <v>399</v>
      </c>
      <c r="S747" s="4"/>
      <c r="T747" s="3" t="s">
        <v>86</v>
      </c>
      <c r="U747" s="6"/>
      <c r="V747" s="6">
        <v>454545.28</v>
      </c>
      <c r="W747" s="6">
        <v>454545.28</v>
      </c>
      <c r="X747" s="2">
        <f t="shared" si="13"/>
        <v>509090.71360000008</v>
      </c>
      <c r="Y747" s="4" t="s">
        <v>85</v>
      </c>
      <c r="Z747" s="4">
        <v>2015</v>
      </c>
      <c r="AA747" s="4" t="s">
        <v>496</v>
      </c>
      <c r="AB747" s="4" t="s">
        <v>489</v>
      </c>
      <c r="AC747" s="247"/>
      <c r="AD747" s="247"/>
      <c r="AE747" s="247"/>
      <c r="AF747" s="247"/>
    </row>
    <row r="748" spans="1:32" ht="165.95" customHeight="1">
      <c r="A748" s="115" t="s">
        <v>1029</v>
      </c>
      <c r="B748" s="10" t="s">
        <v>56</v>
      </c>
      <c r="C748" s="4" t="s">
        <v>391</v>
      </c>
      <c r="D748" s="4" t="s">
        <v>392</v>
      </c>
      <c r="E748" s="4" t="s">
        <v>393</v>
      </c>
      <c r="F748" s="4" t="s">
        <v>394</v>
      </c>
      <c r="G748" s="4" t="s">
        <v>395</v>
      </c>
      <c r="H748" s="4" t="s">
        <v>438</v>
      </c>
      <c r="I748" s="4" t="s">
        <v>439</v>
      </c>
      <c r="J748" s="4" t="s">
        <v>31</v>
      </c>
      <c r="K748" s="5">
        <v>100</v>
      </c>
      <c r="L748" s="52">
        <v>710000000</v>
      </c>
      <c r="M748" s="52" t="s">
        <v>61</v>
      </c>
      <c r="N748" s="89" t="s">
        <v>100</v>
      </c>
      <c r="O748" s="4" t="s">
        <v>405</v>
      </c>
      <c r="P748" s="4"/>
      <c r="Q748" s="4" t="s">
        <v>525</v>
      </c>
      <c r="R748" s="4" t="s">
        <v>399</v>
      </c>
      <c r="S748" s="4"/>
      <c r="T748" s="3" t="s">
        <v>86</v>
      </c>
      <c r="U748" s="6"/>
      <c r="V748" s="6">
        <v>3636363.72</v>
      </c>
      <c r="W748" s="6">
        <v>3636363.72</v>
      </c>
      <c r="X748" s="2">
        <f t="shared" si="13"/>
        <v>4072727.3664000006</v>
      </c>
      <c r="Y748" s="4" t="s">
        <v>85</v>
      </c>
      <c r="Z748" s="4">
        <v>2015</v>
      </c>
      <c r="AA748" s="4" t="s">
        <v>496</v>
      </c>
      <c r="AB748" s="4" t="s">
        <v>489</v>
      </c>
      <c r="AC748" s="247"/>
      <c r="AD748" s="247"/>
      <c r="AE748" s="247"/>
      <c r="AF748" s="247"/>
    </row>
    <row r="749" spans="1:32" ht="165.95" customHeight="1">
      <c r="A749" s="115" t="s">
        <v>1028</v>
      </c>
      <c r="B749" s="10" t="s">
        <v>56</v>
      </c>
      <c r="C749" s="4" t="s">
        <v>391</v>
      </c>
      <c r="D749" s="4" t="s">
        <v>392</v>
      </c>
      <c r="E749" s="4" t="s">
        <v>393</v>
      </c>
      <c r="F749" s="4" t="s">
        <v>394</v>
      </c>
      <c r="G749" s="4" t="s">
        <v>395</v>
      </c>
      <c r="H749" s="4" t="s">
        <v>438</v>
      </c>
      <c r="I749" s="4" t="s">
        <v>439</v>
      </c>
      <c r="J749" s="4" t="s">
        <v>31</v>
      </c>
      <c r="K749" s="5">
        <v>100</v>
      </c>
      <c r="L749" s="52">
        <v>710000000</v>
      </c>
      <c r="M749" s="52" t="s">
        <v>61</v>
      </c>
      <c r="N749" s="89" t="s">
        <v>100</v>
      </c>
      <c r="O749" s="4" t="s">
        <v>404</v>
      </c>
      <c r="P749" s="4"/>
      <c r="Q749" s="4" t="s">
        <v>525</v>
      </c>
      <c r="R749" s="4" t="s">
        <v>399</v>
      </c>
      <c r="S749" s="4"/>
      <c r="T749" s="3" t="s">
        <v>86</v>
      </c>
      <c r="U749" s="6"/>
      <c r="V749" s="6">
        <v>5909091</v>
      </c>
      <c r="W749" s="6">
        <v>5909091</v>
      </c>
      <c r="X749" s="2">
        <f t="shared" si="13"/>
        <v>6618181.9200000009</v>
      </c>
      <c r="Y749" s="4" t="s">
        <v>85</v>
      </c>
      <c r="Z749" s="4">
        <v>2015</v>
      </c>
      <c r="AA749" s="4" t="s">
        <v>496</v>
      </c>
      <c r="AB749" s="4" t="s">
        <v>489</v>
      </c>
      <c r="AC749" s="247"/>
      <c r="AD749" s="247"/>
      <c r="AE749" s="247"/>
      <c r="AF749" s="247"/>
    </row>
    <row r="750" spans="1:32" ht="165.95" customHeight="1">
      <c r="A750" s="115" t="s">
        <v>1027</v>
      </c>
      <c r="B750" s="10" t="s">
        <v>56</v>
      </c>
      <c r="C750" s="4" t="s">
        <v>391</v>
      </c>
      <c r="D750" s="4" t="s">
        <v>392</v>
      </c>
      <c r="E750" s="4" t="s">
        <v>393</v>
      </c>
      <c r="F750" s="4" t="s">
        <v>394</v>
      </c>
      <c r="G750" s="4" t="s">
        <v>395</v>
      </c>
      <c r="H750" s="4" t="s">
        <v>438</v>
      </c>
      <c r="I750" s="4" t="s">
        <v>439</v>
      </c>
      <c r="J750" s="4" t="s">
        <v>31</v>
      </c>
      <c r="K750" s="5">
        <v>100</v>
      </c>
      <c r="L750" s="52">
        <v>710000000</v>
      </c>
      <c r="M750" s="52" t="s">
        <v>61</v>
      </c>
      <c r="N750" s="89" t="s">
        <v>100</v>
      </c>
      <c r="O750" s="4" t="s">
        <v>420</v>
      </c>
      <c r="P750" s="4"/>
      <c r="Q750" s="4" t="s">
        <v>525</v>
      </c>
      <c r="R750" s="4" t="s">
        <v>399</v>
      </c>
      <c r="S750" s="4"/>
      <c r="T750" s="3" t="s">
        <v>86</v>
      </c>
      <c r="U750" s="6"/>
      <c r="V750" s="6">
        <v>463636.32</v>
      </c>
      <c r="W750" s="6">
        <v>463636.32</v>
      </c>
      <c r="X750" s="2">
        <f t="shared" si="13"/>
        <v>519272.67840000003</v>
      </c>
      <c r="Y750" s="4" t="s">
        <v>85</v>
      </c>
      <c r="Z750" s="4">
        <v>2015</v>
      </c>
      <c r="AA750" s="4" t="s">
        <v>496</v>
      </c>
      <c r="AB750" s="4" t="s">
        <v>489</v>
      </c>
      <c r="AC750" s="247"/>
      <c r="AD750" s="247"/>
      <c r="AE750" s="247"/>
      <c r="AF750" s="247"/>
    </row>
    <row r="751" spans="1:32" ht="165.95" customHeight="1">
      <c r="A751" s="115" t="s">
        <v>1026</v>
      </c>
      <c r="B751" s="10" t="s">
        <v>56</v>
      </c>
      <c r="C751" s="4" t="s">
        <v>391</v>
      </c>
      <c r="D751" s="4" t="s">
        <v>392</v>
      </c>
      <c r="E751" s="4" t="s">
        <v>393</v>
      </c>
      <c r="F751" s="4" t="s">
        <v>394</v>
      </c>
      <c r="G751" s="4" t="s">
        <v>395</v>
      </c>
      <c r="H751" s="4" t="s">
        <v>438</v>
      </c>
      <c r="I751" s="4" t="s">
        <v>439</v>
      </c>
      <c r="J751" s="4" t="s">
        <v>31</v>
      </c>
      <c r="K751" s="5">
        <v>100</v>
      </c>
      <c r="L751" s="52">
        <v>710000000</v>
      </c>
      <c r="M751" s="52" t="s">
        <v>61</v>
      </c>
      <c r="N751" s="89" t="s">
        <v>100</v>
      </c>
      <c r="O751" s="4" t="s">
        <v>398</v>
      </c>
      <c r="P751" s="4"/>
      <c r="Q751" s="4" t="s">
        <v>525</v>
      </c>
      <c r="R751" s="4" t="s">
        <v>399</v>
      </c>
      <c r="S751" s="4"/>
      <c r="T751" s="3" t="s">
        <v>86</v>
      </c>
      <c r="U751" s="6"/>
      <c r="V751" s="6">
        <v>618181.80000000005</v>
      </c>
      <c r="W751" s="6">
        <v>618181.80000000005</v>
      </c>
      <c r="X751" s="2">
        <f t="shared" si="13"/>
        <v>692363.61600000015</v>
      </c>
      <c r="Y751" s="4" t="s">
        <v>85</v>
      </c>
      <c r="Z751" s="4">
        <v>2015</v>
      </c>
      <c r="AA751" s="4" t="s">
        <v>496</v>
      </c>
      <c r="AB751" s="4" t="s">
        <v>489</v>
      </c>
      <c r="AC751" s="247"/>
      <c r="AD751" s="247"/>
      <c r="AE751" s="247"/>
      <c r="AF751" s="247"/>
    </row>
    <row r="752" spans="1:32" ht="165.95" customHeight="1">
      <c r="A752" s="115" t="s">
        <v>1025</v>
      </c>
      <c r="B752" s="10" t="s">
        <v>56</v>
      </c>
      <c r="C752" s="4" t="s">
        <v>391</v>
      </c>
      <c r="D752" s="4" t="s">
        <v>392</v>
      </c>
      <c r="E752" s="4" t="s">
        <v>393</v>
      </c>
      <c r="F752" s="4" t="s">
        <v>394</v>
      </c>
      <c r="G752" s="4" t="s">
        <v>395</v>
      </c>
      <c r="H752" s="4" t="s">
        <v>438</v>
      </c>
      <c r="I752" s="4" t="s">
        <v>439</v>
      </c>
      <c r="J752" s="4" t="s">
        <v>31</v>
      </c>
      <c r="K752" s="5">
        <v>100</v>
      </c>
      <c r="L752" s="52">
        <v>710000000</v>
      </c>
      <c r="M752" s="52" t="s">
        <v>61</v>
      </c>
      <c r="N752" s="89" t="s">
        <v>100</v>
      </c>
      <c r="O752" s="4" t="s">
        <v>510</v>
      </c>
      <c r="P752" s="4"/>
      <c r="Q752" s="4" t="s">
        <v>525</v>
      </c>
      <c r="R752" s="4" t="s">
        <v>399</v>
      </c>
      <c r="S752" s="4"/>
      <c r="T752" s="3" t="s">
        <v>86</v>
      </c>
      <c r="U752" s="6"/>
      <c r="V752" s="6">
        <v>463636.32</v>
      </c>
      <c r="W752" s="6">
        <v>463636.32</v>
      </c>
      <c r="X752" s="2">
        <f t="shared" si="13"/>
        <v>519272.67840000003</v>
      </c>
      <c r="Y752" s="4" t="s">
        <v>85</v>
      </c>
      <c r="Z752" s="4">
        <v>2015</v>
      </c>
      <c r="AA752" s="4" t="s">
        <v>496</v>
      </c>
      <c r="AB752" s="4" t="s">
        <v>489</v>
      </c>
      <c r="AC752" s="247"/>
      <c r="AD752" s="247"/>
      <c r="AE752" s="247"/>
      <c r="AF752" s="247"/>
    </row>
    <row r="753" spans="1:32" ht="165.95" customHeight="1">
      <c r="A753" s="115" t="s">
        <v>1024</v>
      </c>
      <c r="B753" s="10" t="s">
        <v>56</v>
      </c>
      <c r="C753" s="4" t="s">
        <v>391</v>
      </c>
      <c r="D753" s="4" t="s">
        <v>392</v>
      </c>
      <c r="E753" s="4" t="s">
        <v>393</v>
      </c>
      <c r="F753" s="4" t="s">
        <v>394</v>
      </c>
      <c r="G753" s="4" t="s">
        <v>395</v>
      </c>
      <c r="H753" s="4" t="s">
        <v>438</v>
      </c>
      <c r="I753" s="4" t="s">
        <v>439</v>
      </c>
      <c r="J753" s="4" t="s">
        <v>31</v>
      </c>
      <c r="K753" s="5">
        <v>100</v>
      </c>
      <c r="L753" s="52">
        <v>710000000</v>
      </c>
      <c r="M753" s="52" t="s">
        <v>61</v>
      </c>
      <c r="N753" s="89" t="s">
        <v>100</v>
      </c>
      <c r="O753" s="4" t="s">
        <v>527</v>
      </c>
      <c r="P753" s="4"/>
      <c r="Q753" s="4" t="s">
        <v>525</v>
      </c>
      <c r="R753" s="4" t="s">
        <v>399</v>
      </c>
      <c r="S753" s="4"/>
      <c r="T753" s="3" t="s">
        <v>86</v>
      </c>
      <c r="U753" s="6"/>
      <c r="V753" s="6">
        <v>463636.32</v>
      </c>
      <c r="W753" s="6">
        <v>463636.32</v>
      </c>
      <c r="X753" s="2">
        <f t="shared" si="13"/>
        <v>519272.67840000003</v>
      </c>
      <c r="Y753" s="4" t="s">
        <v>85</v>
      </c>
      <c r="Z753" s="4">
        <v>2015</v>
      </c>
      <c r="AA753" s="4" t="s">
        <v>496</v>
      </c>
      <c r="AB753" s="4" t="s">
        <v>489</v>
      </c>
      <c r="AC753" s="247"/>
      <c r="AD753" s="247"/>
      <c r="AE753" s="247"/>
      <c r="AF753" s="247"/>
    </row>
    <row r="754" spans="1:32" ht="165.95" customHeight="1">
      <c r="A754" s="115" t="s">
        <v>1023</v>
      </c>
      <c r="B754" s="10" t="s">
        <v>56</v>
      </c>
      <c r="C754" s="4" t="s">
        <v>391</v>
      </c>
      <c r="D754" s="4" t="s">
        <v>392</v>
      </c>
      <c r="E754" s="4" t="s">
        <v>393</v>
      </c>
      <c r="F754" s="4" t="s">
        <v>394</v>
      </c>
      <c r="G754" s="4" t="s">
        <v>395</v>
      </c>
      <c r="H754" s="4" t="s">
        <v>438</v>
      </c>
      <c r="I754" s="4" t="s">
        <v>439</v>
      </c>
      <c r="J754" s="4" t="s">
        <v>31</v>
      </c>
      <c r="K754" s="5">
        <v>100</v>
      </c>
      <c r="L754" s="52">
        <v>710000000</v>
      </c>
      <c r="M754" s="52" t="s">
        <v>61</v>
      </c>
      <c r="N754" s="89" t="s">
        <v>100</v>
      </c>
      <c r="O754" s="4" t="s">
        <v>511</v>
      </c>
      <c r="P754" s="4"/>
      <c r="Q754" s="4" t="s">
        <v>525</v>
      </c>
      <c r="R754" s="4" t="s">
        <v>399</v>
      </c>
      <c r="S754" s="4"/>
      <c r="T754" s="3" t="s">
        <v>86</v>
      </c>
      <c r="U754" s="6"/>
      <c r="V754" s="6">
        <v>154545.48000000001</v>
      </c>
      <c r="W754" s="6">
        <v>154545.48000000001</v>
      </c>
      <c r="X754" s="2">
        <f t="shared" si="13"/>
        <v>173090.93760000003</v>
      </c>
      <c r="Y754" s="4" t="s">
        <v>85</v>
      </c>
      <c r="Z754" s="4">
        <v>2015</v>
      </c>
      <c r="AA754" s="4" t="s">
        <v>496</v>
      </c>
      <c r="AB754" s="4" t="s">
        <v>489</v>
      </c>
      <c r="AC754" s="247"/>
      <c r="AD754" s="247"/>
      <c r="AE754" s="247"/>
      <c r="AF754" s="247"/>
    </row>
    <row r="755" spans="1:32" ht="165.95" customHeight="1">
      <c r="A755" s="115" t="s">
        <v>1022</v>
      </c>
      <c r="B755" s="10" t="s">
        <v>56</v>
      </c>
      <c r="C755" s="4" t="s">
        <v>391</v>
      </c>
      <c r="D755" s="4" t="s">
        <v>392</v>
      </c>
      <c r="E755" s="4" t="s">
        <v>393</v>
      </c>
      <c r="F755" s="4" t="s">
        <v>394</v>
      </c>
      <c r="G755" s="4" t="s">
        <v>395</v>
      </c>
      <c r="H755" s="4" t="s">
        <v>438</v>
      </c>
      <c r="I755" s="4" t="s">
        <v>439</v>
      </c>
      <c r="J755" s="4" t="s">
        <v>31</v>
      </c>
      <c r="K755" s="5">
        <v>100</v>
      </c>
      <c r="L755" s="52">
        <v>710000000</v>
      </c>
      <c r="M755" s="52" t="s">
        <v>61</v>
      </c>
      <c r="N755" s="89" t="s">
        <v>100</v>
      </c>
      <c r="O755" s="4" t="s">
        <v>400</v>
      </c>
      <c r="P755" s="4"/>
      <c r="Q755" s="4" t="s">
        <v>525</v>
      </c>
      <c r="R755" s="4" t="s">
        <v>399</v>
      </c>
      <c r="S755" s="4"/>
      <c r="T755" s="3" t="s">
        <v>86</v>
      </c>
      <c r="U755" s="6"/>
      <c r="V755" s="6">
        <v>309090.96000000002</v>
      </c>
      <c r="W755" s="6">
        <v>309090.96000000002</v>
      </c>
      <c r="X755" s="2">
        <f t="shared" si="13"/>
        <v>346181.87520000007</v>
      </c>
      <c r="Y755" s="4" t="s">
        <v>85</v>
      </c>
      <c r="Z755" s="4">
        <v>2015</v>
      </c>
      <c r="AA755" s="4" t="s">
        <v>496</v>
      </c>
      <c r="AB755" s="4" t="s">
        <v>489</v>
      </c>
      <c r="AC755" s="247"/>
      <c r="AD755" s="247"/>
      <c r="AE755" s="247"/>
      <c r="AF755" s="247"/>
    </row>
    <row r="756" spans="1:32" ht="165.95" customHeight="1">
      <c r="A756" s="115" t="s">
        <v>1021</v>
      </c>
      <c r="B756" s="10" t="s">
        <v>56</v>
      </c>
      <c r="C756" s="4" t="s">
        <v>391</v>
      </c>
      <c r="D756" s="4" t="s">
        <v>392</v>
      </c>
      <c r="E756" s="4" t="s">
        <v>393</v>
      </c>
      <c r="F756" s="4" t="s">
        <v>394</v>
      </c>
      <c r="G756" s="4" t="s">
        <v>395</v>
      </c>
      <c r="H756" s="4" t="s">
        <v>438</v>
      </c>
      <c r="I756" s="4" t="s">
        <v>439</v>
      </c>
      <c r="J756" s="4" t="s">
        <v>31</v>
      </c>
      <c r="K756" s="5">
        <v>100</v>
      </c>
      <c r="L756" s="52">
        <v>710000000</v>
      </c>
      <c r="M756" s="52" t="s">
        <v>61</v>
      </c>
      <c r="N756" s="89" t="s">
        <v>100</v>
      </c>
      <c r="O756" s="53" t="s">
        <v>255</v>
      </c>
      <c r="P756" s="4"/>
      <c r="Q756" s="4" t="s">
        <v>525</v>
      </c>
      <c r="R756" s="4" t="s">
        <v>399</v>
      </c>
      <c r="S756" s="4"/>
      <c r="T756" s="3" t="s">
        <v>86</v>
      </c>
      <c r="U756" s="6"/>
      <c r="V756" s="6">
        <v>309090.96000000002</v>
      </c>
      <c r="W756" s="6">
        <v>309090.96000000002</v>
      </c>
      <c r="X756" s="2">
        <f t="shared" si="13"/>
        <v>346181.87520000007</v>
      </c>
      <c r="Y756" s="4" t="s">
        <v>85</v>
      </c>
      <c r="Z756" s="4">
        <v>2015</v>
      </c>
      <c r="AA756" s="4" t="s">
        <v>496</v>
      </c>
      <c r="AB756" s="4" t="s">
        <v>489</v>
      </c>
      <c r="AC756" s="247"/>
      <c r="AD756" s="247"/>
      <c r="AE756" s="247"/>
      <c r="AF756" s="247"/>
    </row>
    <row r="757" spans="1:32" ht="165.95" customHeight="1">
      <c r="A757" s="115" t="s">
        <v>1020</v>
      </c>
      <c r="B757" s="10" t="s">
        <v>56</v>
      </c>
      <c r="C757" s="4" t="s">
        <v>391</v>
      </c>
      <c r="D757" s="4" t="s">
        <v>392</v>
      </c>
      <c r="E757" s="4" t="s">
        <v>393</v>
      </c>
      <c r="F757" s="4" t="s">
        <v>394</v>
      </c>
      <c r="G757" s="4" t="s">
        <v>395</v>
      </c>
      <c r="H757" s="4" t="s">
        <v>438</v>
      </c>
      <c r="I757" s="4" t="s">
        <v>439</v>
      </c>
      <c r="J757" s="4" t="s">
        <v>31</v>
      </c>
      <c r="K757" s="5">
        <v>100</v>
      </c>
      <c r="L757" s="52">
        <v>710000000</v>
      </c>
      <c r="M757" s="52" t="s">
        <v>61</v>
      </c>
      <c r="N757" s="89" t="s">
        <v>100</v>
      </c>
      <c r="O757" s="4" t="s">
        <v>402</v>
      </c>
      <c r="P757" s="4"/>
      <c r="Q757" s="4" t="s">
        <v>525</v>
      </c>
      <c r="R757" s="4" t="s">
        <v>399</v>
      </c>
      <c r="S757" s="4"/>
      <c r="T757" s="3" t="s">
        <v>86</v>
      </c>
      <c r="U757" s="6"/>
      <c r="V757" s="6">
        <v>463636.32</v>
      </c>
      <c r="W757" s="6">
        <v>463636.32</v>
      </c>
      <c r="X757" s="2">
        <f t="shared" si="13"/>
        <v>519272.67840000003</v>
      </c>
      <c r="Y757" s="4" t="s">
        <v>85</v>
      </c>
      <c r="Z757" s="4">
        <v>2015</v>
      </c>
      <c r="AA757" s="4" t="s">
        <v>496</v>
      </c>
      <c r="AB757" s="4" t="s">
        <v>489</v>
      </c>
      <c r="AC757" s="247"/>
      <c r="AD757" s="247"/>
      <c r="AE757" s="247"/>
      <c r="AF757" s="247"/>
    </row>
    <row r="758" spans="1:32" ht="165.95" customHeight="1">
      <c r="A758" s="115" t="s">
        <v>1019</v>
      </c>
      <c r="B758" s="10" t="s">
        <v>56</v>
      </c>
      <c r="C758" s="4" t="s">
        <v>391</v>
      </c>
      <c r="D758" s="4" t="s">
        <v>392</v>
      </c>
      <c r="E758" s="4" t="s">
        <v>393</v>
      </c>
      <c r="F758" s="4" t="s">
        <v>394</v>
      </c>
      <c r="G758" s="4" t="s">
        <v>395</v>
      </c>
      <c r="H758" s="4" t="s">
        <v>438</v>
      </c>
      <c r="I758" s="4" t="s">
        <v>439</v>
      </c>
      <c r="J758" s="4" t="s">
        <v>31</v>
      </c>
      <c r="K758" s="5">
        <v>100</v>
      </c>
      <c r="L758" s="52">
        <v>710000000</v>
      </c>
      <c r="M758" s="52" t="s">
        <v>61</v>
      </c>
      <c r="N758" s="89" t="s">
        <v>100</v>
      </c>
      <c r="O758" s="4" t="s">
        <v>512</v>
      </c>
      <c r="P758" s="4"/>
      <c r="Q758" s="4" t="s">
        <v>525</v>
      </c>
      <c r="R758" s="4" t="s">
        <v>399</v>
      </c>
      <c r="S758" s="4"/>
      <c r="T758" s="3" t="s">
        <v>86</v>
      </c>
      <c r="U758" s="6"/>
      <c r="V758" s="6">
        <v>154545.51999999999</v>
      </c>
      <c r="W758" s="6">
        <v>154545.51999999999</v>
      </c>
      <c r="X758" s="2">
        <f t="shared" si="13"/>
        <v>173090.98240000001</v>
      </c>
      <c r="Y758" s="4" t="s">
        <v>85</v>
      </c>
      <c r="Z758" s="4">
        <v>2015</v>
      </c>
      <c r="AA758" s="4" t="s">
        <v>496</v>
      </c>
      <c r="AB758" s="4" t="s">
        <v>489</v>
      </c>
      <c r="AC758" s="247"/>
      <c r="AD758" s="247"/>
      <c r="AE758" s="247"/>
      <c r="AF758" s="247"/>
    </row>
    <row r="759" spans="1:32" ht="165.95" customHeight="1">
      <c r="A759" s="115" t="s">
        <v>1018</v>
      </c>
      <c r="B759" s="10" t="s">
        <v>56</v>
      </c>
      <c r="C759" s="4" t="s">
        <v>440</v>
      </c>
      <c r="D759" s="4" t="s">
        <v>441</v>
      </c>
      <c r="E759" s="4" t="s">
        <v>442</v>
      </c>
      <c r="F759" s="4" t="s">
        <v>443</v>
      </c>
      <c r="G759" s="4" t="s">
        <v>444</v>
      </c>
      <c r="H759" s="4" t="s">
        <v>445</v>
      </c>
      <c r="I759" s="4" t="s">
        <v>446</v>
      </c>
      <c r="J759" s="4" t="s">
        <v>31</v>
      </c>
      <c r="K759" s="5">
        <v>100</v>
      </c>
      <c r="L759" s="52">
        <v>710000000</v>
      </c>
      <c r="M759" s="52" t="s">
        <v>61</v>
      </c>
      <c r="N759" s="89" t="s">
        <v>100</v>
      </c>
      <c r="O759" s="4" t="s">
        <v>420</v>
      </c>
      <c r="P759" s="4"/>
      <c r="Q759" s="4" t="s">
        <v>525</v>
      </c>
      <c r="R759" s="4" t="s">
        <v>399</v>
      </c>
      <c r="S759" s="4"/>
      <c r="T759" s="3" t="s">
        <v>86</v>
      </c>
      <c r="U759" s="6"/>
      <c r="V759" s="6">
        <v>2000000</v>
      </c>
      <c r="W759" s="6">
        <v>2000000</v>
      </c>
      <c r="X759" s="2">
        <f t="shared" si="13"/>
        <v>2240000</v>
      </c>
      <c r="Y759" s="4" t="s">
        <v>85</v>
      </c>
      <c r="Z759" s="4">
        <v>2015</v>
      </c>
      <c r="AA759" s="4" t="s">
        <v>496</v>
      </c>
      <c r="AB759" s="4" t="s">
        <v>489</v>
      </c>
      <c r="AC759" s="247"/>
      <c r="AD759" s="247"/>
      <c r="AE759" s="247"/>
      <c r="AF759" s="247"/>
    </row>
    <row r="760" spans="1:32" ht="165.95" customHeight="1">
      <c r="A760" s="115" t="s">
        <v>1017</v>
      </c>
      <c r="B760" s="10" t="s">
        <v>56</v>
      </c>
      <c r="C760" s="4" t="s">
        <v>440</v>
      </c>
      <c r="D760" s="4" t="s">
        <v>441</v>
      </c>
      <c r="E760" s="4" t="s">
        <v>442</v>
      </c>
      <c r="F760" s="4" t="s">
        <v>443</v>
      </c>
      <c r="G760" s="4" t="s">
        <v>444</v>
      </c>
      <c r="H760" s="4" t="s">
        <v>445</v>
      </c>
      <c r="I760" s="4" t="s">
        <v>446</v>
      </c>
      <c r="J760" s="4" t="s">
        <v>31</v>
      </c>
      <c r="K760" s="5">
        <v>100</v>
      </c>
      <c r="L760" s="52">
        <v>710000000</v>
      </c>
      <c r="M760" s="52" t="s">
        <v>61</v>
      </c>
      <c r="N760" s="89" t="s">
        <v>100</v>
      </c>
      <c r="O760" s="4" t="s">
        <v>527</v>
      </c>
      <c r="P760" s="4"/>
      <c r="Q760" s="4" t="s">
        <v>525</v>
      </c>
      <c r="R760" s="4" t="s">
        <v>399</v>
      </c>
      <c r="S760" s="4"/>
      <c r="T760" s="3" t="s">
        <v>86</v>
      </c>
      <c r="U760" s="6"/>
      <c r="V760" s="6">
        <v>800000</v>
      </c>
      <c r="W760" s="6">
        <v>800000</v>
      </c>
      <c r="X760" s="2">
        <f t="shared" si="13"/>
        <v>896000.00000000012</v>
      </c>
      <c r="Y760" s="4" t="s">
        <v>85</v>
      </c>
      <c r="Z760" s="4">
        <v>2015</v>
      </c>
      <c r="AA760" s="4" t="s">
        <v>496</v>
      </c>
      <c r="AB760" s="4" t="s">
        <v>489</v>
      </c>
      <c r="AC760" s="247"/>
      <c r="AD760" s="247"/>
      <c r="AE760" s="247"/>
      <c r="AF760" s="247"/>
    </row>
    <row r="761" spans="1:32" ht="165.95" customHeight="1">
      <c r="A761" s="115" t="s">
        <v>1016</v>
      </c>
      <c r="B761" s="10" t="s">
        <v>56</v>
      </c>
      <c r="C761" s="4" t="s">
        <v>440</v>
      </c>
      <c r="D761" s="4" t="s">
        <v>441</v>
      </c>
      <c r="E761" s="4" t="s">
        <v>442</v>
      </c>
      <c r="F761" s="4" t="s">
        <v>443</v>
      </c>
      <c r="G761" s="4" t="s">
        <v>444</v>
      </c>
      <c r="H761" s="4" t="s">
        <v>445</v>
      </c>
      <c r="I761" s="4" t="s">
        <v>446</v>
      </c>
      <c r="J761" s="4" t="s">
        <v>31</v>
      </c>
      <c r="K761" s="5">
        <v>100</v>
      </c>
      <c r="L761" s="52">
        <v>710000000</v>
      </c>
      <c r="M761" s="52" t="s">
        <v>61</v>
      </c>
      <c r="N761" s="89" t="s">
        <v>100</v>
      </c>
      <c r="O761" s="4" t="s">
        <v>437</v>
      </c>
      <c r="P761" s="4"/>
      <c r="Q761" s="4" t="s">
        <v>525</v>
      </c>
      <c r="R761" s="4" t="s">
        <v>399</v>
      </c>
      <c r="S761" s="4"/>
      <c r="T761" s="3" t="s">
        <v>86</v>
      </c>
      <c r="U761" s="6"/>
      <c r="V761" s="6">
        <v>200000</v>
      </c>
      <c r="W761" s="6">
        <v>200000</v>
      </c>
      <c r="X761" s="2">
        <f t="shared" si="13"/>
        <v>224000.00000000003</v>
      </c>
      <c r="Y761" s="4" t="s">
        <v>85</v>
      </c>
      <c r="Z761" s="4">
        <v>2015</v>
      </c>
      <c r="AA761" s="4" t="s">
        <v>496</v>
      </c>
      <c r="AB761" s="4" t="s">
        <v>489</v>
      </c>
      <c r="AC761" s="247"/>
      <c r="AD761" s="247"/>
      <c r="AE761" s="247"/>
      <c r="AF761" s="247"/>
    </row>
    <row r="762" spans="1:32" ht="165.95" customHeight="1">
      <c r="A762" s="115" t="s">
        <v>1015</v>
      </c>
      <c r="B762" s="10" t="s">
        <v>56</v>
      </c>
      <c r="C762" s="4" t="s">
        <v>440</v>
      </c>
      <c r="D762" s="4" t="s">
        <v>441</v>
      </c>
      <c r="E762" s="4" t="s">
        <v>442</v>
      </c>
      <c r="F762" s="4" t="s">
        <v>443</v>
      </c>
      <c r="G762" s="4" t="s">
        <v>444</v>
      </c>
      <c r="H762" s="4" t="s">
        <v>447</v>
      </c>
      <c r="I762" s="4" t="s">
        <v>448</v>
      </c>
      <c r="J762" s="4" t="s">
        <v>31</v>
      </c>
      <c r="K762" s="5">
        <v>100</v>
      </c>
      <c r="L762" s="52">
        <v>710000000</v>
      </c>
      <c r="M762" s="52" t="s">
        <v>61</v>
      </c>
      <c r="N762" s="89" t="s">
        <v>100</v>
      </c>
      <c r="O762" s="4" t="s">
        <v>420</v>
      </c>
      <c r="P762" s="4"/>
      <c r="Q762" s="4" t="s">
        <v>525</v>
      </c>
      <c r="R762" s="4" t="s">
        <v>399</v>
      </c>
      <c r="S762" s="4"/>
      <c r="T762" s="3" t="s">
        <v>86</v>
      </c>
      <c r="U762" s="6"/>
      <c r="V762" s="6">
        <v>3000000</v>
      </c>
      <c r="W762" s="6">
        <v>3000000</v>
      </c>
      <c r="X762" s="2">
        <f t="shared" si="13"/>
        <v>3360000.0000000005</v>
      </c>
      <c r="Y762" s="4" t="s">
        <v>85</v>
      </c>
      <c r="Z762" s="4">
        <v>2015</v>
      </c>
      <c r="AA762" s="4" t="s">
        <v>496</v>
      </c>
      <c r="AB762" s="4" t="s">
        <v>489</v>
      </c>
      <c r="AC762" s="247"/>
      <c r="AD762" s="247"/>
      <c r="AE762" s="247"/>
      <c r="AF762" s="247"/>
    </row>
    <row r="763" spans="1:32" ht="165.95" customHeight="1">
      <c r="A763" s="115" t="s">
        <v>1014</v>
      </c>
      <c r="B763" s="10" t="s">
        <v>56</v>
      </c>
      <c r="C763" s="4" t="s">
        <v>440</v>
      </c>
      <c r="D763" s="4" t="s">
        <v>441</v>
      </c>
      <c r="E763" s="4" t="s">
        <v>442</v>
      </c>
      <c r="F763" s="4" t="s">
        <v>443</v>
      </c>
      <c r="G763" s="4" t="s">
        <v>444</v>
      </c>
      <c r="H763" s="4" t="s">
        <v>449</v>
      </c>
      <c r="I763" s="4" t="s">
        <v>450</v>
      </c>
      <c r="J763" s="4" t="s">
        <v>31</v>
      </c>
      <c r="K763" s="5">
        <v>100</v>
      </c>
      <c r="L763" s="52">
        <v>710000000</v>
      </c>
      <c r="M763" s="52" t="s">
        <v>61</v>
      </c>
      <c r="N763" s="89" t="s">
        <v>100</v>
      </c>
      <c r="O763" s="4" t="s">
        <v>512</v>
      </c>
      <c r="P763" s="7"/>
      <c r="Q763" s="4" t="s">
        <v>525</v>
      </c>
      <c r="R763" s="4" t="s">
        <v>399</v>
      </c>
      <c r="S763" s="4"/>
      <c r="T763" s="3" t="s">
        <v>86</v>
      </c>
      <c r="U763" s="6"/>
      <c r="V763" s="6">
        <v>5709600</v>
      </c>
      <c r="W763" s="6">
        <v>5709600</v>
      </c>
      <c r="X763" s="2">
        <f t="shared" si="13"/>
        <v>6394752.0000000009</v>
      </c>
      <c r="Y763" s="4" t="s">
        <v>85</v>
      </c>
      <c r="Z763" s="4">
        <v>2015</v>
      </c>
      <c r="AA763" s="4" t="s">
        <v>496</v>
      </c>
      <c r="AB763" s="4" t="s">
        <v>489</v>
      </c>
      <c r="AC763" s="247"/>
      <c r="AD763" s="247"/>
      <c r="AE763" s="247"/>
      <c r="AF763" s="247"/>
    </row>
    <row r="764" spans="1:32" ht="165.95" customHeight="1">
      <c r="A764" s="115" t="s">
        <v>1013</v>
      </c>
      <c r="B764" s="10" t="s">
        <v>56</v>
      </c>
      <c r="C764" s="4" t="s">
        <v>440</v>
      </c>
      <c r="D764" s="4" t="s">
        <v>441</v>
      </c>
      <c r="E764" s="4" t="s">
        <v>442</v>
      </c>
      <c r="F764" s="4" t="s">
        <v>443</v>
      </c>
      <c r="G764" s="4" t="s">
        <v>444</v>
      </c>
      <c r="H764" s="4" t="s">
        <v>451</v>
      </c>
      <c r="I764" s="8" t="s">
        <v>452</v>
      </c>
      <c r="J764" s="4" t="s">
        <v>31</v>
      </c>
      <c r="K764" s="5">
        <v>100</v>
      </c>
      <c r="L764" s="52">
        <v>710000000</v>
      </c>
      <c r="M764" s="52" t="s">
        <v>61</v>
      </c>
      <c r="N764" s="89" t="s">
        <v>100</v>
      </c>
      <c r="O764" s="4" t="s">
        <v>511</v>
      </c>
      <c r="P764" s="7"/>
      <c r="Q764" s="4" t="s">
        <v>525</v>
      </c>
      <c r="R764" s="4" t="s">
        <v>399</v>
      </c>
      <c r="S764" s="4"/>
      <c r="T764" s="3" t="s">
        <v>86</v>
      </c>
      <c r="U764" s="6"/>
      <c r="V764" s="6">
        <v>714285.72</v>
      </c>
      <c r="W764" s="6">
        <v>714285.72</v>
      </c>
      <c r="X764" s="2">
        <f t="shared" si="13"/>
        <v>800000.00640000007</v>
      </c>
      <c r="Y764" s="4" t="s">
        <v>85</v>
      </c>
      <c r="Z764" s="4">
        <v>2015</v>
      </c>
      <c r="AA764" s="4" t="s">
        <v>496</v>
      </c>
      <c r="AB764" s="4" t="s">
        <v>489</v>
      </c>
      <c r="AC764" s="247"/>
      <c r="AD764" s="247"/>
      <c r="AE764" s="247"/>
      <c r="AF764" s="247"/>
    </row>
    <row r="765" spans="1:32" ht="165.95" customHeight="1">
      <c r="A765" s="115" t="s">
        <v>1012</v>
      </c>
      <c r="B765" s="10" t="s">
        <v>56</v>
      </c>
      <c r="C765" s="4" t="s">
        <v>440</v>
      </c>
      <c r="D765" s="4" t="s">
        <v>441</v>
      </c>
      <c r="E765" s="4" t="s">
        <v>442</v>
      </c>
      <c r="F765" s="4" t="s">
        <v>443</v>
      </c>
      <c r="G765" s="4" t="s">
        <v>444</v>
      </c>
      <c r="H765" s="4" t="s">
        <v>451</v>
      </c>
      <c r="I765" s="8" t="s">
        <v>452</v>
      </c>
      <c r="J765" s="4" t="s">
        <v>31</v>
      </c>
      <c r="K765" s="5">
        <v>100</v>
      </c>
      <c r="L765" s="52">
        <v>710000000</v>
      </c>
      <c r="M765" s="52" t="s">
        <v>61</v>
      </c>
      <c r="N765" s="89" t="s">
        <v>100</v>
      </c>
      <c r="O765" s="4" t="s">
        <v>400</v>
      </c>
      <c r="P765" s="7"/>
      <c r="Q765" s="4" t="s">
        <v>525</v>
      </c>
      <c r="R765" s="4" t="s">
        <v>399</v>
      </c>
      <c r="S765" s="4"/>
      <c r="T765" s="3" t="s">
        <v>86</v>
      </c>
      <c r="U765" s="6"/>
      <c r="V765" s="6">
        <v>1285714.32</v>
      </c>
      <c r="W765" s="6">
        <v>1285714.32</v>
      </c>
      <c r="X765" s="2">
        <f t="shared" si="13"/>
        <v>1440000.0384000002</v>
      </c>
      <c r="Y765" s="4" t="s">
        <v>85</v>
      </c>
      <c r="Z765" s="4">
        <v>2015</v>
      </c>
      <c r="AA765" s="4" t="s">
        <v>496</v>
      </c>
      <c r="AB765" s="4" t="s">
        <v>489</v>
      </c>
      <c r="AC765" s="247"/>
      <c r="AD765" s="247"/>
      <c r="AE765" s="247"/>
      <c r="AF765" s="247"/>
    </row>
    <row r="766" spans="1:32" ht="165.95" customHeight="1">
      <c r="A766" s="115" t="s">
        <v>1011</v>
      </c>
      <c r="B766" s="10" t="s">
        <v>56</v>
      </c>
      <c r="C766" s="4" t="s">
        <v>440</v>
      </c>
      <c r="D766" s="4" t="s">
        <v>441</v>
      </c>
      <c r="E766" s="4" t="s">
        <v>442</v>
      </c>
      <c r="F766" s="4" t="s">
        <v>443</v>
      </c>
      <c r="G766" s="4" t="s">
        <v>444</v>
      </c>
      <c r="H766" s="4" t="s">
        <v>451</v>
      </c>
      <c r="I766" s="8" t="s">
        <v>452</v>
      </c>
      <c r="J766" s="4" t="s">
        <v>31</v>
      </c>
      <c r="K766" s="5">
        <v>100</v>
      </c>
      <c r="L766" s="52">
        <v>710000000</v>
      </c>
      <c r="M766" s="52" t="s">
        <v>61</v>
      </c>
      <c r="N766" s="89" t="s">
        <v>100</v>
      </c>
      <c r="O766" s="4" t="s">
        <v>401</v>
      </c>
      <c r="P766" s="7"/>
      <c r="Q766" s="4" t="s">
        <v>525</v>
      </c>
      <c r="R766" s="4" t="s">
        <v>399</v>
      </c>
      <c r="S766" s="4"/>
      <c r="T766" s="3" t="s">
        <v>86</v>
      </c>
      <c r="U766" s="6"/>
      <c r="V766" s="6">
        <v>571428.6</v>
      </c>
      <c r="W766" s="6">
        <v>571428.6</v>
      </c>
      <c r="X766" s="2">
        <f t="shared" si="13"/>
        <v>640000.03200000001</v>
      </c>
      <c r="Y766" s="4" t="s">
        <v>85</v>
      </c>
      <c r="Z766" s="4">
        <v>2015</v>
      </c>
      <c r="AA766" s="4" t="s">
        <v>496</v>
      </c>
      <c r="AB766" s="4" t="s">
        <v>489</v>
      </c>
      <c r="AC766" s="247"/>
      <c r="AD766" s="247"/>
      <c r="AE766" s="247"/>
      <c r="AF766" s="247"/>
    </row>
    <row r="767" spans="1:32" ht="165.95" customHeight="1">
      <c r="A767" s="115" t="s">
        <v>1010</v>
      </c>
      <c r="B767" s="10" t="s">
        <v>56</v>
      </c>
      <c r="C767" s="4" t="s">
        <v>440</v>
      </c>
      <c r="D767" s="4" t="s">
        <v>441</v>
      </c>
      <c r="E767" s="4" t="s">
        <v>442</v>
      </c>
      <c r="F767" s="4" t="s">
        <v>443</v>
      </c>
      <c r="G767" s="4" t="s">
        <v>444</v>
      </c>
      <c r="H767" s="4" t="s">
        <v>451</v>
      </c>
      <c r="I767" s="8" t="s">
        <v>452</v>
      </c>
      <c r="J767" s="4" t="s">
        <v>31</v>
      </c>
      <c r="K767" s="5">
        <v>100</v>
      </c>
      <c r="L767" s="52">
        <v>710000000</v>
      </c>
      <c r="M767" s="52" t="s">
        <v>61</v>
      </c>
      <c r="N767" s="89" t="s">
        <v>100</v>
      </c>
      <c r="O767" s="4" t="s">
        <v>398</v>
      </c>
      <c r="P767" s="7"/>
      <c r="Q767" s="4" t="s">
        <v>525</v>
      </c>
      <c r="R767" s="4" t="s">
        <v>399</v>
      </c>
      <c r="S767" s="4"/>
      <c r="T767" s="3" t="s">
        <v>86</v>
      </c>
      <c r="U767" s="6"/>
      <c r="V767" s="6">
        <v>428571.36</v>
      </c>
      <c r="W767" s="6">
        <v>428571.36</v>
      </c>
      <c r="X767" s="2">
        <f t="shared" si="13"/>
        <v>479999.92320000002</v>
      </c>
      <c r="Y767" s="4" t="s">
        <v>85</v>
      </c>
      <c r="Z767" s="4">
        <v>2015</v>
      </c>
      <c r="AA767" s="4" t="s">
        <v>496</v>
      </c>
      <c r="AB767" s="4" t="s">
        <v>489</v>
      </c>
      <c r="AC767" s="247"/>
      <c r="AD767" s="247"/>
      <c r="AE767" s="247"/>
      <c r="AF767" s="247"/>
    </row>
    <row r="768" spans="1:32" ht="165.95" customHeight="1">
      <c r="A768" s="115" t="s">
        <v>1009</v>
      </c>
      <c r="B768" s="10" t="s">
        <v>56</v>
      </c>
      <c r="C768" s="4" t="s">
        <v>391</v>
      </c>
      <c r="D768" s="4" t="s">
        <v>392</v>
      </c>
      <c r="E768" s="4" t="s">
        <v>393</v>
      </c>
      <c r="F768" s="4" t="s">
        <v>394</v>
      </c>
      <c r="G768" s="4" t="s">
        <v>395</v>
      </c>
      <c r="H768" s="4" t="s">
        <v>453</v>
      </c>
      <c r="I768" s="4" t="s">
        <v>454</v>
      </c>
      <c r="J768" s="4" t="s">
        <v>31</v>
      </c>
      <c r="K768" s="5">
        <v>100</v>
      </c>
      <c r="L768" s="52">
        <v>710000000</v>
      </c>
      <c r="M768" s="52" t="s">
        <v>61</v>
      </c>
      <c r="N768" s="89" t="s">
        <v>100</v>
      </c>
      <c r="O768" s="4" t="s">
        <v>455</v>
      </c>
      <c r="P768" s="4"/>
      <c r="Q768" s="4" t="s">
        <v>525</v>
      </c>
      <c r="R768" s="4" t="s">
        <v>399</v>
      </c>
      <c r="S768" s="4"/>
      <c r="T768" s="3" t="s">
        <v>86</v>
      </c>
      <c r="U768" s="6"/>
      <c r="V768" s="6">
        <v>4285714.32</v>
      </c>
      <c r="W768" s="6">
        <v>4285714.32</v>
      </c>
      <c r="X768" s="2">
        <f t="shared" si="13"/>
        <v>4800000.0384000009</v>
      </c>
      <c r="Y768" s="4" t="s">
        <v>85</v>
      </c>
      <c r="Z768" s="4">
        <v>2015</v>
      </c>
      <c r="AA768" s="4" t="s">
        <v>496</v>
      </c>
      <c r="AB768" s="4" t="s">
        <v>489</v>
      </c>
      <c r="AC768" s="247"/>
      <c r="AD768" s="247"/>
      <c r="AE768" s="247"/>
      <c r="AF768" s="247"/>
    </row>
    <row r="769" spans="1:32" ht="165.95" customHeight="1">
      <c r="A769" s="115" t="s">
        <v>1008</v>
      </c>
      <c r="B769" s="10" t="s">
        <v>56</v>
      </c>
      <c r="C769" s="4" t="s">
        <v>391</v>
      </c>
      <c r="D769" s="4" t="s">
        <v>392</v>
      </c>
      <c r="E769" s="4" t="s">
        <v>393</v>
      </c>
      <c r="F769" s="4" t="s">
        <v>394</v>
      </c>
      <c r="G769" s="4" t="s">
        <v>395</v>
      </c>
      <c r="H769" s="4" t="s">
        <v>453</v>
      </c>
      <c r="I769" s="4" t="s">
        <v>454</v>
      </c>
      <c r="J769" s="4" t="s">
        <v>31</v>
      </c>
      <c r="K769" s="5">
        <v>100</v>
      </c>
      <c r="L769" s="52">
        <v>710000000</v>
      </c>
      <c r="M769" s="52" t="s">
        <v>61</v>
      </c>
      <c r="N769" s="89" t="s">
        <v>100</v>
      </c>
      <c r="O769" s="4" t="s">
        <v>516</v>
      </c>
      <c r="P769" s="4"/>
      <c r="Q769" s="4" t="s">
        <v>525</v>
      </c>
      <c r="R769" s="4" t="s">
        <v>399</v>
      </c>
      <c r="S769" s="4"/>
      <c r="T769" s="3" t="s">
        <v>86</v>
      </c>
      <c r="U769" s="6"/>
      <c r="V769" s="6">
        <v>1714285.68</v>
      </c>
      <c r="W769" s="6">
        <v>1714285.68</v>
      </c>
      <c r="X769" s="2">
        <f t="shared" si="13"/>
        <v>1919999.9616</v>
      </c>
      <c r="Y769" s="4" t="s">
        <v>85</v>
      </c>
      <c r="Z769" s="4">
        <v>2015</v>
      </c>
      <c r="AA769" s="4" t="s">
        <v>496</v>
      </c>
      <c r="AB769" s="4" t="s">
        <v>489</v>
      </c>
      <c r="AC769" s="247"/>
      <c r="AD769" s="247"/>
      <c r="AE769" s="247"/>
      <c r="AF769" s="247"/>
    </row>
    <row r="770" spans="1:32" s="169" customFormat="1" ht="165.95" customHeight="1">
      <c r="A770" s="165" t="s">
        <v>1007</v>
      </c>
      <c r="B770" s="10" t="s">
        <v>56</v>
      </c>
      <c r="C770" s="4" t="s">
        <v>456</v>
      </c>
      <c r="D770" s="4" t="s">
        <v>457</v>
      </c>
      <c r="E770" s="4" t="s">
        <v>458</v>
      </c>
      <c r="F770" s="4" t="s">
        <v>459</v>
      </c>
      <c r="G770" s="4" t="s">
        <v>460</v>
      </c>
      <c r="H770" s="4" t="s">
        <v>461</v>
      </c>
      <c r="I770" s="4" t="s">
        <v>462</v>
      </c>
      <c r="J770" s="4" t="s">
        <v>87</v>
      </c>
      <c r="K770" s="5">
        <v>96</v>
      </c>
      <c r="L770" s="10">
        <v>710000000</v>
      </c>
      <c r="M770" s="10" t="s">
        <v>61</v>
      </c>
      <c r="N770" s="211" t="s">
        <v>100</v>
      </c>
      <c r="O770" s="4" t="s">
        <v>517</v>
      </c>
      <c r="P770" s="4"/>
      <c r="Q770" s="4" t="s">
        <v>525</v>
      </c>
      <c r="R770" s="4" t="s">
        <v>399</v>
      </c>
      <c r="S770" s="4"/>
      <c r="T770" s="3" t="s">
        <v>86</v>
      </c>
      <c r="U770" s="6"/>
      <c r="V770" s="6">
        <v>206209311.36000001</v>
      </c>
      <c r="W770" s="6">
        <v>206209311.36000001</v>
      </c>
      <c r="X770" s="2">
        <f t="shared" ref="X770:X823" si="14">W770*1.12</f>
        <v>230954428.72320002</v>
      </c>
      <c r="Y770" s="4" t="s">
        <v>85</v>
      </c>
      <c r="Z770" s="4">
        <v>2015</v>
      </c>
      <c r="AA770" s="9"/>
      <c r="AB770" s="4" t="s">
        <v>489</v>
      </c>
      <c r="AC770" s="251"/>
      <c r="AD770" s="251"/>
      <c r="AE770" s="251"/>
      <c r="AF770" s="251"/>
    </row>
    <row r="771" spans="1:32" s="169" customFormat="1" ht="165.95" customHeight="1">
      <c r="A771" s="165" t="s">
        <v>1006</v>
      </c>
      <c r="B771" s="10" t="s">
        <v>56</v>
      </c>
      <c r="C771" s="4" t="s">
        <v>456</v>
      </c>
      <c r="D771" s="4" t="s">
        <v>457</v>
      </c>
      <c r="E771" s="4" t="s">
        <v>458</v>
      </c>
      <c r="F771" s="4" t="s">
        <v>459</v>
      </c>
      <c r="G771" s="4" t="s">
        <v>460</v>
      </c>
      <c r="H771" s="4" t="s">
        <v>463</v>
      </c>
      <c r="I771" s="4" t="s">
        <v>464</v>
      </c>
      <c r="J771" s="4" t="s">
        <v>87</v>
      </c>
      <c r="K771" s="5">
        <v>96</v>
      </c>
      <c r="L771" s="10">
        <v>710000000</v>
      </c>
      <c r="M771" s="10" t="s">
        <v>61</v>
      </c>
      <c r="N771" s="211" t="s">
        <v>100</v>
      </c>
      <c r="O771" s="4" t="s">
        <v>518</v>
      </c>
      <c r="P771" s="4"/>
      <c r="Q771" s="4" t="s">
        <v>525</v>
      </c>
      <c r="R771" s="4" t="s">
        <v>399</v>
      </c>
      <c r="S771" s="4"/>
      <c r="T771" s="3" t="s">
        <v>86</v>
      </c>
      <c r="U771" s="6"/>
      <c r="V771" s="6">
        <v>58326595.68</v>
      </c>
      <c r="W771" s="6">
        <v>58326595.68</v>
      </c>
      <c r="X771" s="2">
        <f t="shared" si="14"/>
        <v>65325787.161600009</v>
      </c>
      <c r="Y771" s="4" t="s">
        <v>85</v>
      </c>
      <c r="Z771" s="4">
        <v>2015</v>
      </c>
      <c r="AA771" s="9"/>
      <c r="AB771" s="4" t="s">
        <v>489</v>
      </c>
      <c r="AC771" s="251"/>
      <c r="AD771" s="251"/>
      <c r="AE771" s="251"/>
      <c r="AF771" s="251"/>
    </row>
    <row r="772" spans="1:32" s="169" customFormat="1" ht="165.95" customHeight="1">
      <c r="A772" s="165" t="s">
        <v>1005</v>
      </c>
      <c r="B772" s="10" t="s">
        <v>56</v>
      </c>
      <c r="C772" s="4" t="s">
        <v>456</v>
      </c>
      <c r="D772" s="4" t="s">
        <v>457</v>
      </c>
      <c r="E772" s="4" t="s">
        <v>458</v>
      </c>
      <c r="F772" s="4" t="s">
        <v>459</v>
      </c>
      <c r="G772" s="4" t="s">
        <v>460</v>
      </c>
      <c r="H772" s="4" t="s">
        <v>465</v>
      </c>
      <c r="I772" s="4" t="s">
        <v>466</v>
      </c>
      <c r="J772" s="4" t="s">
        <v>87</v>
      </c>
      <c r="K772" s="5">
        <v>96</v>
      </c>
      <c r="L772" s="10">
        <v>710000000</v>
      </c>
      <c r="M772" s="10" t="s">
        <v>61</v>
      </c>
      <c r="N772" s="211" t="s">
        <v>100</v>
      </c>
      <c r="O772" s="4" t="s">
        <v>519</v>
      </c>
      <c r="P772" s="4"/>
      <c r="Q772" s="4" t="s">
        <v>525</v>
      </c>
      <c r="R772" s="4" t="s">
        <v>399</v>
      </c>
      <c r="S772" s="4"/>
      <c r="T772" s="3" t="s">
        <v>86</v>
      </c>
      <c r="U772" s="6"/>
      <c r="V772" s="6">
        <v>29221067.760000002</v>
      </c>
      <c r="W772" s="6">
        <v>29221067.760000002</v>
      </c>
      <c r="X772" s="2">
        <f t="shared" si="14"/>
        <v>32727595.891200006</v>
      </c>
      <c r="Y772" s="4" t="s">
        <v>85</v>
      </c>
      <c r="Z772" s="4">
        <v>2015</v>
      </c>
      <c r="AA772" s="9"/>
      <c r="AB772" s="4" t="s">
        <v>489</v>
      </c>
      <c r="AC772" s="251"/>
      <c r="AD772" s="251"/>
      <c r="AE772" s="251"/>
      <c r="AF772" s="251"/>
    </row>
    <row r="773" spans="1:32" s="169" customFormat="1" ht="165.95" customHeight="1">
      <c r="A773" s="165" t="s">
        <v>1004</v>
      </c>
      <c r="B773" s="10" t="s">
        <v>56</v>
      </c>
      <c r="C773" s="4" t="s">
        <v>456</v>
      </c>
      <c r="D773" s="4" t="s">
        <v>457</v>
      </c>
      <c r="E773" s="4" t="s">
        <v>458</v>
      </c>
      <c r="F773" s="4" t="s">
        <v>459</v>
      </c>
      <c r="G773" s="4" t="s">
        <v>460</v>
      </c>
      <c r="H773" s="4" t="s">
        <v>467</v>
      </c>
      <c r="I773" s="4" t="s">
        <v>468</v>
      </c>
      <c r="J773" s="4" t="s">
        <v>87</v>
      </c>
      <c r="K773" s="5">
        <v>96</v>
      </c>
      <c r="L773" s="10">
        <v>710000000</v>
      </c>
      <c r="M773" s="10" t="s">
        <v>61</v>
      </c>
      <c r="N773" s="211" t="s">
        <v>100</v>
      </c>
      <c r="O773" s="4" t="s">
        <v>520</v>
      </c>
      <c r="P773" s="4"/>
      <c r="Q773" s="4" t="s">
        <v>525</v>
      </c>
      <c r="R773" s="4" t="s">
        <v>399</v>
      </c>
      <c r="S773" s="4"/>
      <c r="T773" s="3" t="s">
        <v>86</v>
      </c>
      <c r="U773" s="6"/>
      <c r="V773" s="6">
        <v>3578316</v>
      </c>
      <c r="W773" s="6">
        <v>3578316</v>
      </c>
      <c r="X773" s="2">
        <f t="shared" si="14"/>
        <v>4007713.9200000004</v>
      </c>
      <c r="Y773" s="4" t="s">
        <v>85</v>
      </c>
      <c r="Z773" s="4">
        <v>2015</v>
      </c>
      <c r="AA773" s="9"/>
      <c r="AB773" s="4" t="s">
        <v>489</v>
      </c>
      <c r="AC773" s="251"/>
      <c r="AD773" s="251"/>
      <c r="AE773" s="251"/>
      <c r="AF773" s="251"/>
    </row>
    <row r="774" spans="1:32" s="169" customFormat="1" ht="165.95" customHeight="1">
      <c r="A774" s="165" t="s">
        <v>1003</v>
      </c>
      <c r="B774" s="10" t="s">
        <v>56</v>
      </c>
      <c r="C774" s="4" t="s">
        <v>456</v>
      </c>
      <c r="D774" s="4" t="s">
        <v>457</v>
      </c>
      <c r="E774" s="4" t="s">
        <v>458</v>
      </c>
      <c r="F774" s="4" t="s">
        <v>459</v>
      </c>
      <c r="G774" s="4" t="s">
        <v>460</v>
      </c>
      <c r="H774" s="4" t="s">
        <v>469</v>
      </c>
      <c r="I774" s="4" t="s">
        <v>470</v>
      </c>
      <c r="J774" s="4" t="s">
        <v>87</v>
      </c>
      <c r="K774" s="5">
        <v>96</v>
      </c>
      <c r="L774" s="10">
        <v>710000000</v>
      </c>
      <c r="M774" s="10" t="s">
        <v>61</v>
      </c>
      <c r="N774" s="211" t="s">
        <v>100</v>
      </c>
      <c r="O774" s="4" t="s">
        <v>521</v>
      </c>
      <c r="P774" s="4"/>
      <c r="Q774" s="4" t="s">
        <v>525</v>
      </c>
      <c r="R774" s="4" t="s">
        <v>399</v>
      </c>
      <c r="S774" s="4"/>
      <c r="T774" s="3" t="s">
        <v>86</v>
      </c>
      <c r="U774" s="6"/>
      <c r="V774" s="6">
        <v>50797307.880000003</v>
      </c>
      <c r="W774" s="6">
        <v>50797307.880000003</v>
      </c>
      <c r="X774" s="2">
        <f t="shared" si="14"/>
        <v>56892984.825600006</v>
      </c>
      <c r="Y774" s="4" t="s">
        <v>85</v>
      </c>
      <c r="Z774" s="4">
        <v>2015</v>
      </c>
      <c r="AA774" s="9"/>
      <c r="AB774" s="4" t="s">
        <v>489</v>
      </c>
      <c r="AC774" s="251"/>
      <c r="AD774" s="251"/>
      <c r="AE774" s="251"/>
      <c r="AF774" s="251"/>
    </row>
    <row r="775" spans="1:32" s="169" customFormat="1" ht="165.95" customHeight="1">
      <c r="A775" s="165" t="s">
        <v>1002</v>
      </c>
      <c r="B775" s="10" t="s">
        <v>56</v>
      </c>
      <c r="C775" s="4" t="s">
        <v>456</v>
      </c>
      <c r="D775" s="4" t="s">
        <v>457</v>
      </c>
      <c r="E775" s="4" t="s">
        <v>458</v>
      </c>
      <c r="F775" s="4" t="s">
        <v>459</v>
      </c>
      <c r="G775" s="4" t="s">
        <v>460</v>
      </c>
      <c r="H775" s="4" t="s">
        <v>471</v>
      </c>
      <c r="I775" s="4" t="s">
        <v>472</v>
      </c>
      <c r="J775" s="4" t="s">
        <v>87</v>
      </c>
      <c r="K775" s="5">
        <v>96</v>
      </c>
      <c r="L775" s="10">
        <v>710000000</v>
      </c>
      <c r="M775" s="10" t="s">
        <v>61</v>
      </c>
      <c r="N775" s="211" t="s">
        <v>100</v>
      </c>
      <c r="O775" s="4" t="s">
        <v>420</v>
      </c>
      <c r="P775" s="4"/>
      <c r="Q775" s="4" t="s">
        <v>525</v>
      </c>
      <c r="R775" s="4" t="s">
        <v>399</v>
      </c>
      <c r="S775" s="4"/>
      <c r="T775" s="3" t="s">
        <v>86</v>
      </c>
      <c r="U775" s="6"/>
      <c r="V775" s="6">
        <v>3279240</v>
      </c>
      <c r="W775" s="6">
        <v>3279240</v>
      </c>
      <c r="X775" s="2">
        <f t="shared" si="14"/>
        <v>3672748.8000000003</v>
      </c>
      <c r="Y775" s="4" t="s">
        <v>85</v>
      </c>
      <c r="Z775" s="4">
        <v>2015</v>
      </c>
      <c r="AA775" s="4"/>
      <c r="AB775" s="4" t="s">
        <v>489</v>
      </c>
      <c r="AC775" s="251"/>
      <c r="AD775" s="251"/>
      <c r="AE775" s="251"/>
      <c r="AF775" s="251"/>
    </row>
    <row r="776" spans="1:32" s="230" customFormat="1" ht="165.95" customHeight="1">
      <c r="A776" s="217" t="s">
        <v>1001</v>
      </c>
      <c r="B776" s="332" t="s">
        <v>1645</v>
      </c>
      <c r="C776" s="224" t="s">
        <v>473</v>
      </c>
      <c r="D776" s="224" t="s">
        <v>474</v>
      </c>
      <c r="E776" s="224" t="s">
        <v>475</v>
      </c>
      <c r="F776" s="224" t="s">
        <v>476</v>
      </c>
      <c r="G776" s="224" t="s">
        <v>477</v>
      </c>
      <c r="H776" s="224" t="s">
        <v>478</v>
      </c>
      <c r="I776" s="224" t="s">
        <v>479</v>
      </c>
      <c r="J776" s="224" t="s">
        <v>87</v>
      </c>
      <c r="K776" s="333">
        <v>96</v>
      </c>
      <c r="L776" s="332">
        <v>710000000</v>
      </c>
      <c r="M776" s="332" t="s">
        <v>61</v>
      </c>
      <c r="N776" s="334" t="s">
        <v>100</v>
      </c>
      <c r="O776" s="224" t="s">
        <v>610</v>
      </c>
      <c r="P776" s="224"/>
      <c r="Q776" s="224" t="s">
        <v>525</v>
      </c>
      <c r="R776" s="224" t="s">
        <v>399</v>
      </c>
      <c r="S776" s="224"/>
      <c r="T776" s="335" t="s">
        <v>86</v>
      </c>
      <c r="U776" s="336"/>
      <c r="V776" s="336">
        <v>26729760</v>
      </c>
      <c r="W776" s="336">
        <v>0</v>
      </c>
      <c r="X776" s="2">
        <f t="shared" si="14"/>
        <v>0</v>
      </c>
      <c r="Y776" s="224" t="s">
        <v>85</v>
      </c>
      <c r="Z776" s="224">
        <v>2015</v>
      </c>
      <c r="AA776" s="337"/>
      <c r="AB776" s="224" t="s">
        <v>489</v>
      </c>
      <c r="AC776" s="252"/>
      <c r="AD776" s="252"/>
      <c r="AE776" s="252"/>
      <c r="AF776" s="252"/>
    </row>
    <row r="777" spans="1:32" ht="165.95" customHeight="1">
      <c r="A777" s="217" t="s">
        <v>1891</v>
      </c>
      <c r="B777" s="332" t="s">
        <v>1645</v>
      </c>
      <c r="C777" s="224" t="s">
        <v>473</v>
      </c>
      <c r="D777" s="224" t="s">
        <v>474</v>
      </c>
      <c r="E777" s="224" t="s">
        <v>475</v>
      </c>
      <c r="F777" s="224" t="s">
        <v>476</v>
      </c>
      <c r="G777" s="224" t="s">
        <v>477</v>
      </c>
      <c r="H777" s="224" t="s">
        <v>478</v>
      </c>
      <c r="I777" s="224" t="s">
        <v>479</v>
      </c>
      <c r="J777" s="224" t="s">
        <v>87</v>
      </c>
      <c r="K777" s="333">
        <v>96</v>
      </c>
      <c r="L777" s="332">
        <v>710000000</v>
      </c>
      <c r="M777" s="332" t="s">
        <v>61</v>
      </c>
      <c r="N777" s="334" t="s">
        <v>1515</v>
      </c>
      <c r="O777" s="224" t="s">
        <v>610</v>
      </c>
      <c r="P777" s="224"/>
      <c r="Q777" s="224" t="s">
        <v>525</v>
      </c>
      <c r="R777" s="224" t="s">
        <v>399</v>
      </c>
      <c r="S777" s="224"/>
      <c r="T777" s="335" t="s">
        <v>86</v>
      </c>
      <c r="U777" s="336"/>
      <c r="V777" s="336">
        <v>14056784</v>
      </c>
      <c r="W777" s="336">
        <v>0</v>
      </c>
      <c r="X777" s="2">
        <f t="shared" si="14"/>
        <v>0</v>
      </c>
      <c r="Y777" s="224" t="s">
        <v>85</v>
      </c>
      <c r="Z777" s="224">
        <v>2015</v>
      </c>
      <c r="AA777" s="337"/>
      <c r="AB777" s="224" t="s">
        <v>489</v>
      </c>
      <c r="AC777" s="247"/>
      <c r="AD777" s="247"/>
      <c r="AE777" s="247"/>
      <c r="AF777" s="247"/>
    </row>
    <row r="778" spans="1:32" ht="165.95" customHeight="1">
      <c r="A778" s="115" t="s">
        <v>1892</v>
      </c>
      <c r="B778" s="10" t="s">
        <v>1645</v>
      </c>
      <c r="C778" s="4" t="s">
        <v>473</v>
      </c>
      <c r="D778" s="4" t="s">
        <v>474</v>
      </c>
      <c r="E778" s="4" t="s">
        <v>475</v>
      </c>
      <c r="F778" s="4" t="s">
        <v>476</v>
      </c>
      <c r="G778" s="4" t="s">
        <v>477</v>
      </c>
      <c r="H778" s="4" t="s">
        <v>478</v>
      </c>
      <c r="I778" s="4" t="s">
        <v>479</v>
      </c>
      <c r="J778" s="4" t="s">
        <v>87</v>
      </c>
      <c r="K778" s="5">
        <v>96</v>
      </c>
      <c r="L778" s="52">
        <v>710000000</v>
      </c>
      <c r="M778" s="52" t="s">
        <v>61</v>
      </c>
      <c r="N778" s="89" t="s">
        <v>630</v>
      </c>
      <c r="O778" s="4" t="s">
        <v>610</v>
      </c>
      <c r="P778" s="4"/>
      <c r="Q778" s="4" t="s">
        <v>525</v>
      </c>
      <c r="R778" s="4" t="s">
        <v>399</v>
      </c>
      <c r="S778" s="4"/>
      <c r="T778" s="3" t="s">
        <v>86</v>
      </c>
      <c r="U778" s="6"/>
      <c r="V778" s="6">
        <v>14056784</v>
      </c>
      <c r="W778" s="6">
        <v>14056784</v>
      </c>
      <c r="X778" s="2">
        <f t="shared" si="14"/>
        <v>15743598.080000002</v>
      </c>
      <c r="Y778" s="4" t="s">
        <v>85</v>
      </c>
      <c r="Z778" s="4">
        <v>2015</v>
      </c>
      <c r="AA778" s="9">
        <v>11</v>
      </c>
      <c r="AB778" s="4" t="s">
        <v>489</v>
      </c>
      <c r="AC778" s="557"/>
      <c r="AD778" s="557"/>
      <c r="AE778" s="557"/>
      <c r="AF778" s="557"/>
    </row>
    <row r="779" spans="1:32" s="230" customFormat="1" ht="165.95" customHeight="1">
      <c r="A779" s="217" t="s">
        <v>1000</v>
      </c>
      <c r="B779" s="332" t="s">
        <v>56</v>
      </c>
      <c r="C779" s="224" t="s">
        <v>473</v>
      </c>
      <c r="D779" s="224" t="s">
        <v>474</v>
      </c>
      <c r="E779" s="224" t="s">
        <v>475</v>
      </c>
      <c r="F779" s="224" t="s">
        <v>476</v>
      </c>
      <c r="G779" s="224" t="s">
        <v>477</v>
      </c>
      <c r="H779" s="224" t="s">
        <v>478</v>
      </c>
      <c r="I779" s="224" t="s">
        <v>479</v>
      </c>
      <c r="J779" s="224" t="s">
        <v>87</v>
      </c>
      <c r="K779" s="333">
        <v>96</v>
      </c>
      <c r="L779" s="332">
        <v>710000000</v>
      </c>
      <c r="M779" s="332" t="s">
        <v>61</v>
      </c>
      <c r="N779" s="334" t="s">
        <v>100</v>
      </c>
      <c r="O779" s="224" t="s">
        <v>402</v>
      </c>
      <c r="P779" s="224"/>
      <c r="Q779" s="224" t="s">
        <v>525</v>
      </c>
      <c r="R779" s="224" t="s">
        <v>399</v>
      </c>
      <c r="S779" s="224"/>
      <c r="T779" s="335" t="s">
        <v>86</v>
      </c>
      <c r="U779" s="336"/>
      <c r="V779" s="336">
        <v>9638400</v>
      </c>
      <c r="W779" s="336">
        <v>0</v>
      </c>
      <c r="X779" s="2">
        <f t="shared" si="14"/>
        <v>0</v>
      </c>
      <c r="Y779" s="224" t="s">
        <v>85</v>
      </c>
      <c r="Z779" s="224">
        <v>2015</v>
      </c>
      <c r="AA779" s="337"/>
      <c r="AB779" s="224" t="s">
        <v>489</v>
      </c>
      <c r="AC779" s="252"/>
      <c r="AD779" s="252"/>
      <c r="AE779" s="252"/>
      <c r="AF779" s="252"/>
    </row>
    <row r="780" spans="1:32" s="230" customFormat="1" ht="165.95" customHeight="1">
      <c r="A780" s="217" t="s">
        <v>999</v>
      </c>
      <c r="B780" s="332" t="s">
        <v>56</v>
      </c>
      <c r="C780" s="224" t="s">
        <v>473</v>
      </c>
      <c r="D780" s="224" t="s">
        <v>474</v>
      </c>
      <c r="E780" s="224" t="s">
        <v>475</v>
      </c>
      <c r="F780" s="224" t="s">
        <v>476</v>
      </c>
      <c r="G780" s="224" t="s">
        <v>477</v>
      </c>
      <c r="H780" s="224" t="s">
        <v>478</v>
      </c>
      <c r="I780" s="224" t="s">
        <v>479</v>
      </c>
      <c r="J780" s="224" t="s">
        <v>87</v>
      </c>
      <c r="K780" s="333">
        <v>96</v>
      </c>
      <c r="L780" s="332">
        <v>710000000</v>
      </c>
      <c r="M780" s="332" t="s">
        <v>61</v>
      </c>
      <c r="N780" s="334" t="s">
        <v>100</v>
      </c>
      <c r="O780" s="224" t="s">
        <v>522</v>
      </c>
      <c r="P780" s="224"/>
      <c r="Q780" s="224" t="s">
        <v>525</v>
      </c>
      <c r="R780" s="224" t="s">
        <v>399</v>
      </c>
      <c r="S780" s="224"/>
      <c r="T780" s="335" t="s">
        <v>86</v>
      </c>
      <c r="U780" s="336"/>
      <c r="V780" s="336">
        <v>252000</v>
      </c>
      <c r="W780" s="336">
        <v>0</v>
      </c>
      <c r="X780" s="2">
        <f t="shared" si="14"/>
        <v>0</v>
      </c>
      <c r="Y780" s="224" t="s">
        <v>85</v>
      </c>
      <c r="Z780" s="224">
        <v>2015</v>
      </c>
      <c r="AA780" s="337"/>
      <c r="AB780" s="224" t="s">
        <v>489</v>
      </c>
      <c r="AC780" s="252"/>
      <c r="AD780" s="252"/>
      <c r="AE780" s="252"/>
      <c r="AF780" s="252"/>
    </row>
    <row r="781" spans="1:32" ht="165.95" customHeight="1">
      <c r="A781" s="115" t="s">
        <v>998</v>
      </c>
      <c r="B781" s="10" t="s">
        <v>56</v>
      </c>
      <c r="C781" s="4" t="s">
        <v>605</v>
      </c>
      <c r="D781" s="4" t="s">
        <v>606</v>
      </c>
      <c r="E781" s="4" t="s">
        <v>607</v>
      </c>
      <c r="F781" s="4" t="s">
        <v>608</v>
      </c>
      <c r="G781" s="4" t="s">
        <v>609</v>
      </c>
      <c r="H781" s="4" t="s">
        <v>480</v>
      </c>
      <c r="I781" s="4" t="s">
        <v>481</v>
      </c>
      <c r="J781" s="4" t="s">
        <v>87</v>
      </c>
      <c r="K781" s="5">
        <v>100</v>
      </c>
      <c r="L781" s="52">
        <v>710000000</v>
      </c>
      <c r="M781" s="52" t="s">
        <v>61</v>
      </c>
      <c r="N781" s="89" t="s">
        <v>100</v>
      </c>
      <c r="O781" s="4" t="s">
        <v>420</v>
      </c>
      <c r="P781" s="4"/>
      <c r="Q781" s="4" t="s">
        <v>525</v>
      </c>
      <c r="R781" s="4" t="s">
        <v>399</v>
      </c>
      <c r="S781" s="4"/>
      <c r="T781" s="3" t="s">
        <v>86</v>
      </c>
      <c r="U781" s="6"/>
      <c r="V781" s="6">
        <v>166050000</v>
      </c>
      <c r="W781" s="6">
        <v>166050000</v>
      </c>
      <c r="X781" s="2">
        <f t="shared" si="14"/>
        <v>185976000.00000003</v>
      </c>
      <c r="Y781" s="4" t="s">
        <v>85</v>
      </c>
      <c r="Z781" s="4">
        <v>2015</v>
      </c>
      <c r="AA781" s="4"/>
      <c r="AB781" s="4" t="s">
        <v>489</v>
      </c>
      <c r="AC781" s="247"/>
      <c r="AD781" s="247"/>
      <c r="AE781" s="247"/>
      <c r="AF781" s="247"/>
    </row>
    <row r="782" spans="1:32" ht="165.95" customHeight="1">
      <c r="A782" s="115" t="s">
        <v>997</v>
      </c>
      <c r="B782" s="10" t="s">
        <v>56</v>
      </c>
      <c r="C782" s="10" t="s">
        <v>482</v>
      </c>
      <c r="D782" s="10" t="s">
        <v>483</v>
      </c>
      <c r="E782" s="10" t="s">
        <v>484</v>
      </c>
      <c r="F782" s="10" t="s">
        <v>485</v>
      </c>
      <c r="G782" s="10" t="s">
        <v>486</v>
      </c>
      <c r="H782" s="10" t="s">
        <v>523</v>
      </c>
      <c r="I782" s="10" t="s">
        <v>524</v>
      </c>
      <c r="J782" s="4" t="s">
        <v>87</v>
      </c>
      <c r="K782" s="209">
        <v>50</v>
      </c>
      <c r="L782" s="52">
        <v>710000000</v>
      </c>
      <c r="M782" s="52" t="s">
        <v>61</v>
      </c>
      <c r="N782" s="89" t="s">
        <v>100</v>
      </c>
      <c r="O782" s="210" t="s">
        <v>528</v>
      </c>
      <c r="P782" s="10"/>
      <c r="Q782" s="4" t="s">
        <v>525</v>
      </c>
      <c r="R782" s="4" t="s">
        <v>399</v>
      </c>
      <c r="S782" s="10"/>
      <c r="T782" s="3" t="s">
        <v>86</v>
      </c>
      <c r="U782" s="2"/>
      <c r="V782" s="2">
        <v>122797200</v>
      </c>
      <c r="W782" s="2">
        <v>122797200</v>
      </c>
      <c r="X782" s="2">
        <f t="shared" si="14"/>
        <v>137532864</v>
      </c>
      <c r="Y782" s="4" t="s">
        <v>85</v>
      </c>
      <c r="Z782" s="4">
        <v>2015</v>
      </c>
      <c r="AA782" s="9"/>
      <c r="AB782" s="4" t="s">
        <v>489</v>
      </c>
      <c r="AC782" s="247"/>
      <c r="AD782" s="247"/>
      <c r="AE782" s="247"/>
      <c r="AF782" s="247"/>
    </row>
    <row r="783" spans="1:32" ht="165.95" customHeight="1">
      <c r="A783" s="115" t="s">
        <v>996</v>
      </c>
      <c r="B783" s="10" t="s">
        <v>56</v>
      </c>
      <c r="C783" s="22" t="s">
        <v>564</v>
      </c>
      <c r="D783" s="23" t="s">
        <v>565</v>
      </c>
      <c r="E783" s="23" t="s">
        <v>566</v>
      </c>
      <c r="F783" s="23" t="s">
        <v>567</v>
      </c>
      <c r="G783" s="23" t="s">
        <v>568</v>
      </c>
      <c r="H783" s="22" t="s">
        <v>487</v>
      </c>
      <c r="I783" s="23" t="s">
        <v>488</v>
      </c>
      <c r="J783" s="4" t="s">
        <v>87</v>
      </c>
      <c r="K783" s="5">
        <v>100</v>
      </c>
      <c r="L783" s="10">
        <v>710000000</v>
      </c>
      <c r="M783" s="10" t="s">
        <v>61</v>
      </c>
      <c r="N783" s="211" t="s">
        <v>100</v>
      </c>
      <c r="O783" s="4" t="s">
        <v>420</v>
      </c>
      <c r="P783" s="12"/>
      <c r="Q783" s="4" t="s">
        <v>525</v>
      </c>
      <c r="R783" s="10" t="s">
        <v>399</v>
      </c>
      <c r="S783" s="12"/>
      <c r="T783" s="3" t="s">
        <v>86</v>
      </c>
      <c r="U783" s="2"/>
      <c r="V783" s="2">
        <v>62478660</v>
      </c>
      <c r="W783" s="2">
        <v>62478660</v>
      </c>
      <c r="X783" s="2">
        <f t="shared" si="14"/>
        <v>69976099.200000003</v>
      </c>
      <c r="Y783" s="4" t="s">
        <v>85</v>
      </c>
      <c r="Z783" s="4">
        <v>2015</v>
      </c>
      <c r="AA783" s="9"/>
      <c r="AB783" s="4" t="s">
        <v>489</v>
      </c>
      <c r="AC783" s="247"/>
      <c r="AD783" s="247"/>
      <c r="AE783" s="247"/>
      <c r="AF783" s="247"/>
    </row>
    <row r="784" spans="1:32" ht="165.95" customHeight="1">
      <c r="A784" s="115" t="s">
        <v>995</v>
      </c>
      <c r="B784" s="10" t="s">
        <v>179</v>
      </c>
      <c r="C784" s="11" t="s">
        <v>490</v>
      </c>
      <c r="D784" s="11" t="s">
        <v>491</v>
      </c>
      <c r="E784" s="11" t="s">
        <v>492</v>
      </c>
      <c r="F784" s="11" t="s">
        <v>491</v>
      </c>
      <c r="G784" s="11" t="s">
        <v>492</v>
      </c>
      <c r="H784" s="212" t="s">
        <v>493</v>
      </c>
      <c r="I784" s="212" t="s">
        <v>494</v>
      </c>
      <c r="J784" s="213" t="s">
        <v>31</v>
      </c>
      <c r="K784" s="213">
        <v>100</v>
      </c>
      <c r="L784" s="10">
        <v>151010000</v>
      </c>
      <c r="M784" s="10" t="s">
        <v>83</v>
      </c>
      <c r="N784" s="89" t="s">
        <v>100</v>
      </c>
      <c r="O784" s="119" t="s">
        <v>498</v>
      </c>
      <c r="P784" s="11"/>
      <c r="Q784" s="4" t="s">
        <v>525</v>
      </c>
      <c r="R784" s="214" t="s">
        <v>495</v>
      </c>
      <c r="S784" s="11"/>
      <c r="T784" s="3" t="s">
        <v>86</v>
      </c>
      <c r="U784" s="596"/>
      <c r="V784" s="13">
        <v>170400</v>
      </c>
      <c r="W784" s="13">
        <v>170400</v>
      </c>
      <c r="X784" s="2">
        <f t="shared" si="14"/>
        <v>190848.00000000003</v>
      </c>
      <c r="Y784" s="213" t="s">
        <v>85</v>
      </c>
      <c r="Z784" s="212">
        <v>2015</v>
      </c>
      <c r="AA784" s="4" t="s">
        <v>496</v>
      </c>
      <c r="AB784" s="52" t="s">
        <v>497</v>
      </c>
      <c r="AC784" s="247"/>
      <c r="AD784" s="247"/>
      <c r="AE784" s="247"/>
      <c r="AF784" s="247"/>
    </row>
    <row r="785" spans="1:32" ht="165.95" customHeight="1">
      <c r="A785" s="115" t="s">
        <v>994</v>
      </c>
      <c r="B785" s="124" t="s">
        <v>56</v>
      </c>
      <c r="C785" s="125" t="s">
        <v>554</v>
      </c>
      <c r="D785" s="125" t="s">
        <v>555</v>
      </c>
      <c r="E785" s="125" t="s">
        <v>556</v>
      </c>
      <c r="F785" s="126" t="s">
        <v>555</v>
      </c>
      <c r="G785" s="125" t="s">
        <v>556</v>
      </c>
      <c r="H785" s="125" t="s">
        <v>557</v>
      </c>
      <c r="I785" s="127" t="s">
        <v>558</v>
      </c>
      <c r="J785" s="215" t="s">
        <v>31</v>
      </c>
      <c r="K785" s="129">
        <v>100</v>
      </c>
      <c r="L785" s="124">
        <v>710000000</v>
      </c>
      <c r="M785" s="124" t="s">
        <v>61</v>
      </c>
      <c r="N785" s="130" t="s">
        <v>100</v>
      </c>
      <c r="O785" s="125" t="s">
        <v>559</v>
      </c>
      <c r="P785" s="125"/>
      <c r="Q785" s="21" t="s">
        <v>645</v>
      </c>
      <c r="R785" s="125" t="s">
        <v>37</v>
      </c>
      <c r="S785" s="125"/>
      <c r="T785" s="128" t="s">
        <v>86</v>
      </c>
      <c r="U785" s="597"/>
      <c r="V785" s="131">
        <v>15081193.619999999</v>
      </c>
      <c r="W785" s="131">
        <v>15081193.619999999</v>
      </c>
      <c r="X785" s="2">
        <f t="shared" si="14"/>
        <v>16890936.854400001</v>
      </c>
      <c r="Y785" s="132" t="s">
        <v>85</v>
      </c>
      <c r="Z785" s="133">
        <v>2015</v>
      </c>
      <c r="AA785" s="134" t="s">
        <v>644</v>
      </c>
      <c r="AB785" s="134" t="s">
        <v>63</v>
      </c>
      <c r="AC785" s="247"/>
      <c r="AD785" s="247"/>
      <c r="AE785" s="247"/>
      <c r="AF785" s="247"/>
    </row>
    <row r="786" spans="1:32" ht="165.95" customHeight="1">
      <c r="A786" s="115" t="s">
        <v>993</v>
      </c>
      <c r="B786" s="124" t="s">
        <v>56</v>
      </c>
      <c r="C786" s="125" t="s">
        <v>554</v>
      </c>
      <c r="D786" s="125" t="s">
        <v>555</v>
      </c>
      <c r="E786" s="125" t="s">
        <v>556</v>
      </c>
      <c r="F786" s="126" t="s">
        <v>555</v>
      </c>
      <c r="G786" s="125" t="s">
        <v>556</v>
      </c>
      <c r="H786" s="125" t="s">
        <v>557</v>
      </c>
      <c r="I786" s="127" t="s">
        <v>558</v>
      </c>
      <c r="J786" s="215" t="s">
        <v>31</v>
      </c>
      <c r="K786" s="129">
        <v>100</v>
      </c>
      <c r="L786" s="124">
        <v>710000000</v>
      </c>
      <c r="M786" s="124" t="s">
        <v>61</v>
      </c>
      <c r="N786" s="130" t="s">
        <v>100</v>
      </c>
      <c r="O786" s="21" t="s">
        <v>527</v>
      </c>
      <c r="P786" s="125"/>
      <c r="Q786" s="21" t="s">
        <v>645</v>
      </c>
      <c r="R786" s="125" t="s">
        <v>37</v>
      </c>
      <c r="S786" s="125"/>
      <c r="T786" s="128" t="s">
        <v>86</v>
      </c>
      <c r="U786" s="597"/>
      <c r="V786" s="131">
        <v>18934301.52</v>
      </c>
      <c r="W786" s="131">
        <v>18934301.52</v>
      </c>
      <c r="X786" s="2">
        <f t="shared" si="14"/>
        <v>21206417.702400003</v>
      </c>
      <c r="Y786" s="132" t="s">
        <v>85</v>
      </c>
      <c r="Z786" s="125">
        <v>2015</v>
      </c>
      <c r="AA786" s="134" t="s">
        <v>644</v>
      </c>
      <c r="AB786" s="134" t="s">
        <v>63</v>
      </c>
      <c r="AC786" s="247"/>
      <c r="AD786" s="247"/>
      <c r="AE786" s="247"/>
      <c r="AF786" s="247"/>
    </row>
    <row r="787" spans="1:32" ht="165.95" customHeight="1">
      <c r="A787" s="115" t="s">
        <v>992</v>
      </c>
      <c r="B787" s="124" t="s">
        <v>56</v>
      </c>
      <c r="C787" s="125" t="s">
        <v>554</v>
      </c>
      <c r="D787" s="125" t="s">
        <v>555</v>
      </c>
      <c r="E787" s="125" t="s">
        <v>556</v>
      </c>
      <c r="F787" s="126" t="s">
        <v>555</v>
      </c>
      <c r="G787" s="125" t="s">
        <v>556</v>
      </c>
      <c r="H787" s="125" t="s">
        <v>557</v>
      </c>
      <c r="I787" s="127" t="s">
        <v>558</v>
      </c>
      <c r="J787" s="215" t="s">
        <v>31</v>
      </c>
      <c r="K787" s="129">
        <v>100</v>
      </c>
      <c r="L787" s="124">
        <v>710000000</v>
      </c>
      <c r="M787" s="124" t="s">
        <v>61</v>
      </c>
      <c r="N787" s="130" t="s">
        <v>100</v>
      </c>
      <c r="O787" s="125" t="s">
        <v>560</v>
      </c>
      <c r="P787" s="125"/>
      <c r="Q787" s="21" t="s">
        <v>645</v>
      </c>
      <c r="R787" s="125" t="s">
        <v>37</v>
      </c>
      <c r="S787" s="125"/>
      <c r="T787" s="128" t="s">
        <v>86</v>
      </c>
      <c r="U787" s="597"/>
      <c r="V787" s="131">
        <v>25388443.059999999</v>
      </c>
      <c r="W787" s="131">
        <v>25388443.059999999</v>
      </c>
      <c r="X787" s="2">
        <f t="shared" si="14"/>
        <v>28435056.227200001</v>
      </c>
      <c r="Y787" s="132" t="s">
        <v>85</v>
      </c>
      <c r="Z787" s="133">
        <v>2015</v>
      </c>
      <c r="AA787" s="134" t="s">
        <v>644</v>
      </c>
      <c r="AB787" s="135" t="s">
        <v>63</v>
      </c>
      <c r="AC787" s="247"/>
      <c r="AD787" s="247"/>
      <c r="AE787" s="247"/>
      <c r="AF787" s="247"/>
    </row>
    <row r="788" spans="1:32" ht="165.95" customHeight="1">
      <c r="A788" s="115" t="s">
        <v>991</v>
      </c>
      <c r="B788" s="124" t="s">
        <v>56</v>
      </c>
      <c r="C788" s="125" t="s">
        <v>554</v>
      </c>
      <c r="D788" s="125" t="s">
        <v>555</v>
      </c>
      <c r="E788" s="125" t="s">
        <v>556</v>
      </c>
      <c r="F788" s="126" t="s">
        <v>555</v>
      </c>
      <c r="G788" s="125" t="s">
        <v>556</v>
      </c>
      <c r="H788" s="125" t="s">
        <v>557</v>
      </c>
      <c r="I788" s="127" t="s">
        <v>558</v>
      </c>
      <c r="J788" s="215" t="s">
        <v>31</v>
      </c>
      <c r="K788" s="129">
        <v>100</v>
      </c>
      <c r="L788" s="124">
        <v>710000000</v>
      </c>
      <c r="M788" s="124" t="s">
        <v>61</v>
      </c>
      <c r="N788" s="130" t="s">
        <v>100</v>
      </c>
      <c r="O788" s="125" t="s">
        <v>1517</v>
      </c>
      <c r="P788" s="125"/>
      <c r="Q788" s="21" t="s">
        <v>645</v>
      </c>
      <c r="R788" s="125" t="s">
        <v>37</v>
      </c>
      <c r="S788" s="125"/>
      <c r="T788" s="128" t="s">
        <v>86</v>
      </c>
      <c r="U788" s="597"/>
      <c r="V788" s="131">
        <v>19378572.140000001</v>
      </c>
      <c r="W788" s="131">
        <v>19378572.140000001</v>
      </c>
      <c r="X788" s="2">
        <f t="shared" si="14"/>
        <v>21704000.796800002</v>
      </c>
      <c r="Y788" s="132" t="s">
        <v>85</v>
      </c>
      <c r="Z788" s="125">
        <v>2015</v>
      </c>
      <c r="AA788" s="134" t="s">
        <v>644</v>
      </c>
      <c r="AB788" s="134" t="s">
        <v>63</v>
      </c>
      <c r="AC788" s="247"/>
      <c r="AD788" s="247"/>
      <c r="AE788" s="247"/>
      <c r="AF788" s="247"/>
    </row>
    <row r="789" spans="1:32" ht="165.95" customHeight="1">
      <c r="A789" s="115" t="s">
        <v>990</v>
      </c>
      <c r="B789" s="124" t="s">
        <v>56</v>
      </c>
      <c r="C789" s="125" t="s">
        <v>554</v>
      </c>
      <c r="D789" s="125" t="s">
        <v>555</v>
      </c>
      <c r="E789" s="125" t="s">
        <v>556</v>
      </c>
      <c r="F789" s="126" t="s">
        <v>555</v>
      </c>
      <c r="G789" s="125" t="s">
        <v>556</v>
      </c>
      <c r="H789" s="125" t="s">
        <v>557</v>
      </c>
      <c r="I789" s="127" t="s">
        <v>558</v>
      </c>
      <c r="J789" s="215" t="s">
        <v>31</v>
      </c>
      <c r="K789" s="129">
        <v>100</v>
      </c>
      <c r="L789" s="124">
        <v>710000000</v>
      </c>
      <c r="M789" s="124" t="s">
        <v>61</v>
      </c>
      <c r="N789" s="130" t="s">
        <v>100</v>
      </c>
      <c r="O789" s="136" t="s">
        <v>317</v>
      </c>
      <c r="P789" s="125"/>
      <c r="Q789" s="21" t="s">
        <v>645</v>
      </c>
      <c r="R789" s="125" t="s">
        <v>37</v>
      </c>
      <c r="S789" s="125"/>
      <c r="T789" s="128" t="s">
        <v>86</v>
      </c>
      <c r="U789" s="597"/>
      <c r="V789" s="131">
        <v>1712492.3999999985</v>
      </c>
      <c r="W789" s="131">
        <v>1712492.3999999985</v>
      </c>
      <c r="X789" s="2">
        <f t="shared" si="14"/>
        <v>1917991.4879999985</v>
      </c>
      <c r="Y789" s="132" t="s">
        <v>85</v>
      </c>
      <c r="Z789" s="125">
        <v>2015</v>
      </c>
      <c r="AA789" s="134" t="s">
        <v>644</v>
      </c>
      <c r="AB789" s="134" t="s">
        <v>63</v>
      </c>
      <c r="AC789" s="247"/>
      <c r="AD789" s="247"/>
      <c r="AE789" s="247"/>
      <c r="AF789" s="247"/>
    </row>
    <row r="790" spans="1:32" s="230" customFormat="1" ht="165.95" customHeight="1">
      <c r="A790" s="434" t="s">
        <v>989</v>
      </c>
      <c r="B790" s="435" t="s">
        <v>56</v>
      </c>
      <c r="C790" s="436" t="s">
        <v>635</v>
      </c>
      <c r="D790" s="436" t="s">
        <v>636</v>
      </c>
      <c r="E790" s="436" t="s">
        <v>637</v>
      </c>
      <c r="F790" s="436" t="s">
        <v>638</v>
      </c>
      <c r="G790" s="436" t="s">
        <v>639</v>
      </c>
      <c r="H790" s="436" t="s">
        <v>640</v>
      </c>
      <c r="I790" s="436" t="s">
        <v>641</v>
      </c>
      <c r="J790" s="436" t="s">
        <v>81</v>
      </c>
      <c r="K790" s="436">
        <v>100</v>
      </c>
      <c r="L790" s="437">
        <v>231010000</v>
      </c>
      <c r="M790" s="438" t="s">
        <v>32</v>
      </c>
      <c r="N790" s="439" t="s">
        <v>642</v>
      </c>
      <c r="O790" s="436" t="s">
        <v>101</v>
      </c>
      <c r="P790" s="436"/>
      <c r="Q790" s="440" t="s">
        <v>525</v>
      </c>
      <c r="R790" s="436" t="s">
        <v>102</v>
      </c>
      <c r="S790" s="436"/>
      <c r="T790" s="436" t="s">
        <v>30</v>
      </c>
      <c r="U790" s="441"/>
      <c r="V790" s="441">
        <v>3186669.96</v>
      </c>
      <c r="W790" s="441">
        <v>0</v>
      </c>
      <c r="X790" s="2">
        <f t="shared" si="14"/>
        <v>0</v>
      </c>
      <c r="Y790" s="436" t="s">
        <v>85</v>
      </c>
      <c r="Z790" s="436">
        <v>2015</v>
      </c>
      <c r="AA790" s="438"/>
      <c r="AB790" s="438" t="s">
        <v>64</v>
      </c>
      <c r="AC790" s="252"/>
      <c r="AD790" s="252"/>
      <c r="AE790" s="252"/>
      <c r="AF790" s="252"/>
    </row>
    <row r="791" spans="1:32" ht="165.95" customHeight="1">
      <c r="A791" s="216" t="s">
        <v>988</v>
      </c>
      <c r="B791" s="124" t="s">
        <v>56</v>
      </c>
      <c r="C791" s="125" t="s">
        <v>554</v>
      </c>
      <c r="D791" s="125" t="s">
        <v>555</v>
      </c>
      <c r="E791" s="125" t="s">
        <v>556</v>
      </c>
      <c r="F791" s="126" t="s">
        <v>555</v>
      </c>
      <c r="G791" s="125" t="s">
        <v>556</v>
      </c>
      <c r="H791" s="125" t="s">
        <v>557</v>
      </c>
      <c r="I791" s="127" t="s">
        <v>558</v>
      </c>
      <c r="J791" s="215" t="s">
        <v>31</v>
      </c>
      <c r="K791" s="129">
        <v>100</v>
      </c>
      <c r="L791" s="124">
        <v>710000000</v>
      </c>
      <c r="M791" s="124" t="s">
        <v>61</v>
      </c>
      <c r="N791" s="130" t="s">
        <v>100</v>
      </c>
      <c r="O791" s="137" t="s">
        <v>255</v>
      </c>
      <c r="P791" s="125"/>
      <c r="Q791" s="21" t="s">
        <v>645</v>
      </c>
      <c r="R791" s="125" t="s">
        <v>37</v>
      </c>
      <c r="S791" s="125"/>
      <c r="T791" s="128" t="s">
        <v>86</v>
      </c>
      <c r="U791" s="597"/>
      <c r="V791" s="131">
        <v>3013009.2199999988</v>
      </c>
      <c r="W791" s="131">
        <v>3013009.2199999988</v>
      </c>
      <c r="X791" s="2">
        <f t="shared" si="14"/>
        <v>3374570.3263999992</v>
      </c>
      <c r="Y791" s="132" t="s">
        <v>85</v>
      </c>
      <c r="Z791" s="125">
        <v>2015</v>
      </c>
      <c r="AA791" s="134" t="s">
        <v>644</v>
      </c>
      <c r="AB791" s="134" t="s">
        <v>63</v>
      </c>
      <c r="AC791" s="247"/>
      <c r="AD791" s="247"/>
      <c r="AE791" s="247"/>
      <c r="AF791" s="247"/>
    </row>
    <row r="792" spans="1:32" ht="165.95" customHeight="1">
      <c r="A792" s="216" t="s">
        <v>987</v>
      </c>
      <c r="B792" s="124" t="s">
        <v>56</v>
      </c>
      <c r="C792" s="125" t="s">
        <v>554</v>
      </c>
      <c r="D792" s="125" t="s">
        <v>555</v>
      </c>
      <c r="E792" s="125" t="s">
        <v>556</v>
      </c>
      <c r="F792" s="126" t="s">
        <v>555</v>
      </c>
      <c r="G792" s="125" t="s">
        <v>556</v>
      </c>
      <c r="H792" s="125" t="s">
        <v>557</v>
      </c>
      <c r="I792" s="127" t="s">
        <v>558</v>
      </c>
      <c r="J792" s="215" t="s">
        <v>31</v>
      </c>
      <c r="K792" s="129">
        <v>100</v>
      </c>
      <c r="L792" s="124">
        <v>710000000</v>
      </c>
      <c r="M792" s="124" t="s">
        <v>61</v>
      </c>
      <c r="N792" s="130" t="s">
        <v>100</v>
      </c>
      <c r="O792" s="137" t="s">
        <v>526</v>
      </c>
      <c r="P792" s="125"/>
      <c r="Q792" s="21" t="s">
        <v>645</v>
      </c>
      <c r="R792" s="125" t="s">
        <v>37</v>
      </c>
      <c r="S792" s="125"/>
      <c r="T792" s="128" t="s">
        <v>86</v>
      </c>
      <c r="U792" s="597"/>
      <c r="V792" s="131">
        <v>11623913.780000016</v>
      </c>
      <c r="W792" s="131">
        <v>11623913.780000016</v>
      </c>
      <c r="X792" s="2">
        <f t="shared" si="14"/>
        <v>13018783.43360002</v>
      </c>
      <c r="Y792" s="132" t="s">
        <v>85</v>
      </c>
      <c r="Z792" s="125">
        <v>2015</v>
      </c>
      <c r="AA792" s="134" t="s">
        <v>644</v>
      </c>
      <c r="AB792" s="134" t="s">
        <v>63</v>
      </c>
      <c r="AC792" s="247"/>
      <c r="AD792" s="247"/>
      <c r="AE792" s="247"/>
      <c r="AF792" s="247"/>
    </row>
    <row r="793" spans="1:32" ht="165.95" customHeight="1">
      <c r="A793" s="216" t="s">
        <v>986</v>
      </c>
      <c r="B793" s="124" t="s">
        <v>56</v>
      </c>
      <c r="C793" s="125" t="s">
        <v>554</v>
      </c>
      <c r="D793" s="125" t="s">
        <v>555</v>
      </c>
      <c r="E793" s="125" t="s">
        <v>556</v>
      </c>
      <c r="F793" s="126" t="s">
        <v>555</v>
      </c>
      <c r="G793" s="125" t="s">
        <v>556</v>
      </c>
      <c r="H793" s="125" t="s">
        <v>557</v>
      </c>
      <c r="I793" s="127" t="s">
        <v>558</v>
      </c>
      <c r="J793" s="215" t="s">
        <v>31</v>
      </c>
      <c r="K793" s="129">
        <v>100</v>
      </c>
      <c r="L793" s="124">
        <v>710000000</v>
      </c>
      <c r="M793" s="124" t="s">
        <v>61</v>
      </c>
      <c r="N793" s="130" t="s">
        <v>100</v>
      </c>
      <c r="O793" s="125" t="s">
        <v>562</v>
      </c>
      <c r="P793" s="125"/>
      <c r="Q793" s="21" t="s">
        <v>645</v>
      </c>
      <c r="R793" s="125" t="s">
        <v>37</v>
      </c>
      <c r="S793" s="125"/>
      <c r="T793" s="128" t="s">
        <v>86</v>
      </c>
      <c r="U793" s="597"/>
      <c r="V793" s="131">
        <v>9927568.900000006</v>
      </c>
      <c r="W793" s="131">
        <v>9927568.900000006</v>
      </c>
      <c r="X793" s="2">
        <f t="shared" si="14"/>
        <v>11118877.168000007</v>
      </c>
      <c r="Y793" s="132" t="s">
        <v>85</v>
      </c>
      <c r="Z793" s="125">
        <v>2015</v>
      </c>
      <c r="AA793" s="134" t="s">
        <v>644</v>
      </c>
      <c r="AB793" s="134" t="s">
        <v>63</v>
      </c>
      <c r="AC793" s="247"/>
      <c r="AD793" s="247"/>
      <c r="AE793" s="247"/>
      <c r="AF793" s="247"/>
    </row>
    <row r="794" spans="1:32" ht="165.95" customHeight="1">
      <c r="A794" s="216" t="s">
        <v>985</v>
      </c>
      <c r="B794" s="124" t="s">
        <v>56</v>
      </c>
      <c r="C794" s="125" t="s">
        <v>554</v>
      </c>
      <c r="D794" s="125" t="s">
        <v>555</v>
      </c>
      <c r="E794" s="125" t="s">
        <v>556</v>
      </c>
      <c r="F794" s="126" t="s">
        <v>555</v>
      </c>
      <c r="G794" s="125" t="s">
        <v>556</v>
      </c>
      <c r="H794" s="125" t="s">
        <v>557</v>
      </c>
      <c r="I794" s="127" t="s">
        <v>558</v>
      </c>
      <c r="J794" s="215" t="s">
        <v>31</v>
      </c>
      <c r="K794" s="129">
        <v>100</v>
      </c>
      <c r="L794" s="124">
        <v>710000000</v>
      </c>
      <c r="M794" s="124" t="s">
        <v>61</v>
      </c>
      <c r="N794" s="130" t="s">
        <v>100</v>
      </c>
      <c r="O794" s="126" t="s">
        <v>141</v>
      </c>
      <c r="P794" s="125"/>
      <c r="Q794" s="21" t="s">
        <v>645</v>
      </c>
      <c r="R794" s="125" t="s">
        <v>37</v>
      </c>
      <c r="S794" s="125"/>
      <c r="T794" s="128" t="s">
        <v>86</v>
      </c>
      <c r="U794" s="597"/>
      <c r="V794" s="131">
        <v>1712492.4000000022</v>
      </c>
      <c r="W794" s="131">
        <v>1712492.4000000022</v>
      </c>
      <c r="X794" s="2">
        <f t="shared" si="14"/>
        <v>1917991.4880000027</v>
      </c>
      <c r="Y794" s="132" t="s">
        <v>85</v>
      </c>
      <c r="Z794" s="125">
        <v>2015</v>
      </c>
      <c r="AA794" s="134" t="s">
        <v>644</v>
      </c>
      <c r="AB794" s="134" t="s">
        <v>63</v>
      </c>
      <c r="AC794" s="247"/>
      <c r="AD794" s="247"/>
      <c r="AE794" s="247"/>
      <c r="AF794" s="247"/>
    </row>
    <row r="795" spans="1:32" ht="165.95" customHeight="1">
      <c r="A795" s="216" t="s">
        <v>984</v>
      </c>
      <c r="B795" s="124" t="s">
        <v>56</v>
      </c>
      <c r="C795" s="125" t="s">
        <v>554</v>
      </c>
      <c r="D795" s="125" t="s">
        <v>555</v>
      </c>
      <c r="E795" s="125" t="s">
        <v>556</v>
      </c>
      <c r="F795" s="126" t="s">
        <v>555</v>
      </c>
      <c r="G795" s="125" t="s">
        <v>556</v>
      </c>
      <c r="H795" s="125" t="s">
        <v>557</v>
      </c>
      <c r="I795" s="127" t="s">
        <v>558</v>
      </c>
      <c r="J795" s="215" t="s">
        <v>31</v>
      </c>
      <c r="K795" s="129">
        <v>100</v>
      </c>
      <c r="L795" s="124">
        <v>710000000</v>
      </c>
      <c r="M795" s="124" t="s">
        <v>61</v>
      </c>
      <c r="N795" s="130" t="s">
        <v>100</v>
      </c>
      <c r="O795" s="125" t="s">
        <v>563</v>
      </c>
      <c r="P795" s="125"/>
      <c r="Q795" s="21" t="s">
        <v>645</v>
      </c>
      <c r="R795" s="125" t="s">
        <v>37</v>
      </c>
      <c r="S795" s="125"/>
      <c r="T795" s="128" t="s">
        <v>86</v>
      </c>
      <c r="U795" s="597"/>
      <c r="V795" s="131">
        <v>428123.10000000056</v>
      </c>
      <c r="W795" s="131">
        <v>428123.10000000056</v>
      </c>
      <c r="X795" s="2">
        <f t="shared" si="14"/>
        <v>479497.87200000067</v>
      </c>
      <c r="Y795" s="132" t="s">
        <v>85</v>
      </c>
      <c r="Z795" s="125">
        <v>2015</v>
      </c>
      <c r="AA795" s="134" t="s">
        <v>644</v>
      </c>
      <c r="AB795" s="134" t="s">
        <v>63</v>
      </c>
      <c r="AC795" s="247"/>
      <c r="AD795" s="247"/>
      <c r="AE795" s="247"/>
      <c r="AF795" s="247"/>
    </row>
    <row r="796" spans="1:32" ht="165.95" customHeight="1">
      <c r="A796" s="216" t="s">
        <v>983</v>
      </c>
      <c r="B796" s="124" t="s">
        <v>56</v>
      </c>
      <c r="C796" s="125" t="s">
        <v>554</v>
      </c>
      <c r="D796" s="125" t="s">
        <v>555</v>
      </c>
      <c r="E796" s="125" t="s">
        <v>556</v>
      </c>
      <c r="F796" s="126" t="s">
        <v>555</v>
      </c>
      <c r="G796" s="125" t="s">
        <v>556</v>
      </c>
      <c r="H796" s="125" t="s">
        <v>557</v>
      </c>
      <c r="I796" s="127" t="s">
        <v>558</v>
      </c>
      <c r="J796" s="215" t="s">
        <v>31</v>
      </c>
      <c r="K796" s="129">
        <v>100</v>
      </c>
      <c r="L796" s="124">
        <v>710000000</v>
      </c>
      <c r="M796" s="124" t="s">
        <v>61</v>
      </c>
      <c r="N796" s="130" t="s">
        <v>100</v>
      </c>
      <c r="O796" s="21" t="s">
        <v>420</v>
      </c>
      <c r="P796" s="125"/>
      <c r="Q796" s="21" t="s">
        <v>645</v>
      </c>
      <c r="R796" s="125" t="s">
        <v>37</v>
      </c>
      <c r="S796" s="125"/>
      <c r="T796" s="128" t="s">
        <v>86</v>
      </c>
      <c r="U796" s="597"/>
      <c r="V796" s="131">
        <v>2568738.599999994</v>
      </c>
      <c r="W796" s="131">
        <v>2568738.599999994</v>
      </c>
      <c r="X796" s="2">
        <f t="shared" si="14"/>
        <v>2876987.2319999938</v>
      </c>
      <c r="Y796" s="132" t="s">
        <v>85</v>
      </c>
      <c r="Z796" s="125">
        <v>2015</v>
      </c>
      <c r="AA796" s="134" t="s">
        <v>644</v>
      </c>
      <c r="AB796" s="134" t="s">
        <v>63</v>
      </c>
      <c r="AC796" s="247"/>
      <c r="AD796" s="247"/>
      <c r="AE796" s="247"/>
      <c r="AF796" s="247"/>
    </row>
    <row r="797" spans="1:32" s="230" customFormat="1" ht="165.95" customHeight="1">
      <c r="A797" s="217" t="s">
        <v>1237</v>
      </c>
      <c r="B797" s="332" t="s">
        <v>56</v>
      </c>
      <c r="C797" s="224" t="s">
        <v>456</v>
      </c>
      <c r="D797" s="224" t="s">
        <v>457</v>
      </c>
      <c r="E797" s="224" t="s">
        <v>458</v>
      </c>
      <c r="F797" s="224" t="s">
        <v>459</v>
      </c>
      <c r="G797" s="224" t="s">
        <v>460</v>
      </c>
      <c r="H797" s="224" t="s">
        <v>461</v>
      </c>
      <c r="I797" s="224" t="s">
        <v>462</v>
      </c>
      <c r="J797" s="224" t="s">
        <v>87</v>
      </c>
      <c r="K797" s="333">
        <v>96</v>
      </c>
      <c r="L797" s="332">
        <v>710000000</v>
      </c>
      <c r="M797" s="332" t="s">
        <v>61</v>
      </c>
      <c r="N797" s="334" t="s">
        <v>100</v>
      </c>
      <c r="O797" s="224" t="s">
        <v>517</v>
      </c>
      <c r="P797" s="224"/>
      <c r="Q797" s="224" t="s">
        <v>525</v>
      </c>
      <c r="R797" s="224" t="s">
        <v>399</v>
      </c>
      <c r="S797" s="224"/>
      <c r="T797" s="335" t="s">
        <v>86</v>
      </c>
      <c r="U797" s="336"/>
      <c r="V797" s="336">
        <v>206209311.36000001</v>
      </c>
      <c r="W797" s="336">
        <v>0</v>
      </c>
      <c r="X797" s="2">
        <f t="shared" si="14"/>
        <v>0</v>
      </c>
      <c r="Y797" s="224" t="s">
        <v>85</v>
      </c>
      <c r="Z797" s="224">
        <v>2015</v>
      </c>
      <c r="AA797" s="337"/>
      <c r="AB797" s="224" t="s">
        <v>489</v>
      </c>
      <c r="AC797" s="252"/>
      <c r="AD797" s="252"/>
      <c r="AE797" s="252"/>
      <c r="AF797" s="252"/>
    </row>
    <row r="798" spans="1:32" s="230" customFormat="1" ht="165.95" customHeight="1">
      <c r="A798" s="217" t="s">
        <v>1246</v>
      </c>
      <c r="B798" s="332" t="s">
        <v>56</v>
      </c>
      <c r="C798" s="224" t="s">
        <v>456</v>
      </c>
      <c r="D798" s="224" t="s">
        <v>457</v>
      </c>
      <c r="E798" s="224" t="s">
        <v>458</v>
      </c>
      <c r="F798" s="224" t="s">
        <v>459</v>
      </c>
      <c r="G798" s="224" t="s">
        <v>460</v>
      </c>
      <c r="H798" s="224" t="s">
        <v>463</v>
      </c>
      <c r="I798" s="224" t="s">
        <v>464</v>
      </c>
      <c r="J798" s="224" t="s">
        <v>87</v>
      </c>
      <c r="K798" s="333">
        <v>96</v>
      </c>
      <c r="L798" s="332">
        <v>710000000</v>
      </c>
      <c r="M798" s="332" t="s">
        <v>61</v>
      </c>
      <c r="N798" s="334" t="s">
        <v>100</v>
      </c>
      <c r="O798" s="224" t="s">
        <v>518</v>
      </c>
      <c r="P798" s="224"/>
      <c r="Q798" s="224" t="s">
        <v>525</v>
      </c>
      <c r="R798" s="224" t="s">
        <v>399</v>
      </c>
      <c r="S798" s="224"/>
      <c r="T798" s="335" t="s">
        <v>86</v>
      </c>
      <c r="U798" s="336"/>
      <c r="V798" s="336">
        <v>58326595.68</v>
      </c>
      <c r="W798" s="336">
        <v>0</v>
      </c>
      <c r="X798" s="2">
        <f t="shared" si="14"/>
        <v>0</v>
      </c>
      <c r="Y798" s="224" t="s">
        <v>85</v>
      </c>
      <c r="Z798" s="224">
        <v>2015</v>
      </c>
      <c r="AA798" s="337"/>
      <c r="AB798" s="224" t="s">
        <v>489</v>
      </c>
      <c r="AC798" s="252"/>
      <c r="AD798" s="252"/>
      <c r="AE798" s="252"/>
      <c r="AF798" s="252"/>
    </row>
    <row r="799" spans="1:32" s="230" customFormat="1" ht="165.95" customHeight="1">
      <c r="A799" s="217" t="s">
        <v>1256</v>
      </c>
      <c r="B799" s="332" t="s">
        <v>56</v>
      </c>
      <c r="C799" s="224" t="s">
        <v>456</v>
      </c>
      <c r="D799" s="224" t="s">
        <v>457</v>
      </c>
      <c r="E799" s="224" t="s">
        <v>458</v>
      </c>
      <c r="F799" s="224" t="s">
        <v>459</v>
      </c>
      <c r="G799" s="224" t="s">
        <v>460</v>
      </c>
      <c r="H799" s="224" t="s">
        <v>465</v>
      </c>
      <c r="I799" s="224" t="s">
        <v>466</v>
      </c>
      <c r="J799" s="224" t="s">
        <v>87</v>
      </c>
      <c r="K799" s="333">
        <v>96</v>
      </c>
      <c r="L799" s="332">
        <v>710000000</v>
      </c>
      <c r="M799" s="332" t="s">
        <v>61</v>
      </c>
      <c r="N799" s="334" t="s">
        <v>100</v>
      </c>
      <c r="O799" s="224" t="s">
        <v>519</v>
      </c>
      <c r="P799" s="224"/>
      <c r="Q799" s="224" t="s">
        <v>525</v>
      </c>
      <c r="R799" s="224" t="s">
        <v>399</v>
      </c>
      <c r="S799" s="224"/>
      <c r="T799" s="335" t="s">
        <v>86</v>
      </c>
      <c r="U799" s="336"/>
      <c r="V799" s="336">
        <v>29221067.760000002</v>
      </c>
      <c r="W799" s="336">
        <v>0</v>
      </c>
      <c r="X799" s="2">
        <f t="shared" si="14"/>
        <v>0</v>
      </c>
      <c r="Y799" s="224" t="s">
        <v>85</v>
      </c>
      <c r="Z799" s="224">
        <v>2015</v>
      </c>
      <c r="AA799" s="337"/>
      <c r="AB799" s="224" t="s">
        <v>489</v>
      </c>
      <c r="AC799" s="252"/>
      <c r="AD799" s="252"/>
      <c r="AE799" s="252"/>
      <c r="AF799" s="252"/>
    </row>
    <row r="800" spans="1:32" s="230" customFormat="1" ht="165.95" customHeight="1">
      <c r="A800" s="217" t="s">
        <v>1259</v>
      </c>
      <c r="B800" s="332" t="s">
        <v>56</v>
      </c>
      <c r="C800" s="224" t="s">
        <v>456</v>
      </c>
      <c r="D800" s="224" t="s">
        <v>457</v>
      </c>
      <c r="E800" s="224" t="s">
        <v>458</v>
      </c>
      <c r="F800" s="224" t="s">
        <v>459</v>
      </c>
      <c r="G800" s="224" t="s">
        <v>460</v>
      </c>
      <c r="H800" s="224" t="s">
        <v>467</v>
      </c>
      <c r="I800" s="224" t="s">
        <v>468</v>
      </c>
      <c r="J800" s="224" t="s">
        <v>87</v>
      </c>
      <c r="K800" s="333">
        <v>96</v>
      </c>
      <c r="L800" s="332">
        <v>710000000</v>
      </c>
      <c r="M800" s="332" t="s">
        <v>61</v>
      </c>
      <c r="N800" s="334" t="s">
        <v>100</v>
      </c>
      <c r="O800" s="224" t="s">
        <v>520</v>
      </c>
      <c r="P800" s="224"/>
      <c r="Q800" s="224" t="s">
        <v>525</v>
      </c>
      <c r="R800" s="224" t="s">
        <v>399</v>
      </c>
      <c r="S800" s="224"/>
      <c r="T800" s="335" t="s">
        <v>86</v>
      </c>
      <c r="U800" s="336"/>
      <c r="V800" s="336">
        <v>3578316</v>
      </c>
      <c r="W800" s="336">
        <v>0</v>
      </c>
      <c r="X800" s="2">
        <f t="shared" si="14"/>
        <v>0</v>
      </c>
      <c r="Y800" s="224" t="s">
        <v>85</v>
      </c>
      <c r="Z800" s="224">
        <v>2015</v>
      </c>
      <c r="AA800" s="337"/>
      <c r="AB800" s="224" t="s">
        <v>489</v>
      </c>
      <c r="AC800" s="252"/>
      <c r="AD800" s="252"/>
      <c r="AE800" s="252"/>
      <c r="AF800" s="252"/>
    </row>
    <row r="801" spans="1:41" s="230" customFormat="1" ht="165.95" customHeight="1">
      <c r="A801" s="217" t="s">
        <v>1484</v>
      </c>
      <c r="B801" s="332" t="s">
        <v>56</v>
      </c>
      <c r="C801" s="224" t="s">
        <v>456</v>
      </c>
      <c r="D801" s="224" t="s">
        <v>457</v>
      </c>
      <c r="E801" s="224" t="s">
        <v>458</v>
      </c>
      <c r="F801" s="224" t="s">
        <v>459</v>
      </c>
      <c r="G801" s="224" t="s">
        <v>460</v>
      </c>
      <c r="H801" s="224" t="s">
        <v>469</v>
      </c>
      <c r="I801" s="224" t="s">
        <v>470</v>
      </c>
      <c r="J801" s="224" t="s">
        <v>87</v>
      </c>
      <c r="K801" s="333">
        <v>96</v>
      </c>
      <c r="L801" s="332">
        <v>710000000</v>
      </c>
      <c r="M801" s="332" t="s">
        <v>61</v>
      </c>
      <c r="N801" s="334" t="s">
        <v>100</v>
      </c>
      <c r="O801" s="224" t="s">
        <v>521</v>
      </c>
      <c r="P801" s="224"/>
      <c r="Q801" s="224" t="s">
        <v>525</v>
      </c>
      <c r="R801" s="224" t="s">
        <v>399</v>
      </c>
      <c r="S801" s="224"/>
      <c r="T801" s="335" t="s">
        <v>86</v>
      </c>
      <c r="U801" s="336"/>
      <c r="V801" s="336">
        <v>50797307.880000003</v>
      </c>
      <c r="W801" s="336">
        <v>0</v>
      </c>
      <c r="X801" s="2">
        <f t="shared" si="14"/>
        <v>0</v>
      </c>
      <c r="Y801" s="224" t="s">
        <v>85</v>
      </c>
      <c r="Z801" s="224">
        <v>2015</v>
      </c>
      <c r="AA801" s="337"/>
      <c r="AB801" s="224" t="s">
        <v>489</v>
      </c>
      <c r="AC801" s="252"/>
      <c r="AD801" s="252"/>
      <c r="AE801" s="252"/>
      <c r="AF801" s="252"/>
    </row>
    <row r="802" spans="1:41" s="230" customFormat="1" ht="165.95" customHeight="1">
      <c r="A802" s="217" t="s">
        <v>1487</v>
      </c>
      <c r="B802" s="332" t="s">
        <v>56</v>
      </c>
      <c r="C802" s="224" t="s">
        <v>456</v>
      </c>
      <c r="D802" s="224" t="s">
        <v>457</v>
      </c>
      <c r="E802" s="224" t="s">
        <v>458</v>
      </c>
      <c r="F802" s="224" t="s">
        <v>459</v>
      </c>
      <c r="G802" s="224" t="s">
        <v>460</v>
      </c>
      <c r="H802" s="224" t="s">
        <v>471</v>
      </c>
      <c r="I802" s="224" t="s">
        <v>472</v>
      </c>
      <c r="J802" s="224" t="s">
        <v>87</v>
      </c>
      <c r="K802" s="333">
        <v>96</v>
      </c>
      <c r="L802" s="332">
        <v>710000000</v>
      </c>
      <c r="M802" s="332" t="s">
        <v>61</v>
      </c>
      <c r="N802" s="334" t="s">
        <v>100</v>
      </c>
      <c r="O802" s="224" t="s">
        <v>420</v>
      </c>
      <c r="P802" s="224"/>
      <c r="Q802" s="224" t="s">
        <v>525</v>
      </c>
      <c r="R802" s="224" t="s">
        <v>399</v>
      </c>
      <c r="S802" s="224"/>
      <c r="T802" s="335" t="s">
        <v>86</v>
      </c>
      <c r="U802" s="336"/>
      <c r="V802" s="336">
        <v>3279240</v>
      </c>
      <c r="W802" s="336">
        <v>0</v>
      </c>
      <c r="X802" s="2">
        <f t="shared" si="14"/>
        <v>0</v>
      </c>
      <c r="Y802" s="224" t="s">
        <v>85</v>
      </c>
      <c r="Z802" s="224">
        <v>2015</v>
      </c>
      <c r="AA802" s="224"/>
      <c r="AB802" s="224" t="s">
        <v>489</v>
      </c>
      <c r="AC802" s="252"/>
      <c r="AD802" s="252"/>
      <c r="AE802" s="252"/>
      <c r="AF802" s="252"/>
    </row>
    <row r="803" spans="1:41" s="367" customFormat="1" ht="165.95" customHeight="1">
      <c r="A803" s="338" t="s">
        <v>1488</v>
      </c>
      <c r="B803" s="294" t="s">
        <v>56</v>
      </c>
      <c r="C803" s="267" t="s">
        <v>1238</v>
      </c>
      <c r="D803" s="267" t="s">
        <v>1239</v>
      </c>
      <c r="E803" s="267" t="s">
        <v>1240</v>
      </c>
      <c r="F803" s="267" t="s">
        <v>1241</v>
      </c>
      <c r="G803" s="267" t="s">
        <v>1242</v>
      </c>
      <c r="H803" s="267" t="s">
        <v>1241</v>
      </c>
      <c r="I803" s="267" t="s">
        <v>1242</v>
      </c>
      <c r="J803" s="267" t="s">
        <v>31</v>
      </c>
      <c r="K803" s="267">
        <v>100</v>
      </c>
      <c r="L803" s="294">
        <v>710000000</v>
      </c>
      <c r="M803" s="294" t="s">
        <v>61</v>
      </c>
      <c r="N803" s="363" t="s">
        <v>624</v>
      </c>
      <c r="O803" s="294" t="s">
        <v>61</v>
      </c>
      <c r="P803" s="267"/>
      <c r="Q803" s="267" t="s">
        <v>1243</v>
      </c>
      <c r="R803" s="267" t="s">
        <v>1244</v>
      </c>
      <c r="S803" s="267"/>
      <c r="T803" s="267" t="s">
        <v>86</v>
      </c>
      <c r="U803" s="364"/>
      <c r="V803" s="364">
        <v>3400000</v>
      </c>
      <c r="W803" s="364">
        <v>3400000</v>
      </c>
      <c r="X803" s="2">
        <f t="shared" si="14"/>
        <v>3808000.0000000005</v>
      </c>
      <c r="Y803" s="365" t="s">
        <v>213</v>
      </c>
      <c r="Z803" s="267">
        <v>2015</v>
      </c>
      <c r="AA803" s="293" t="s">
        <v>505</v>
      </c>
      <c r="AB803" s="267" t="s">
        <v>1245</v>
      </c>
      <c r="AC803" s="366"/>
      <c r="AD803" s="366"/>
      <c r="AE803" s="366"/>
      <c r="AF803" s="366"/>
    </row>
    <row r="804" spans="1:41" s="232" customFormat="1" ht="165.95" customHeight="1">
      <c r="A804" s="338" t="s">
        <v>1489</v>
      </c>
      <c r="B804" s="283" t="s">
        <v>179</v>
      </c>
      <c r="C804" s="283" t="s">
        <v>1247</v>
      </c>
      <c r="D804" s="283" t="s">
        <v>1248</v>
      </c>
      <c r="E804" s="283" t="s">
        <v>1249</v>
      </c>
      <c r="F804" s="283" t="s">
        <v>1248</v>
      </c>
      <c r="G804" s="283" t="s">
        <v>1249</v>
      </c>
      <c r="H804" s="283" t="s">
        <v>1250</v>
      </c>
      <c r="I804" s="283" t="s">
        <v>1251</v>
      </c>
      <c r="J804" s="257" t="s">
        <v>87</v>
      </c>
      <c r="K804" s="257">
        <v>100</v>
      </c>
      <c r="L804" s="274" t="s">
        <v>1252</v>
      </c>
      <c r="M804" s="274" t="s">
        <v>1253</v>
      </c>
      <c r="N804" s="274" t="s">
        <v>1254</v>
      </c>
      <c r="O804" s="274" t="s">
        <v>1253</v>
      </c>
      <c r="P804" s="368"/>
      <c r="Q804" s="267" t="s">
        <v>1243</v>
      </c>
      <c r="R804" s="266" t="s">
        <v>1255</v>
      </c>
      <c r="S804" s="369"/>
      <c r="T804" s="283" t="s">
        <v>86</v>
      </c>
      <c r="U804" s="586"/>
      <c r="V804" s="586">
        <v>12540900</v>
      </c>
      <c r="W804" s="586">
        <v>12540900</v>
      </c>
      <c r="X804" s="2">
        <f t="shared" si="14"/>
        <v>14045808.000000002</v>
      </c>
      <c r="Y804" s="231" t="s">
        <v>85</v>
      </c>
      <c r="Z804" s="289">
        <v>2015</v>
      </c>
      <c r="AA804" s="370"/>
      <c r="AB804" s="289" t="s">
        <v>278</v>
      </c>
      <c r="AC804" s="370"/>
      <c r="AD804" s="370"/>
      <c r="AE804" s="370"/>
      <c r="AF804" s="370"/>
      <c r="AG804" s="371"/>
      <c r="AH804" s="371"/>
      <c r="AI804" s="371"/>
      <c r="AJ804" s="371"/>
      <c r="AK804" s="371"/>
      <c r="AL804" s="371"/>
      <c r="AM804" s="371"/>
      <c r="AN804" s="371"/>
      <c r="AO804" s="371"/>
    </row>
    <row r="805" spans="1:41" s="232" customFormat="1" ht="165.95" customHeight="1">
      <c r="A805" s="338" t="s">
        <v>1491</v>
      </c>
      <c r="B805" s="283" t="s">
        <v>179</v>
      </c>
      <c r="C805" s="283" t="s">
        <v>1247</v>
      </c>
      <c r="D805" s="283" t="s">
        <v>1248</v>
      </c>
      <c r="E805" s="283" t="s">
        <v>1249</v>
      </c>
      <c r="F805" s="283" t="s">
        <v>1248</v>
      </c>
      <c r="G805" s="283" t="s">
        <v>1249</v>
      </c>
      <c r="H805" s="283" t="s">
        <v>1257</v>
      </c>
      <c r="I805" s="283" t="s">
        <v>1258</v>
      </c>
      <c r="J805" s="257" t="s">
        <v>87</v>
      </c>
      <c r="K805" s="257">
        <v>100</v>
      </c>
      <c r="L805" s="274" t="s">
        <v>1252</v>
      </c>
      <c r="M805" s="274" t="s">
        <v>1253</v>
      </c>
      <c r="N805" s="274" t="s">
        <v>1254</v>
      </c>
      <c r="O805" s="274" t="s">
        <v>1253</v>
      </c>
      <c r="P805" s="274"/>
      <c r="Q805" s="267" t="s">
        <v>1243</v>
      </c>
      <c r="R805" s="266" t="s">
        <v>1255</v>
      </c>
      <c r="S805" s="283"/>
      <c r="T805" s="283" t="s">
        <v>86</v>
      </c>
      <c r="U805" s="586"/>
      <c r="V805" s="586">
        <v>2949720</v>
      </c>
      <c r="W805" s="586">
        <v>2949720</v>
      </c>
      <c r="X805" s="2">
        <f t="shared" si="14"/>
        <v>3303686.4000000004</v>
      </c>
      <c r="Y805" s="231" t="s">
        <v>85</v>
      </c>
      <c r="Z805" s="289">
        <v>2015</v>
      </c>
      <c r="AA805" s="370" t="s">
        <v>625</v>
      </c>
      <c r="AB805" s="289" t="s">
        <v>278</v>
      </c>
      <c r="AC805" s="370"/>
      <c r="AD805" s="370"/>
      <c r="AE805" s="370"/>
      <c r="AF805" s="370"/>
      <c r="AG805" s="371"/>
      <c r="AH805" s="371"/>
      <c r="AI805" s="371"/>
      <c r="AJ805" s="371"/>
      <c r="AK805" s="371"/>
      <c r="AL805" s="371"/>
      <c r="AM805" s="371"/>
      <c r="AN805" s="371"/>
      <c r="AO805" s="371"/>
    </row>
    <row r="806" spans="1:41" s="232" customFormat="1" ht="165.95" customHeight="1">
      <c r="A806" s="528" t="s">
        <v>1492</v>
      </c>
      <c r="B806" s="569" t="s">
        <v>179</v>
      </c>
      <c r="C806" s="569" t="s">
        <v>1260</v>
      </c>
      <c r="D806" s="569" t="s">
        <v>1261</v>
      </c>
      <c r="E806" s="569" t="s">
        <v>1262</v>
      </c>
      <c r="F806" s="569" t="s">
        <v>1261</v>
      </c>
      <c r="G806" s="569" t="s">
        <v>1262</v>
      </c>
      <c r="H806" s="569" t="s">
        <v>1263</v>
      </c>
      <c r="I806" s="569" t="s">
        <v>1264</v>
      </c>
      <c r="J806" s="461" t="s">
        <v>87</v>
      </c>
      <c r="K806" s="461">
        <v>100</v>
      </c>
      <c r="L806" s="570" t="s">
        <v>1252</v>
      </c>
      <c r="M806" s="570" t="s">
        <v>1253</v>
      </c>
      <c r="N806" s="570" t="s">
        <v>1254</v>
      </c>
      <c r="O806" s="570" t="s">
        <v>1253</v>
      </c>
      <c r="P806" s="570"/>
      <c r="Q806" s="527" t="s">
        <v>1243</v>
      </c>
      <c r="R806" s="571" t="s">
        <v>1255</v>
      </c>
      <c r="S806" s="569"/>
      <c r="T806" s="569" t="s">
        <v>86</v>
      </c>
      <c r="U806" s="255"/>
      <c r="V806" s="255">
        <v>9259878</v>
      </c>
      <c r="W806" s="255">
        <v>0</v>
      </c>
      <c r="X806" s="572">
        <v>0</v>
      </c>
      <c r="Y806" s="567" t="s">
        <v>85</v>
      </c>
      <c r="Z806" s="568">
        <v>2015</v>
      </c>
      <c r="AA806" s="568"/>
      <c r="AB806" s="568" t="s">
        <v>278</v>
      </c>
      <c r="AC806" s="370"/>
      <c r="AD806" s="370"/>
      <c r="AE806" s="370"/>
      <c r="AF806" s="370"/>
      <c r="AG806" s="371"/>
      <c r="AH806" s="371"/>
      <c r="AI806" s="371"/>
      <c r="AJ806" s="371"/>
      <c r="AK806" s="371"/>
      <c r="AL806" s="371"/>
      <c r="AM806" s="371"/>
      <c r="AN806" s="371"/>
      <c r="AO806" s="371"/>
    </row>
    <row r="807" spans="1:41" s="232" customFormat="1" ht="165.95" customHeight="1">
      <c r="A807" s="338" t="s">
        <v>1898</v>
      </c>
      <c r="B807" s="283" t="s">
        <v>179</v>
      </c>
      <c r="C807" s="283" t="s">
        <v>1260</v>
      </c>
      <c r="D807" s="283" t="s">
        <v>1261</v>
      </c>
      <c r="E807" s="283" t="s">
        <v>1262</v>
      </c>
      <c r="F807" s="283" t="s">
        <v>1261</v>
      </c>
      <c r="G807" s="283" t="s">
        <v>1262</v>
      </c>
      <c r="H807" s="283" t="s">
        <v>1263</v>
      </c>
      <c r="I807" s="283" t="s">
        <v>1264</v>
      </c>
      <c r="J807" s="257" t="s">
        <v>87</v>
      </c>
      <c r="K807" s="257">
        <v>100</v>
      </c>
      <c r="L807" s="274" t="s">
        <v>1252</v>
      </c>
      <c r="M807" s="274" t="s">
        <v>1899</v>
      </c>
      <c r="N807" s="274" t="s">
        <v>630</v>
      </c>
      <c r="O807" s="274" t="s">
        <v>1899</v>
      </c>
      <c r="P807" s="274"/>
      <c r="Q807" s="267" t="s">
        <v>1900</v>
      </c>
      <c r="R807" s="266" t="s">
        <v>1255</v>
      </c>
      <c r="S807" s="283"/>
      <c r="T807" s="283" t="s">
        <v>86</v>
      </c>
      <c r="U807" s="586"/>
      <c r="V807" s="253">
        <v>9259878</v>
      </c>
      <c r="W807" s="253">
        <v>9259878</v>
      </c>
      <c r="X807" s="2">
        <f t="shared" ref="X807" si="15">W807*1.12</f>
        <v>10371063.360000001</v>
      </c>
      <c r="Y807" s="231" t="s">
        <v>85</v>
      </c>
      <c r="Z807" s="289">
        <v>2015</v>
      </c>
      <c r="AA807" s="574">
        <v>11</v>
      </c>
      <c r="AB807" s="289" t="s">
        <v>278</v>
      </c>
      <c r="AC807" s="566"/>
      <c r="AD807" s="566"/>
      <c r="AE807" s="566"/>
      <c r="AF807" s="566"/>
      <c r="AG807" s="371"/>
      <c r="AH807" s="371"/>
      <c r="AI807" s="371"/>
      <c r="AJ807" s="371"/>
      <c r="AK807" s="371"/>
      <c r="AL807" s="371"/>
      <c r="AM807" s="371"/>
      <c r="AN807" s="371"/>
      <c r="AO807" s="371"/>
    </row>
    <row r="808" spans="1:41" s="45" customFormat="1" ht="165.95" customHeight="1">
      <c r="A808" s="338" t="s">
        <v>1493</v>
      </c>
      <c r="B808" s="294" t="s">
        <v>56</v>
      </c>
      <c r="C808" s="257" t="s">
        <v>554</v>
      </c>
      <c r="D808" s="257" t="s">
        <v>555</v>
      </c>
      <c r="E808" s="257" t="s">
        <v>556</v>
      </c>
      <c r="F808" s="314" t="s">
        <v>555</v>
      </c>
      <c r="G808" s="257" t="s">
        <v>556</v>
      </c>
      <c r="H808" s="257" t="s">
        <v>557</v>
      </c>
      <c r="I808" s="378" t="s">
        <v>1535</v>
      </c>
      <c r="J808" s="292" t="s">
        <v>31</v>
      </c>
      <c r="K808" s="290">
        <v>100</v>
      </c>
      <c r="L808" s="294">
        <v>710000000</v>
      </c>
      <c r="M808" s="294" t="s">
        <v>61</v>
      </c>
      <c r="N808" s="282" t="s">
        <v>1485</v>
      </c>
      <c r="O808" s="257" t="s">
        <v>559</v>
      </c>
      <c r="P808" s="257"/>
      <c r="Q808" s="291" t="s">
        <v>1486</v>
      </c>
      <c r="R808" s="257" t="s">
        <v>37</v>
      </c>
      <c r="S808" s="257"/>
      <c r="T808" s="292" t="s">
        <v>86</v>
      </c>
      <c r="U808" s="598"/>
      <c r="V808" s="373">
        <v>15081193.619999999</v>
      </c>
      <c r="W808" s="373">
        <v>15081193.619999999</v>
      </c>
      <c r="X808" s="2">
        <f t="shared" si="14"/>
        <v>16890936.854400001</v>
      </c>
      <c r="Y808" s="231" t="s">
        <v>85</v>
      </c>
      <c r="Z808" s="257">
        <v>2015</v>
      </c>
      <c r="AA808" s="293" t="s">
        <v>644</v>
      </c>
      <c r="AB808" s="315" t="s">
        <v>63</v>
      </c>
      <c r="AC808" s="374"/>
      <c r="AD808" s="374"/>
      <c r="AE808" s="374"/>
      <c r="AF808" s="374"/>
    </row>
    <row r="809" spans="1:41" s="45" customFormat="1" ht="165.95" customHeight="1">
      <c r="A809" s="338" t="s">
        <v>1494</v>
      </c>
      <c r="B809" s="294" t="s">
        <v>56</v>
      </c>
      <c r="C809" s="257" t="s">
        <v>554</v>
      </c>
      <c r="D809" s="257" t="s">
        <v>555</v>
      </c>
      <c r="E809" s="257" t="s">
        <v>556</v>
      </c>
      <c r="F809" s="314" t="s">
        <v>555</v>
      </c>
      <c r="G809" s="257" t="s">
        <v>556</v>
      </c>
      <c r="H809" s="257" t="s">
        <v>557</v>
      </c>
      <c r="I809" s="378" t="s">
        <v>1535</v>
      </c>
      <c r="J809" s="292" t="s">
        <v>31</v>
      </c>
      <c r="K809" s="290">
        <v>100</v>
      </c>
      <c r="L809" s="294">
        <v>710000000</v>
      </c>
      <c r="M809" s="294" t="s">
        <v>61</v>
      </c>
      <c r="N809" s="282" t="s">
        <v>1485</v>
      </c>
      <c r="O809" s="291" t="s">
        <v>527</v>
      </c>
      <c r="P809" s="257"/>
      <c r="Q809" s="291" t="s">
        <v>1486</v>
      </c>
      <c r="R809" s="257" t="s">
        <v>37</v>
      </c>
      <c r="S809" s="257"/>
      <c r="T809" s="292" t="s">
        <v>86</v>
      </c>
      <c r="U809" s="598"/>
      <c r="V809" s="373">
        <v>18934301.52</v>
      </c>
      <c r="W809" s="373">
        <v>18934301.52</v>
      </c>
      <c r="X809" s="2">
        <f t="shared" si="14"/>
        <v>21206417.702400003</v>
      </c>
      <c r="Y809" s="231" t="s">
        <v>85</v>
      </c>
      <c r="Z809" s="257">
        <v>2015</v>
      </c>
      <c r="AA809" s="293" t="s">
        <v>644</v>
      </c>
      <c r="AB809" s="315" t="s">
        <v>63</v>
      </c>
      <c r="AC809" s="374"/>
      <c r="AD809" s="374"/>
      <c r="AE809" s="374"/>
      <c r="AF809" s="374"/>
    </row>
    <row r="810" spans="1:41" s="45" customFormat="1" ht="165.95" customHeight="1">
      <c r="A810" s="338" t="s">
        <v>1495</v>
      </c>
      <c r="B810" s="294" t="s">
        <v>56</v>
      </c>
      <c r="C810" s="257" t="s">
        <v>554</v>
      </c>
      <c r="D810" s="257" t="s">
        <v>555</v>
      </c>
      <c r="E810" s="257" t="s">
        <v>556</v>
      </c>
      <c r="F810" s="314" t="s">
        <v>555</v>
      </c>
      <c r="G810" s="257" t="s">
        <v>556</v>
      </c>
      <c r="H810" s="257" t="s">
        <v>557</v>
      </c>
      <c r="I810" s="372" t="s">
        <v>558</v>
      </c>
      <c r="J810" s="292" t="s">
        <v>31</v>
      </c>
      <c r="K810" s="290">
        <v>100</v>
      </c>
      <c r="L810" s="294">
        <v>710000000</v>
      </c>
      <c r="M810" s="294" t="s">
        <v>61</v>
      </c>
      <c r="N810" s="282" t="s">
        <v>1485</v>
      </c>
      <c r="O810" s="257" t="s">
        <v>560</v>
      </c>
      <c r="P810" s="257"/>
      <c r="Q810" s="291" t="s">
        <v>1486</v>
      </c>
      <c r="R810" s="257" t="s">
        <v>37</v>
      </c>
      <c r="S810" s="257"/>
      <c r="T810" s="292" t="s">
        <v>86</v>
      </c>
      <c r="U810" s="598"/>
      <c r="V810" s="373">
        <v>25388443.059999999</v>
      </c>
      <c r="W810" s="373">
        <v>25388443.059999999</v>
      </c>
      <c r="X810" s="2">
        <f t="shared" si="14"/>
        <v>28435056.227200001</v>
      </c>
      <c r="Y810" s="231" t="s">
        <v>85</v>
      </c>
      <c r="Z810" s="257">
        <v>2015</v>
      </c>
      <c r="AA810" s="293" t="s">
        <v>644</v>
      </c>
      <c r="AB810" s="315" t="s">
        <v>63</v>
      </c>
      <c r="AC810" s="374"/>
      <c r="AD810" s="374"/>
      <c r="AE810" s="374"/>
      <c r="AF810" s="374"/>
    </row>
    <row r="811" spans="1:41" s="45" customFormat="1" ht="165.95" customHeight="1">
      <c r="A811" s="338" t="s">
        <v>1496</v>
      </c>
      <c r="B811" s="294" t="s">
        <v>56</v>
      </c>
      <c r="C811" s="257" t="s">
        <v>554</v>
      </c>
      <c r="D811" s="257" t="s">
        <v>555</v>
      </c>
      <c r="E811" s="257" t="s">
        <v>556</v>
      </c>
      <c r="F811" s="314" t="s">
        <v>555</v>
      </c>
      <c r="G811" s="257" t="s">
        <v>556</v>
      </c>
      <c r="H811" s="257" t="s">
        <v>557</v>
      </c>
      <c r="I811" s="372" t="s">
        <v>558</v>
      </c>
      <c r="J811" s="292" t="s">
        <v>31</v>
      </c>
      <c r="K811" s="290">
        <v>100</v>
      </c>
      <c r="L811" s="294">
        <v>710000000</v>
      </c>
      <c r="M811" s="294" t="s">
        <v>61</v>
      </c>
      <c r="N811" s="282" t="s">
        <v>1485</v>
      </c>
      <c r="O811" s="257" t="s">
        <v>1490</v>
      </c>
      <c r="P811" s="257"/>
      <c r="Q811" s="291" t="s">
        <v>1486</v>
      </c>
      <c r="R811" s="257" t="s">
        <v>37</v>
      </c>
      <c r="S811" s="257"/>
      <c r="T811" s="292" t="s">
        <v>86</v>
      </c>
      <c r="U811" s="598"/>
      <c r="V811" s="373">
        <v>19378572.140000001</v>
      </c>
      <c r="W811" s="373">
        <v>19378572.140000001</v>
      </c>
      <c r="X811" s="2">
        <f t="shared" si="14"/>
        <v>21704000.796800002</v>
      </c>
      <c r="Y811" s="231" t="s">
        <v>85</v>
      </c>
      <c r="Z811" s="257">
        <v>2015</v>
      </c>
      <c r="AA811" s="293" t="s">
        <v>644</v>
      </c>
      <c r="AB811" s="315" t="s">
        <v>63</v>
      </c>
      <c r="AC811" s="374"/>
      <c r="AD811" s="374"/>
      <c r="AE811" s="374"/>
      <c r="AF811" s="374"/>
    </row>
    <row r="812" spans="1:41" s="45" customFormat="1" ht="165.95" customHeight="1">
      <c r="A812" s="338" t="s">
        <v>1513</v>
      </c>
      <c r="B812" s="294" t="s">
        <v>56</v>
      </c>
      <c r="C812" s="257" t="s">
        <v>554</v>
      </c>
      <c r="D812" s="257" t="s">
        <v>555</v>
      </c>
      <c r="E812" s="257" t="s">
        <v>556</v>
      </c>
      <c r="F812" s="314" t="s">
        <v>555</v>
      </c>
      <c r="G812" s="257" t="s">
        <v>556</v>
      </c>
      <c r="H812" s="257" t="s">
        <v>557</v>
      </c>
      <c r="I812" s="372" t="s">
        <v>558</v>
      </c>
      <c r="J812" s="292" t="s">
        <v>31</v>
      </c>
      <c r="K812" s="290">
        <v>100</v>
      </c>
      <c r="L812" s="294">
        <v>710000000</v>
      </c>
      <c r="M812" s="294" t="s">
        <v>61</v>
      </c>
      <c r="N812" s="282" t="s">
        <v>1485</v>
      </c>
      <c r="O812" s="375" t="s">
        <v>317</v>
      </c>
      <c r="P812" s="257"/>
      <c r="Q812" s="291" t="s">
        <v>1486</v>
      </c>
      <c r="R812" s="257" t="s">
        <v>37</v>
      </c>
      <c r="S812" s="257"/>
      <c r="T812" s="292" t="s">
        <v>86</v>
      </c>
      <c r="U812" s="598"/>
      <c r="V812" s="373">
        <v>1712492.4</v>
      </c>
      <c r="W812" s="373">
        <v>1712492.4</v>
      </c>
      <c r="X812" s="2">
        <f t="shared" si="14"/>
        <v>1917991.4880000001</v>
      </c>
      <c r="Y812" s="231" t="s">
        <v>85</v>
      </c>
      <c r="Z812" s="257">
        <v>2015</v>
      </c>
      <c r="AA812" s="293" t="s">
        <v>644</v>
      </c>
      <c r="AB812" s="315" t="s">
        <v>63</v>
      </c>
      <c r="AC812" s="374"/>
      <c r="AD812" s="374"/>
      <c r="AE812" s="374"/>
      <c r="AF812" s="374"/>
    </row>
    <row r="813" spans="1:41" s="45" customFormat="1" ht="165.95" customHeight="1">
      <c r="A813" s="338" t="s">
        <v>1520</v>
      </c>
      <c r="B813" s="294" t="s">
        <v>56</v>
      </c>
      <c r="C813" s="257" t="s">
        <v>554</v>
      </c>
      <c r="D813" s="257" t="s">
        <v>555</v>
      </c>
      <c r="E813" s="257" t="s">
        <v>556</v>
      </c>
      <c r="F813" s="314" t="s">
        <v>555</v>
      </c>
      <c r="G813" s="257" t="s">
        <v>556</v>
      </c>
      <c r="H813" s="257" t="s">
        <v>557</v>
      </c>
      <c r="I813" s="372" t="s">
        <v>558</v>
      </c>
      <c r="J813" s="292" t="s">
        <v>31</v>
      </c>
      <c r="K813" s="290">
        <v>100</v>
      </c>
      <c r="L813" s="294">
        <v>710000000</v>
      </c>
      <c r="M813" s="294" t="s">
        <v>61</v>
      </c>
      <c r="N813" s="282" t="s">
        <v>1485</v>
      </c>
      <c r="O813" s="376" t="s">
        <v>255</v>
      </c>
      <c r="P813" s="257"/>
      <c r="Q813" s="291" t="s">
        <v>1486</v>
      </c>
      <c r="R813" s="257" t="s">
        <v>37</v>
      </c>
      <c r="S813" s="257"/>
      <c r="T813" s="292" t="s">
        <v>86</v>
      </c>
      <c r="U813" s="598"/>
      <c r="V813" s="377">
        <v>3013009.22</v>
      </c>
      <c r="W813" s="377">
        <v>3013009.22</v>
      </c>
      <c r="X813" s="2">
        <f t="shared" si="14"/>
        <v>3374570.3264000006</v>
      </c>
      <c r="Y813" s="231" t="s">
        <v>85</v>
      </c>
      <c r="Z813" s="257">
        <v>2015</v>
      </c>
      <c r="AA813" s="293" t="s">
        <v>644</v>
      </c>
      <c r="AB813" s="315" t="s">
        <v>63</v>
      </c>
      <c r="AC813" s="374"/>
      <c r="AD813" s="374"/>
      <c r="AE813" s="374"/>
      <c r="AF813" s="374"/>
    </row>
    <row r="814" spans="1:41" s="45" customFormat="1" ht="165.95" customHeight="1">
      <c r="A814" s="338" t="s">
        <v>1529</v>
      </c>
      <c r="B814" s="294" t="s">
        <v>56</v>
      </c>
      <c r="C814" s="257" t="s">
        <v>554</v>
      </c>
      <c r="D814" s="257" t="s">
        <v>555</v>
      </c>
      <c r="E814" s="257" t="s">
        <v>556</v>
      </c>
      <c r="F814" s="314" t="s">
        <v>555</v>
      </c>
      <c r="G814" s="257" t="s">
        <v>556</v>
      </c>
      <c r="H814" s="257" t="s">
        <v>557</v>
      </c>
      <c r="I814" s="372" t="s">
        <v>558</v>
      </c>
      <c r="J814" s="292" t="s">
        <v>31</v>
      </c>
      <c r="K814" s="290">
        <v>100</v>
      </c>
      <c r="L814" s="294">
        <v>710000000</v>
      </c>
      <c r="M814" s="294" t="s">
        <v>61</v>
      </c>
      <c r="N814" s="282" t="s">
        <v>1485</v>
      </c>
      <c r="O814" s="376" t="s">
        <v>526</v>
      </c>
      <c r="P814" s="257"/>
      <c r="Q814" s="291" t="s">
        <v>1486</v>
      </c>
      <c r="R814" s="257" t="s">
        <v>37</v>
      </c>
      <c r="S814" s="257"/>
      <c r="T814" s="292" t="s">
        <v>86</v>
      </c>
      <c r="U814" s="598"/>
      <c r="V814" s="377">
        <v>11623913.779999999</v>
      </c>
      <c r="W814" s="377">
        <v>11623913.779999999</v>
      </c>
      <c r="X814" s="2">
        <f t="shared" si="14"/>
        <v>13018783.433600001</v>
      </c>
      <c r="Y814" s="231" t="s">
        <v>85</v>
      </c>
      <c r="Z814" s="257">
        <v>2015</v>
      </c>
      <c r="AA814" s="293" t="s">
        <v>644</v>
      </c>
      <c r="AB814" s="315" t="s">
        <v>63</v>
      </c>
      <c r="AC814" s="374"/>
      <c r="AD814" s="374"/>
      <c r="AE814" s="374"/>
      <c r="AF814" s="374"/>
    </row>
    <row r="815" spans="1:41" s="45" customFormat="1" ht="165.95" customHeight="1">
      <c r="A815" s="338" t="s">
        <v>1530</v>
      </c>
      <c r="B815" s="294" t="s">
        <v>56</v>
      </c>
      <c r="C815" s="257" t="s">
        <v>554</v>
      </c>
      <c r="D815" s="257" t="s">
        <v>555</v>
      </c>
      <c r="E815" s="257" t="s">
        <v>556</v>
      </c>
      <c r="F815" s="314" t="s">
        <v>555</v>
      </c>
      <c r="G815" s="257" t="s">
        <v>556</v>
      </c>
      <c r="H815" s="257" t="s">
        <v>557</v>
      </c>
      <c r="I815" s="372" t="s">
        <v>558</v>
      </c>
      <c r="J815" s="292" t="s">
        <v>31</v>
      </c>
      <c r="K815" s="290">
        <v>100</v>
      </c>
      <c r="L815" s="294">
        <v>710000000</v>
      </c>
      <c r="M815" s="294" t="s">
        <v>61</v>
      </c>
      <c r="N815" s="282" t="s">
        <v>1485</v>
      </c>
      <c r="O815" s="257" t="s">
        <v>562</v>
      </c>
      <c r="P815" s="257"/>
      <c r="Q815" s="291" t="s">
        <v>1486</v>
      </c>
      <c r="R815" s="257" t="s">
        <v>37</v>
      </c>
      <c r="S815" s="257"/>
      <c r="T815" s="292" t="s">
        <v>86</v>
      </c>
      <c r="U815" s="598"/>
      <c r="V815" s="377">
        <v>9927568.9000000004</v>
      </c>
      <c r="W815" s="377">
        <v>9927568.9000000004</v>
      </c>
      <c r="X815" s="2">
        <f t="shared" si="14"/>
        <v>11118877.168000001</v>
      </c>
      <c r="Y815" s="231" t="s">
        <v>85</v>
      </c>
      <c r="Z815" s="257">
        <v>2015</v>
      </c>
      <c r="AA815" s="293" t="s">
        <v>644</v>
      </c>
      <c r="AB815" s="315" t="s">
        <v>63</v>
      </c>
      <c r="AC815" s="374"/>
      <c r="AD815" s="374"/>
      <c r="AE815" s="374"/>
      <c r="AF815" s="374"/>
    </row>
    <row r="816" spans="1:41" s="45" customFormat="1" ht="165.95" customHeight="1">
      <c r="A816" s="338" t="s">
        <v>1531</v>
      </c>
      <c r="B816" s="294" t="s">
        <v>1645</v>
      </c>
      <c r="C816" s="257" t="s">
        <v>554</v>
      </c>
      <c r="D816" s="257" t="s">
        <v>555</v>
      </c>
      <c r="E816" s="257" t="s">
        <v>556</v>
      </c>
      <c r="F816" s="314" t="s">
        <v>555</v>
      </c>
      <c r="G816" s="257" t="s">
        <v>556</v>
      </c>
      <c r="H816" s="257" t="s">
        <v>557</v>
      </c>
      <c r="I816" s="372" t="s">
        <v>558</v>
      </c>
      <c r="J816" s="292" t="s">
        <v>31</v>
      </c>
      <c r="K816" s="290">
        <v>100</v>
      </c>
      <c r="L816" s="294">
        <v>710000000</v>
      </c>
      <c r="M816" s="294" t="s">
        <v>61</v>
      </c>
      <c r="N816" s="282" t="s">
        <v>1485</v>
      </c>
      <c r="O816" s="314" t="s">
        <v>141</v>
      </c>
      <c r="P816" s="257"/>
      <c r="Q816" s="291" t="s">
        <v>1486</v>
      </c>
      <c r="R816" s="257" t="s">
        <v>37</v>
      </c>
      <c r="S816" s="257"/>
      <c r="T816" s="292" t="s">
        <v>86</v>
      </c>
      <c r="U816" s="598"/>
      <c r="V816" s="373">
        <v>1712492.4</v>
      </c>
      <c r="W816" s="373">
        <v>1712492.4</v>
      </c>
      <c r="X816" s="2">
        <f t="shared" si="14"/>
        <v>1917991.4880000001</v>
      </c>
      <c r="Y816" s="231" t="s">
        <v>85</v>
      </c>
      <c r="Z816" s="257">
        <v>2015</v>
      </c>
      <c r="AA816" s="293" t="s">
        <v>644</v>
      </c>
      <c r="AB816" s="315" t="s">
        <v>63</v>
      </c>
      <c r="AC816" s="374"/>
      <c r="AD816" s="374"/>
      <c r="AE816" s="374"/>
      <c r="AF816" s="374"/>
    </row>
    <row r="817" spans="1:32" s="45" customFormat="1" ht="165.95" customHeight="1">
      <c r="A817" s="338" t="s">
        <v>1532</v>
      </c>
      <c r="B817" s="294" t="s">
        <v>1645</v>
      </c>
      <c r="C817" s="257" t="s">
        <v>554</v>
      </c>
      <c r="D817" s="257" t="s">
        <v>555</v>
      </c>
      <c r="E817" s="257" t="s">
        <v>556</v>
      </c>
      <c r="F817" s="314" t="s">
        <v>555</v>
      </c>
      <c r="G817" s="257" t="s">
        <v>556</v>
      </c>
      <c r="H817" s="257" t="s">
        <v>557</v>
      </c>
      <c r="I817" s="372" t="s">
        <v>558</v>
      </c>
      <c r="J817" s="292" t="s">
        <v>31</v>
      </c>
      <c r="K817" s="290">
        <v>100</v>
      </c>
      <c r="L817" s="294">
        <v>710000000</v>
      </c>
      <c r="M817" s="294" t="s">
        <v>61</v>
      </c>
      <c r="N817" s="282" t="s">
        <v>1485</v>
      </c>
      <c r="O817" s="257" t="s">
        <v>563</v>
      </c>
      <c r="P817" s="257"/>
      <c r="Q817" s="291" t="s">
        <v>1486</v>
      </c>
      <c r="R817" s="257" t="s">
        <v>37</v>
      </c>
      <c r="S817" s="257"/>
      <c r="T817" s="292" t="s">
        <v>86</v>
      </c>
      <c r="U817" s="598"/>
      <c r="V817" s="373">
        <v>428123.1</v>
      </c>
      <c r="W817" s="373">
        <v>428123.1</v>
      </c>
      <c r="X817" s="2">
        <f t="shared" si="14"/>
        <v>479497.87200000003</v>
      </c>
      <c r="Y817" s="231" t="s">
        <v>85</v>
      </c>
      <c r="Z817" s="257">
        <v>2015</v>
      </c>
      <c r="AA817" s="293" t="s">
        <v>644</v>
      </c>
      <c r="AB817" s="315" t="s">
        <v>63</v>
      </c>
      <c r="AC817" s="374"/>
      <c r="AD817" s="374"/>
      <c r="AE817" s="374"/>
      <c r="AF817" s="374"/>
    </row>
    <row r="818" spans="1:32" ht="165.95" customHeight="1">
      <c r="A818" s="338" t="s">
        <v>1533</v>
      </c>
      <c r="B818" s="294" t="s">
        <v>1645</v>
      </c>
      <c r="C818" s="125" t="s">
        <v>554</v>
      </c>
      <c r="D818" s="125" t="s">
        <v>555</v>
      </c>
      <c r="E818" s="125" t="s">
        <v>556</v>
      </c>
      <c r="F818" s="126" t="s">
        <v>555</v>
      </c>
      <c r="G818" s="125" t="s">
        <v>556</v>
      </c>
      <c r="H818" s="125" t="s">
        <v>557</v>
      </c>
      <c r="I818" s="127" t="s">
        <v>558</v>
      </c>
      <c r="J818" s="292" t="s">
        <v>31</v>
      </c>
      <c r="K818" s="129">
        <v>100</v>
      </c>
      <c r="L818" s="124">
        <v>710000000</v>
      </c>
      <c r="M818" s="124" t="s">
        <v>61</v>
      </c>
      <c r="N818" s="282" t="s">
        <v>1485</v>
      </c>
      <c r="O818" s="21" t="s">
        <v>420</v>
      </c>
      <c r="P818" s="125"/>
      <c r="Q818" s="291" t="s">
        <v>1486</v>
      </c>
      <c r="R818" s="125" t="s">
        <v>37</v>
      </c>
      <c r="S818" s="125"/>
      <c r="T818" s="128" t="s">
        <v>86</v>
      </c>
      <c r="U818" s="597"/>
      <c r="V818" s="131">
        <v>2568738.6</v>
      </c>
      <c r="W818" s="131">
        <v>2568738.6</v>
      </c>
      <c r="X818" s="2">
        <f t="shared" si="14"/>
        <v>2876987.2320000003</v>
      </c>
      <c r="Y818" s="132" t="s">
        <v>85</v>
      </c>
      <c r="Z818" s="125">
        <v>2015</v>
      </c>
      <c r="AA818" s="293" t="s">
        <v>644</v>
      </c>
      <c r="AB818" s="134" t="s">
        <v>63</v>
      </c>
      <c r="AC818" s="247"/>
      <c r="AD818" s="247"/>
      <c r="AE818" s="247"/>
      <c r="AF818" s="247"/>
    </row>
    <row r="819" spans="1:32" s="45" customFormat="1" ht="165.95" customHeight="1">
      <c r="A819" s="338" t="s">
        <v>1534</v>
      </c>
      <c r="B819" s="294" t="s">
        <v>1645</v>
      </c>
      <c r="C819" s="339" t="s">
        <v>1514</v>
      </c>
      <c r="D819" s="340" t="s">
        <v>1512</v>
      </c>
      <c r="E819" s="340" t="s">
        <v>1557</v>
      </c>
      <c r="F819" s="340" t="s">
        <v>1512</v>
      </c>
      <c r="G819" s="340" t="s">
        <v>1557</v>
      </c>
      <c r="H819" s="340" t="s">
        <v>1512</v>
      </c>
      <c r="I819" s="340" t="s">
        <v>1557</v>
      </c>
      <c r="J819" s="292" t="s">
        <v>31</v>
      </c>
      <c r="K819" s="290">
        <v>100</v>
      </c>
      <c r="L819" s="294">
        <v>710000000</v>
      </c>
      <c r="M819" s="294" t="s">
        <v>61</v>
      </c>
      <c r="N819" s="282" t="s">
        <v>1485</v>
      </c>
      <c r="O819" s="294" t="s">
        <v>61</v>
      </c>
      <c r="P819" s="339"/>
      <c r="Q819" s="139" t="s">
        <v>1516</v>
      </c>
      <c r="R819" s="257" t="s">
        <v>37</v>
      </c>
      <c r="S819" s="339"/>
      <c r="T819" s="292" t="s">
        <v>86</v>
      </c>
      <c r="U819" s="598"/>
      <c r="V819" s="341">
        <v>15000000</v>
      </c>
      <c r="W819" s="341">
        <v>15000000</v>
      </c>
      <c r="X819" s="2">
        <f t="shared" si="14"/>
        <v>16800000</v>
      </c>
      <c r="Y819" s="342" t="s">
        <v>213</v>
      </c>
      <c r="Z819" s="339">
        <v>2015</v>
      </c>
      <c r="AA819" s="293" t="s">
        <v>505</v>
      </c>
      <c r="AB819" s="343" t="s">
        <v>634</v>
      </c>
      <c r="AC819" s="344"/>
      <c r="AD819" s="344"/>
      <c r="AE819" s="344"/>
      <c r="AF819" s="344"/>
    </row>
    <row r="820" spans="1:32" s="45" customFormat="1" ht="165.95" customHeight="1">
      <c r="A820" s="442" t="s">
        <v>1542</v>
      </c>
      <c r="B820" s="294" t="s">
        <v>1645</v>
      </c>
      <c r="C820" s="443" t="s">
        <v>1543</v>
      </c>
      <c r="D820" s="443" t="s">
        <v>1544</v>
      </c>
      <c r="E820" s="443" t="s">
        <v>1545</v>
      </c>
      <c r="F820" s="443" t="s">
        <v>1544</v>
      </c>
      <c r="G820" s="443" t="s">
        <v>1545</v>
      </c>
      <c r="H820" s="444" t="s">
        <v>1546</v>
      </c>
      <c r="I820" s="362" t="s">
        <v>1558</v>
      </c>
      <c r="J820" s="443" t="s">
        <v>31</v>
      </c>
      <c r="K820" s="443">
        <v>100</v>
      </c>
      <c r="L820" s="445">
        <v>271010000</v>
      </c>
      <c r="M820" s="446" t="s">
        <v>1547</v>
      </c>
      <c r="N820" s="447" t="s">
        <v>1548</v>
      </c>
      <c r="O820" s="443" t="s">
        <v>1549</v>
      </c>
      <c r="P820" s="443"/>
      <c r="Q820" s="442" t="s">
        <v>1550</v>
      </c>
      <c r="R820" s="445" t="s">
        <v>119</v>
      </c>
      <c r="S820" s="443"/>
      <c r="T820" s="443" t="s">
        <v>30</v>
      </c>
      <c r="U820" s="599"/>
      <c r="V820" s="448">
        <v>491071.43</v>
      </c>
      <c r="W820" s="448">
        <v>491071.43</v>
      </c>
      <c r="X820" s="2">
        <f t="shared" si="14"/>
        <v>550000.00160000008</v>
      </c>
      <c r="Y820" s="443" t="s">
        <v>85</v>
      </c>
      <c r="Z820" s="443">
        <v>2015</v>
      </c>
      <c r="AA820" s="449" t="s">
        <v>1551</v>
      </c>
      <c r="AB820" s="449" t="s">
        <v>64</v>
      </c>
      <c r="AC820" s="450"/>
      <c r="AD820" s="450"/>
      <c r="AE820" s="450"/>
      <c r="AF820" s="450"/>
    </row>
    <row r="821" spans="1:32" s="45" customFormat="1" ht="165.95" customHeight="1">
      <c r="A821" s="442" t="s">
        <v>1552</v>
      </c>
      <c r="B821" s="294" t="s">
        <v>1645</v>
      </c>
      <c r="C821" s="443" t="s">
        <v>1543</v>
      </c>
      <c r="D821" s="443" t="s">
        <v>1544</v>
      </c>
      <c r="E821" s="443" t="s">
        <v>1545</v>
      </c>
      <c r="F821" s="443" t="s">
        <v>1544</v>
      </c>
      <c r="G821" s="443" t="s">
        <v>1545</v>
      </c>
      <c r="H821" s="444" t="s">
        <v>1553</v>
      </c>
      <c r="I821" s="362" t="s">
        <v>1559</v>
      </c>
      <c r="J821" s="443" t="s">
        <v>31</v>
      </c>
      <c r="K821" s="443">
        <v>100</v>
      </c>
      <c r="L821" s="445">
        <v>271010000</v>
      </c>
      <c r="M821" s="446" t="s">
        <v>1547</v>
      </c>
      <c r="N821" s="447" t="s">
        <v>1548</v>
      </c>
      <c r="O821" s="443" t="s">
        <v>1549</v>
      </c>
      <c r="P821" s="443"/>
      <c r="Q821" s="442" t="s">
        <v>1550</v>
      </c>
      <c r="R821" s="445" t="s">
        <v>119</v>
      </c>
      <c r="S821" s="443"/>
      <c r="T821" s="443" t="s">
        <v>30</v>
      </c>
      <c r="U821" s="599"/>
      <c r="V821" s="448">
        <v>187678.57</v>
      </c>
      <c r="W821" s="448">
        <v>187678.57</v>
      </c>
      <c r="X821" s="2">
        <f t="shared" si="14"/>
        <v>210199.99840000004</v>
      </c>
      <c r="Y821" s="443" t="s">
        <v>85</v>
      </c>
      <c r="Z821" s="443">
        <v>2015</v>
      </c>
      <c r="AA821" s="449" t="s">
        <v>1551</v>
      </c>
      <c r="AB821" s="449" t="s">
        <v>64</v>
      </c>
      <c r="AC821" s="450"/>
      <c r="AD821" s="450"/>
      <c r="AE821" s="450"/>
      <c r="AF821" s="450"/>
    </row>
    <row r="822" spans="1:32" s="45" customFormat="1" ht="165.95" customHeight="1">
      <c r="A822" s="442" t="s">
        <v>1585</v>
      </c>
      <c r="B822" s="294" t="s">
        <v>1645</v>
      </c>
      <c r="C822" s="454" t="s">
        <v>1587</v>
      </c>
      <c r="D822" s="454" t="s">
        <v>34</v>
      </c>
      <c r="E822" s="454" t="s">
        <v>1588</v>
      </c>
      <c r="F822" s="454" t="s">
        <v>1589</v>
      </c>
      <c r="G822" s="454" t="s">
        <v>1590</v>
      </c>
      <c r="H822" s="455" t="s">
        <v>1591</v>
      </c>
      <c r="I822" s="456" t="s">
        <v>1592</v>
      </c>
      <c r="J822" s="292" t="s">
        <v>31</v>
      </c>
      <c r="K822" s="290">
        <v>100</v>
      </c>
      <c r="L822" s="294">
        <v>710000000</v>
      </c>
      <c r="M822" s="294" t="s">
        <v>61</v>
      </c>
      <c r="N822" s="447" t="s">
        <v>1526</v>
      </c>
      <c r="O822" s="454" t="s">
        <v>1593</v>
      </c>
      <c r="P822" s="454"/>
      <c r="Q822" s="453" t="s">
        <v>1594</v>
      </c>
      <c r="R822" s="455" t="s">
        <v>307</v>
      </c>
      <c r="S822" s="454"/>
      <c r="T822" s="443" t="s">
        <v>30</v>
      </c>
      <c r="U822" s="599"/>
      <c r="V822" s="457">
        <v>88658876.219999999</v>
      </c>
      <c r="W822" s="457">
        <v>88658876.219999999</v>
      </c>
      <c r="X822" s="2">
        <f t="shared" si="14"/>
        <v>99297941.366400003</v>
      </c>
      <c r="Y822" s="443" t="s">
        <v>85</v>
      </c>
      <c r="Z822" s="443">
        <v>2015</v>
      </c>
      <c r="AA822" s="458" t="s">
        <v>1595</v>
      </c>
      <c r="AB822" s="458" t="s">
        <v>63</v>
      </c>
      <c r="AC822" s="459"/>
      <c r="AD822" s="459"/>
      <c r="AE822" s="459"/>
      <c r="AF822" s="459"/>
    </row>
    <row r="823" spans="1:32" s="45" customFormat="1" ht="165.75" customHeight="1">
      <c r="A823" s="442" t="s">
        <v>1586</v>
      </c>
      <c r="B823" s="294" t="s">
        <v>1645</v>
      </c>
      <c r="C823" s="454" t="s">
        <v>1597</v>
      </c>
      <c r="D823" s="454" t="s">
        <v>1598</v>
      </c>
      <c r="E823" s="454" t="s">
        <v>1599</v>
      </c>
      <c r="F823" s="454" t="s">
        <v>1598</v>
      </c>
      <c r="G823" s="454" t="s">
        <v>1599</v>
      </c>
      <c r="H823" s="455" t="s">
        <v>1600</v>
      </c>
      <c r="I823" s="456" t="s">
        <v>1601</v>
      </c>
      <c r="J823" s="292" t="s">
        <v>31</v>
      </c>
      <c r="K823" s="290">
        <v>100</v>
      </c>
      <c r="L823" s="294">
        <v>710000000</v>
      </c>
      <c r="M823" s="294" t="s">
        <v>61</v>
      </c>
      <c r="N823" s="447" t="s">
        <v>1526</v>
      </c>
      <c r="O823" s="454" t="s">
        <v>1602</v>
      </c>
      <c r="P823" s="454"/>
      <c r="Q823" s="453" t="s">
        <v>1603</v>
      </c>
      <c r="R823" s="455" t="s">
        <v>1604</v>
      </c>
      <c r="S823" s="454"/>
      <c r="T823" s="443" t="s">
        <v>30</v>
      </c>
      <c r="U823" s="599"/>
      <c r="V823" s="457">
        <v>673766.16</v>
      </c>
      <c r="W823" s="457">
        <v>673766.16</v>
      </c>
      <c r="X823" s="2">
        <f t="shared" si="14"/>
        <v>754618.09920000006</v>
      </c>
      <c r="Y823" s="443" t="s">
        <v>85</v>
      </c>
      <c r="Z823" s="443">
        <v>2015</v>
      </c>
      <c r="AA823" s="458" t="s">
        <v>1596</v>
      </c>
      <c r="AB823" s="458" t="s">
        <v>63</v>
      </c>
      <c r="AC823" s="459"/>
      <c r="AD823" s="459"/>
      <c r="AE823" s="459"/>
      <c r="AF823" s="459"/>
    </row>
    <row r="824" spans="1:32" s="45" customFormat="1" ht="32.25" customHeight="1">
      <c r="A824" s="442" t="s">
        <v>1773</v>
      </c>
      <c r="B824" s="530" t="s">
        <v>1832</v>
      </c>
      <c r="C824" s="551"/>
      <c r="D824" s="551"/>
      <c r="E824" s="551"/>
      <c r="F824" s="551"/>
      <c r="G824" s="551"/>
      <c r="H824" s="423"/>
      <c r="I824" s="536"/>
      <c r="J824" s="424"/>
      <c r="K824" s="552"/>
      <c r="L824" s="539"/>
      <c r="M824" s="539"/>
      <c r="N824" s="553"/>
      <c r="O824" s="551"/>
      <c r="P824" s="551"/>
      <c r="Q824" s="550"/>
      <c r="R824" s="423"/>
      <c r="S824" s="551"/>
      <c r="T824" s="551"/>
      <c r="U824" s="600"/>
      <c r="V824" s="428"/>
      <c r="W824" s="428"/>
      <c r="X824" s="2"/>
      <c r="Y824" s="551"/>
      <c r="Z824" s="551"/>
      <c r="AA824" s="539"/>
      <c r="AB824" s="539"/>
      <c r="AC824" s="554"/>
      <c r="AD824" s="554"/>
      <c r="AE824" s="554"/>
      <c r="AF824" s="554"/>
    </row>
    <row r="825" spans="1:32" s="45" customFormat="1" ht="32.25" customHeight="1">
      <c r="A825" s="442" t="s">
        <v>1774</v>
      </c>
      <c r="B825" s="530" t="s">
        <v>1832</v>
      </c>
      <c r="C825" s="551"/>
      <c r="D825" s="551"/>
      <c r="E825" s="551"/>
      <c r="F825" s="551"/>
      <c r="G825" s="551"/>
      <c r="H825" s="423"/>
      <c r="I825" s="536"/>
      <c r="J825" s="424"/>
      <c r="K825" s="552"/>
      <c r="L825" s="539"/>
      <c r="M825" s="539"/>
      <c r="N825" s="553"/>
      <c r="O825" s="551"/>
      <c r="P825" s="551"/>
      <c r="Q825" s="550"/>
      <c r="R825" s="423"/>
      <c r="S825" s="551"/>
      <c r="T825" s="551"/>
      <c r="U825" s="600"/>
      <c r="V825" s="428"/>
      <c r="W825" s="428"/>
      <c r="X825" s="2"/>
      <c r="Y825" s="551"/>
      <c r="Z825" s="551"/>
      <c r="AA825" s="539"/>
      <c r="AB825" s="539"/>
      <c r="AC825" s="554"/>
      <c r="AD825" s="554"/>
      <c r="AE825" s="554"/>
      <c r="AF825" s="554"/>
    </row>
    <row r="826" spans="1:32" s="45" customFormat="1" ht="32.25" customHeight="1">
      <c r="A826" s="442" t="s">
        <v>1775</v>
      </c>
      <c r="B826" s="530" t="s">
        <v>1832</v>
      </c>
      <c r="C826" s="551"/>
      <c r="D826" s="551"/>
      <c r="E826" s="551"/>
      <c r="F826" s="551"/>
      <c r="G826" s="551"/>
      <c r="H826" s="423"/>
      <c r="I826" s="536"/>
      <c r="J826" s="424"/>
      <c r="K826" s="552"/>
      <c r="L826" s="539"/>
      <c r="M826" s="539"/>
      <c r="N826" s="553"/>
      <c r="O826" s="551"/>
      <c r="P826" s="551"/>
      <c r="Q826" s="550"/>
      <c r="R826" s="423"/>
      <c r="S826" s="551"/>
      <c r="T826" s="551"/>
      <c r="U826" s="600"/>
      <c r="V826" s="428"/>
      <c r="W826" s="428"/>
      <c r="X826" s="2"/>
      <c r="Y826" s="551"/>
      <c r="Z826" s="551"/>
      <c r="AA826" s="539"/>
      <c r="AB826" s="539"/>
      <c r="AC826" s="554"/>
      <c r="AD826" s="554"/>
      <c r="AE826" s="554"/>
      <c r="AF826" s="554"/>
    </row>
    <row r="827" spans="1:32" s="45" customFormat="1" ht="32.25" customHeight="1">
      <c r="A827" s="442" t="s">
        <v>1776</v>
      </c>
      <c r="B827" s="530" t="s">
        <v>1832</v>
      </c>
      <c r="C827" s="551"/>
      <c r="D827" s="551"/>
      <c r="E827" s="551"/>
      <c r="F827" s="551"/>
      <c r="G827" s="551"/>
      <c r="H827" s="423"/>
      <c r="I827" s="536"/>
      <c r="J827" s="424"/>
      <c r="K827" s="552"/>
      <c r="L827" s="539"/>
      <c r="M827" s="539"/>
      <c r="N827" s="553"/>
      <c r="O827" s="551"/>
      <c r="P827" s="551"/>
      <c r="Q827" s="550"/>
      <c r="R827" s="423"/>
      <c r="S827" s="551"/>
      <c r="T827" s="551"/>
      <c r="U827" s="600"/>
      <c r="V827" s="428"/>
      <c r="W827" s="428"/>
      <c r="X827" s="2"/>
      <c r="Y827" s="551"/>
      <c r="Z827" s="551"/>
      <c r="AA827" s="539"/>
      <c r="AB827" s="539"/>
      <c r="AC827" s="554"/>
      <c r="AD827" s="554"/>
      <c r="AE827" s="554"/>
      <c r="AF827" s="554"/>
    </row>
    <row r="828" spans="1:32" s="45" customFormat="1" ht="32.25" customHeight="1">
      <c r="A828" s="442" t="s">
        <v>1777</v>
      </c>
      <c r="B828" s="530" t="s">
        <v>1832</v>
      </c>
      <c r="C828" s="551"/>
      <c r="D828" s="551"/>
      <c r="E828" s="551"/>
      <c r="F828" s="551"/>
      <c r="G828" s="551"/>
      <c r="H828" s="423"/>
      <c r="I828" s="536"/>
      <c r="J828" s="424"/>
      <c r="K828" s="552"/>
      <c r="L828" s="539"/>
      <c r="M828" s="539"/>
      <c r="N828" s="553"/>
      <c r="O828" s="551"/>
      <c r="P828" s="551"/>
      <c r="Q828" s="550"/>
      <c r="R828" s="423"/>
      <c r="S828" s="551"/>
      <c r="T828" s="551"/>
      <c r="U828" s="600"/>
      <c r="V828" s="428"/>
      <c r="W828" s="428"/>
      <c r="X828" s="2"/>
      <c r="Y828" s="551"/>
      <c r="Z828" s="551"/>
      <c r="AA828" s="539"/>
      <c r="AB828" s="539"/>
      <c r="AC828" s="554"/>
      <c r="AD828" s="554"/>
      <c r="AE828" s="554"/>
      <c r="AF828" s="554"/>
    </row>
    <row r="829" spans="1:32" s="45" customFormat="1" ht="32.25" customHeight="1">
      <c r="A829" s="442" t="s">
        <v>1778</v>
      </c>
      <c r="B829" s="530" t="s">
        <v>1832</v>
      </c>
      <c r="C829" s="551"/>
      <c r="D829" s="551"/>
      <c r="E829" s="551"/>
      <c r="F829" s="551"/>
      <c r="G829" s="551"/>
      <c r="H829" s="423"/>
      <c r="I829" s="536"/>
      <c r="J829" s="424"/>
      <c r="K829" s="552"/>
      <c r="L829" s="539"/>
      <c r="M829" s="539"/>
      <c r="N829" s="553"/>
      <c r="O829" s="551"/>
      <c r="P829" s="551"/>
      <c r="Q829" s="550"/>
      <c r="R829" s="423"/>
      <c r="S829" s="551"/>
      <c r="T829" s="551"/>
      <c r="U829" s="600"/>
      <c r="V829" s="428"/>
      <c r="W829" s="428"/>
      <c r="X829" s="2"/>
      <c r="Y829" s="551"/>
      <c r="Z829" s="551"/>
      <c r="AA829" s="539"/>
      <c r="AB829" s="539"/>
      <c r="AC829" s="554"/>
      <c r="AD829" s="554"/>
      <c r="AE829" s="554"/>
      <c r="AF829" s="554"/>
    </row>
    <row r="830" spans="1:32" s="45" customFormat="1" ht="32.25" customHeight="1">
      <c r="A830" s="442" t="s">
        <v>1779</v>
      </c>
      <c r="B830" s="530" t="s">
        <v>1832</v>
      </c>
      <c r="C830" s="551"/>
      <c r="D830" s="551"/>
      <c r="E830" s="551"/>
      <c r="F830" s="551"/>
      <c r="G830" s="551"/>
      <c r="H830" s="423"/>
      <c r="I830" s="536"/>
      <c r="J830" s="424"/>
      <c r="K830" s="552"/>
      <c r="L830" s="539"/>
      <c r="M830" s="539"/>
      <c r="N830" s="553"/>
      <c r="O830" s="551"/>
      <c r="P830" s="551"/>
      <c r="Q830" s="550"/>
      <c r="R830" s="423"/>
      <c r="S830" s="551"/>
      <c r="T830" s="551"/>
      <c r="U830" s="600"/>
      <c r="V830" s="428"/>
      <c r="W830" s="428"/>
      <c r="X830" s="2"/>
      <c r="Y830" s="551"/>
      <c r="Z830" s="551"/>
      <c r="AA830" s="539"/>
      <c r="AB830" s="539"/>
      <c r="AC830" s="554"/>
      <c r="AD830" s="554"/>
      <c r="AE830" s="554"/>
      <c r="AF830" s="554"/>
    </row>
    <row r="831" spans="1:32" s="45" customFormat="1" ht="32.25" customHeight="1">
      <c r="A831" s="442" t="s">
        <v>1780</v>
      </c>
      <c r="B831" s="530" t="s">
        <v>1832</v>
      </c>
      <c r="C831" s="551"/>
      <c r="D831" s="551"/>
      <c r="E831" s="551"/>
      <c r="F831" s="551"/>
      <c r="G831" s="551"/>
      <c r="H831" s="423"/>
      <c r="I831" s="536"/>
      <c r="J831" s="424"/>
      <c r="K831" s="552"/>
      <c r="L831" s="539"/>
      <c r="M831" s="539"/>
      <c r="N831" s="553"/>
      <c r="O831" s="551"/>
      <c r="P831" s="551"/>
      <c r="Q831" s="550"/>
      <c r="R831" s="423"/>
      <c r="S831" s="551"/>
      <c r="T831" s="551"/>
      <c r="U831" s="600"/>
      <c r="V831" s="428"/>
      <c r="W831" s="428"/>
      <c r="X831" s="2"/>
      <c r="Y831" s="551"/>
      <c r="Z831" s="551"/>
      <c r="AA831" s="539"/>
      <c r="AB831" s="539"/>
      <c r="AC831" s="554"/>
      <c r="AD831" s="554"/>
      <c r="AE831" s="554"/>
      <c r="AF831" s="554"/>
    </row>
    <row r="832" spans="1:32" s="45" customFormat="1" ht="32.25" customHeight="1">
      <c r="A832" s="442" t="s">
        <v>1781</v>
      </c>
      <c r="B832" s="530" t="s">
        <v>1832</v>
      </c>
      <c r="C832" s="551"/>
      <c r="D832" s="551"/>
      <c r="E832" s="551"/>
      <c r="F832" s="551"/>
      <c r="G832" s="551"/>
      <c r="H832" s="423"/>
      <c r="I832" s="536"/>
      <c r="J832" s="424"/>
      <c r="K832" s="552"/>
      <c r="L832" s="539"/>
      <c r="M832" s="539"/>
      <c r="N832" s="553"/>
      <c r="O832" s="551"/>
      <c r="P832" s="551"/>
      <c r="Q832" s="550"/>
      <c r="R832" s="423"/>
      <c r="S832" s="551"/>
      <c r="T832" s="551"/>
      <c r="U832" s="600"/>
      <c r="V832" s="428"/>
      <c r="W832" s="428"/>
      <c r="X832" s="2"/>
      <c r="Y832" s="551"/>
      <c r="Z832" s="551"/>
      <c r="AA832" s="539"/>
      <c r="AB832" s="539"/>
      <c r="AC832" s="554"/>
      <c r="AD832" s="554"/>
      <c r="AE832" s="554"/>
      <c r="AF832" s="554"/>
    </row>
    <row r="833" spans="1:32" s="45" customFormat="1" ht="32.25" customHeight="1">
      <c r="A833" s="442" t="s">
        <v>1782</v>
      </c>
      <c r="B833" s="530" t="s">
        <v>1832</v>
      </c>
      <c r="C833" s="551"/>
      <c r="D833" s="551"/>
      <c r="E833" s="551"/>
      <c r="F833" s="551"/>
      <c r="G833" s="551"/>
      <c r="H833" s="423"/>
      <c r="I833" s="536"/>
      <c r="J833" s="424"/>
      <c r="K833" s="552"/>
      <c r="L833" s="539"/>
      <c r="M833" s="539"/>
      <c r="N833" s="553"/>
      <c r="O833" s="551"/>
      <c r="P833" s="551"/>
      <c r="Q833" s="550"/>
      <c r="R833" s="423"/>
      <c r="S833" s="551"/>
      <c r="T833" s="551"/>
      <c r="U833" s="600"/>
      <c r="V833" s="428"/>
      <c r="W833" s="428"/>
      <c r="X833" s="2"/>
      <c r="Y833" s="551"/>
      <c r="Z833" s="551"/>
      <c r="AA833" s="539"/>
      <c r="AB833" s="539"/>
      <c r="AC833" s="554"/>
      <c r="AD833" s="554"/>
      <c r="AE833" s="554"/>
      <c r="AF833" s="554"/>
    </row>
    <row r="834" spans="1:32" s="45" customFormat="1" ht="32.25" customHeight="1">
      <c r="A834" s="442" t="s">
        <v>1783</v>
      </c>
      <c r="B834" s="530" t="s">
        <v>1832</v>
      </c>
      <c r="C834" s="551"/>
      <c r="D834" s="551"/>
      <c r="E834" s="551"/>
      <c r="F834" s="551"/>
      <c r="G834" s="551"/>
      <c r="H834" s="423"/>
      <c r="I834" s="536"/>
      <c r="J834" s="424"/>
      <c r="K834" s="552"/>
      <c r="L834" s="539"/>
      <c r="M834" s="539"/>
      <c r="N834" s="553"/>
      <c r="O834" s="551"/>
      <c r="P834" s="551"/>
      <c r="Q834" s="550"/>
      <c r="R834" s="423"/>
      <c r="S834" s="551"/>
      <c r="T834" s="551"/>
      <c r="U834" s="600"/>
      <c r="V834" s="428"/>
      <c r="W834" s="428"/>
      <c r="X834" s="2"/>
      <c r="Y834" s="551"/>
      <c r="Z834" s="551"/>
      <c r="AA834" s="539"/>
      <c r="AB834" s="539"/>
      <c r="AC834" s="554"/>
      <c r="AD834" s="554"/>
      <c r="AE834" s="554"/>
      <c r="AF834" s="554"/>
    </row>
    <row r="835" spans="1:32" s="45" customFormat="1" ht="32.25" customHeight="1">
      <c r="A835" s="442" t="s">
        <v>1784</v>
      </c>
      <c r="B835" s="530" t="s">
        <v>1832</v>
      </c>
      <c r="C835" s="551"/>
      <c r="D835" s="551"/>
      <c r="E835" s="551"/>
      <c r="F835" s="551"/>
      <c r="G835" s="551"/>
      <c r="H835" s="423"/>
      <c r="I835" s="536"/>
      <c r="J835" s="424"/>
      <c r="K835" s="552"/>
      <c r="L835" s="539"/>
      <c r="M835" s="539"/>
      <c r="N835" s="553"/>
      <c r="O835" s="551"/>
      <c r="P835" s="551"/>
      <c r="Q835" s="550"/>
      <c r="R835" s="423"/>
      <c r="S835" s="551"/>
      <c r="T835" s="551"/>
      <c r="U835" s="600"/>
      <c r="V835" s="428"/>
      <c r="W835" s="428"/>
      <c r="X835" s="2"/>
      <c r="Y835" s="551"/>
      <c r="Z835" s="551"/>
      <c r="AA835" s="539"/>
      <c r="AB835" s="539"/>
      <c r="AC835" s="554"/>
      <c r="AD835" s="554"/>
      <c r="AE835" s="554"/>
      <c r="AF835" s="554"/>
    </row>
    <row r="836" spans="1:32" s="45" customFormat="1" ht="32.25" customHeight="1">
      <c r="A836" s="442" t="s">
        <v>1785</v>
      </c>
      <c r="B836" s="530" t="s">
        <v>1832</v>
      </c>
      <c r="C836" s="551"/>
      <c r="D836" s="551"/>
      <c r="E836" s="551"/>
      <c r="F836" s="551"/>
      <c r="G836" s="551"/>
      <c r="H836" s="423"/>
      <c r="I836" s="536"/>
      <c r="J836" s="424"/>
      <c r="K836" s="552"/>
      <c r="L836" s="539"/>
      <c r="M836" s="539"/>
      <c r="N836" s="553"/>
      <c r="O836" s="551"/>
      <c r="P836" s="551"/>
      <c r="Q836" s="550"/>
      <c r="R836" s="423"/>
      <c r="S836" s="551"/>
      <c r="T836" s="551"/>
      <c r="U836" s="600"/>
      <c r="V836" s="428"/>
      <c r="W836" s="428"/>
      <c r="X836" s="2"/>
      <c r="Y836" s="551"/>
      <c r="Z836" s="551"/>
      <c r="AA836" s="539"/>
      <c r="AB836" s="539"/>
      <c r="AC836" s="554"/>
      <c r="AD836" s="554"/>
      <c r="AE836" s="554"/>
      <c r="AF836" s="554"/>
    </row>
    <row r="837" spans="1:32" s="45" customFormat="1" ht="32.25" customHeight="1">
      <c r="A837" s="442" t="s">
        <v>1786</v>
      </c>
      <c r="B837" s="530" t="s">
        <v>1832</v>
      </c>
      <c r="C837" s="551"/>
      <c r="D837" s="551"/>
      <c r="E837" s="551"/>
      <c r="F837" s="551"/>
      <c r="G837" s="551"/>
      <c r="H837" s="423"/>
      <c r="I837" s="536"/>
      <c r="J837" s="424"/>
      <c r="K837" s="552"/>
      <c r="L837" s="539"/>
      <c r="M837" s="539"/>
      <c r="N837" s="553"/>
      <c r="O837" s="551"/>
      <c r="P837" s="551"/>
      <c r="Q837" s="550"/>
      <c r="R837" s="423"/>
      <c r="S837" s="551"/>
      <c r="T837" s="551"/>
      <c r="U837" s="600"/>
      <c r="V837" s="428"/>
      <c r="W837" s="428"/>
      <c r="X837" s="2"/>
      <c r="Y837" s="551"/>
      <c r="Z837" s="551"/>
      <c r="AA837" s="539"/>
      <c r="AB837" s="539"/>
      <c r="AC837" s="554"/>
      <c r="AD837" s="554"/>
      <c r="AE837" s="554"/>
      <c r="AF837" s="554"/>
    </row>
    <row r="838" spans="1:32" s="45" customFormat="1" ht="32.25" customHeight="1">
      <c r="A838" s="442" t="s">
        <v>1787</v>
      </c>
      <c r="B838" s="530" t="s">
        <v>1832</v>
      </c>
      <c r="C838" s="551"/>
      <c r="D838" s="551"/>
      <c r="E838" s="551"/>
      <c r="F838" s="551"/>
      <c r="G838" s="551"/>
      <c r="H838" s="423"/>
      <c r="I838" s="536"/>
      <c r="J838" s="424"/>
      <c r="K838" s="552"/>
      <c r="L838" s="539"/>
      <c r="M838" s="539"/>
      <c r="N838" s="553"/>
      <c r="O838" s="551"/>
      <c r="P838" s="551"/>
      <c r="Q838" s="550"/>
      <c r="R838" s="423"/>
      <c r="S838" s="551"/>
      <c r="T838" s="551"/>
      <c r="U838" s="600"/>
      <c r="V838" s="428"/>
      <c r="W838" s="428"/>
      <c r="X838" s="2"/>
      <c r="Y838" s="551"/>
      <c r="Z838" s="551"/>
      <c r="AA838" s="539"/>
      <c r="AB838" s="539"/>
      <c r="AC838" s="554"/>
      <c r="AD838" s="554"/>
      <c r="AE838" s="554"/>
      <c r="AF838" s="554"/>
    </row>
    <row r="839" spans="1:32" s="45" customFormat="1" ht="32.25" customHeight="1">
      <c r="A839" s="442" t="s">
        <v>1788</v>
      </c>
      <c r="B839" s="530" t="s">
        <v>1832</v>
      </c>
      <c r="C839" s="551"/>
      <c r="D839" s="551"/>
      <c r="E839" s="551"/>
      <c r="F839" s="551"/>
      <c r="G839" s="551"/>
      <c r="H839" s="423"/>
      <c r="I839" s="536"/>
      <c r="J839" s="424"/>
      <c r="K839" s="552"/>
      <c r="L839" s="539"/>
      <c r="M839" s="539"/>
      <c r="N839" s="553"/>
      <c r="O839" s="551"/>
      <c r="P839" s="551"/>
      <c r="Q839" s="550"/>
      <c r="R839" s="423"/>
      <c r="S839" s="551"/>
      <c r="T839" s="551"/>
      <c r="U839" s="600"/>
      <c r="V839" s="428"/>
      <c r="W839" s="428"/>
      <c r="X839" s="2"/>
      <c r="Y839" s="551"/>
      <c r="Z839" s="551"/>
      <c r="AA839" s="539"/>
      <c r="AB839" s="539"/>
      <c r="AC839" s="554"/>
      <c r="AD839" s="554"/>
      <c r="AE839" s="554"/>
      <c r="AF839" s="554"/>
    </row>
    <row r="840" spans="1:32" s="45" customFormat="1" ht="32.25" customHeight="1">
      <c r="A840" s="442" t="s">
        <v>1789</v>
      </c>
      <c r="B840" s="530" t="s">
        <v>1832</v>
      </c>
      <c r="C840" s="551"/>
      <c r="D840" s="551"/>
      <c r="E840" s="551"/>
      <c r="F840" s="551"/>
      <c r="G840" s="551"/>
      <c r="H840" s="423"/>
      <c r="I840" s="536"/>
      <c r="J840" s="424"/>
      <c r="K840" s="552"/>
      <c r="L840" s="539"/>
      <c r="M840" s="539"/>
      <c r="N840" s="553"/>
      <c r="O840" s="551"/>
      <c r="P840" s="551"/>
      <c r="Q840" s="550"/>
      <c r="R840" s="423"/>
      <c r="S840" s="551"/>
      <c r="T840" s="551"/>
      <c r="U840" s="600"/>
      <c r="V840" s="428"/>
      <c r="W840" s="428"/>
      <c r="X840" s="2"/>
      <c r="Y840" s="551"/>
      <c r="Z840" s="551"/>
      <c r="AA840" s="539"/>
      <c r="AB840" s="539"/>
      <c r="AC840" s="554"/>
      <c r="AD840" s="554"/>
      <c r="AE840" s="554"/>
      <c r="AF840" s="554"/>
    </row>
    <row r="841" spans="1:32" s="45" customFormat="1" ht="32.25" customHeight="1">
      <c r="A841" s="442" t="s">
        <v>1790</v>
      </c>
      <c r="B841" s="530" t="s">
        <v>1832</v>
      </c>
      <c r="C841" s="551"/>
      <c r="D841" s="551"/>
      <c r="E841" s="551"/>
      <c r="F841" s="551"/>
      <c r="G841" s="551"/>
      <c r="H841" s="423"/>
      <c r="I841" s="536"/>
      <c r="J841" s="424"/>
      <c r="K841" s="552"/>
      <c r="L841" s="539"/>
      <c r="M841" s="539"/>
      <c r="N841" s="553"/>
      <c r="O841" s="551"/>
      <c r="P841" s="551"/>
      <c r="Q841" s="550"/>
      <c r="R841" s="423"/>
      <c r="S841" s="551"/>
      <c r="T841" s="551"/>
      <c r="U841" s="600"/>
      <c r="V841" s="428"/>
      <c r="W841" s="428"/>
      <c r="X841" s="2"/>
      <c r="Y841" s="551"/>
      <c r="Z841" s="551"/>
      <c r="AA841" s="539"/>
      <c r="AB841" s="539"/>
      <c r="AC841" s="554"/>
      <c r="AD841" s="554"/>
      <c r="AE841" s="554"/>
      <c r="AF841" s="554"/>
    </row>
    <row r="842" spans="1:32" s="45" customFormat="1" ht="32.25" customHeight="1">
      <c r="A842" s="442" t="s">
        <v>1791</v>
      </c>
      <c r="B842" s="530" t="s">
        <v>1832</v>
      </c>
      <c r="C842" s="551"/>
      <c r="D842" s="551"/>
      <c r="E842" s="551"/>
      <c r="F842" s="551"/>
      <c r="G842" s="551"/>
      <c r="H842" s="423"/>
      <c r="I842" s="536"/>
      <c r="J842" s="424"/>
      <c r="K842" s="552"/>
      <c r="L842" s="539"/>
      <c r="M842" s="539"/>
      <c r="N842" s="553"/>
      <c r="O842" s="551"/>
      <c r="P842" s="551"/>
      <c r="Q842" s="550"/>
      <c r="R842" s="423"/>
      <c r="S842" s="551"/>
      <c r="T842" s="551"/>
      <c r="U842" s="600"/>
      <c r="V842" s="428"/>
      <c r="W842" s="428"/>
      <c r="X842" s="2"/>
      <c r="Y842" s="551"/>
      <c r="Z842" s="551"/>
      <c r="AA842" s="539"/>
      <c r="AB842" s="539"/>
      <c r="AC842" s="554"/>
      <c r="AD842" s="554"/>
      <c r="AE842" s="554"/>
      <c r="AF842" s="554"/>
    </row>
    <row r="843" spans="1:32" s="45" customFormat="1" ht="32.25" customHeight="1">
      <c r="A843" s="442" t="s">
        <v>1792</v>
      </c>
      <c r="B843" s="530" t="s">
        <v>1832</v>
      </c>
      <c r="C843" s="551"/>
      <c r="D843" s="551"/>
      <c r="E843" s="551"/>
      <c r="F843" s="551"/>
      <c r="G843" s="551"/>
      <c r="H843" s="423"/>
      <c r="I843" s="536"/>
      <c r="J843" s="424"/>
      <c r="K843" s="552"/>
      <c r="L843" s="539"/>
      <c r="M843" s="539"/>
      <c r="N843" s="553"/>
      <c r="O843" s="551"/>
      <c r="P843" s="551"/>
      <c r="Q843" s="550"/>
      <c r="R843" s="423"/>
      <c r="S843" s="551"/>
      <c r="T843" s="551"/>
      <c r="U843" s="600"/>
      <c r="V843" s="428"/>
      <c r="W843" s="428"/>
      <c r="X843" s="2"/>
      <c r="Y843" s="551"/>
      <c r="Z843" s="551"/>
      <c r="AA843" s="539"/>
      <c r="AB843" s="539"/>
      <c r="AC843" s="554"/>
      <c r="AD843" s="554"/>
      <c r="AE843" s="554"/>
      <c r="AF843" s="554"/>
    </row>
    <row r="844" spans="1:32" s="45" customFormat="1" ht="32.25" customHeight="1">
      <c r="A844" s="442" t="s">
        <v>1793</v>
      </c>
      <c r="B844" s="530" t="s">
        <v>1832</v>
      </c>
      <c r="C844" s="551"/>
      <c r="D844" s="551"/>
      <c r="E844" s="551"/>
      <c r="F844" s="551"/>
      <c r="G844" s="551"/>
      <c r="H844" s="423"/>
      <c r="I844" s="536"/>
      <c r="J844" s="424"/>
      <c r="K844" s="552"/>
      <c r="L844" s="539"/>
      <c r="M844" s="539"/>
      <c r="N844" s="553"/>
      <c r="O844" s="551"/>
      <c r="P844" s="551"/>
      <c r="Q844" s="550"/>
      <c r="R844" s="423"/>
      <c r="S844" s="551"/>
      <c r="T844" s="551"/>
      <c r="U844" s="600"/>
      <c r="V844" s="428"/>
      <c r="W844" s="428"/>
      <c r="X844" s="2"/>
      <c r="Y844" s="551"/>
      <c r="Z844" s="551"/>
      <c r="AA844" s="539"/>
      <c r="AB844" s="539"/>
      <c r="AC844" s="554"/>
      <c r="AD844" s="554"/>
      <c r="AE844" s="554"/>
      <c r="AF844" s="554"/>
    </row>
    <row r="845" spans="1:32" s="45" customFormat="1" ht="32.25" customHeight="1">
      <c r="A845" s="442" t="s">
        <v>1794</v>
      </c>
      <c r="B845" s="530" t="s">
        <v>1832</v>
      </c>
      <c r="C845" s="551"/>
      <c r="D845" s="551"/>
      <c r="E845" s="551"/>
      <c r="F845" s="551"/>
      <c r="G845" s="551"/>
      <c r="H845" s="423"/>
      <c r="I845" s="536"/>
      <c r="J845" s="424"/>
      <c r="K845" s="552"/>
      <c r="L845" s="539"/>
      <c r="M845" s="539"/>
      <c r="N845" s="553"/>
      <c r="O845" s="551"/>
      <c r="P845" s="551"/>
      <c r="Q845" s="550"/>
      <c r="R845" s="423"/>
      <c r="S845" s="551"/>
      <c r="T845" s="551"/>
      <c r="U845" s="600"/>
      <c r="V845" s="428"/>
      <c r="W845" s="428"/>
      <c r="X845" s="2"/>
      <c r="Y845" s="551"/>
      <c r="Z845" s="551"/>
      <c r="AA845" s="539"/>
      <c r="AB845" s="539"/>
      <c r="AC845" s="554"/>
      <c r="AD845" s="554"/>
      <c r="AE845" s="554"/>
      <c r="AF845" s="554"/>
    </row>
    <row r="846" spans="1:32" s="45" customFormat="1" ht="32.25" customHeight="1">
      <c r="A846" s="442" t="s">
        <v>1795</v>
      </c>
      <c r="B846" s="530" t="s">
        <v>1832</v>
      </c>
      <c r="C846" s="551"/>
      <c r="D846" s="551"/>
      <c r="E846" s="551"/>
      <c r="F846" s="551"/>
      <c r="G846" s="551"/>
      <c r="H846" s="423"/>
      <c r="I846" s="536"/>
      <c r="J846" s="424"/>
      <c r="K846" s="552"/>
      <c r="L846" s="539"/>
      <c r="M846" s="539"/>
      <c r="N846" s="553"/>
      <c r="O846" s="551"/>
      <c r="P846" s="551"/>
      <c r="Q846" s="550"/>
      <c r="R846" s="423"/>
      <c r="S846" s="551"/>
      <c r="T846" s="551"/>
      <c r="U846" s="600"/>
      <c r="V846" s="428"/>
      <c r="W846" s="428"/>
      <c r="X846" s="2"/>
      <c r="Y846" s="551"/>
      <c r="Z846" s="551"/>
      <c r="AA846" s="539"/>
      <c r="AB846" s="539"/>
      <c r="AC846" s="554"/>
      <c r="AD846" s="554"/>
      <c r="AE846" s="554"/>
      <c r="AF846" s="554"/>
    </row>
    <row r="847" spans="1:32" s="45" customFormat="1" ht="32.25" customHeight="1">
      <c r="A847" s="442" t="s">
        <v>1796</v>
      </c>
      <c r="B847" s="530" t="s">
        <v>1832</v>
      </c>
      <c r="C847" s="551"/>
      <c r="D847" s="551"/>
      <c r="E847" s="551"/>
      <c r="F847" s="551"/>
      <c r="G847" s="551"/>
      <c r="H847" s="423"/>
      <c r="I847" s="536"/>
      <c r="J847" s="424"/>
      <c r="K847" s="552"/>
      <c r="L847" s="539"/>
      <c r="M847" s="539"/>
      <c r="N847" s="553"/>
      <c r="O847" s="551"/>
      <c r="P847" s="551"/>
      <c r="Q847" s="550"/>
      <c r="R847" s="423"/>
      <c r="S847" s="551"/>
      <c r="T847" s="551"/>
      <c r="U847" s="600"/>
      <c r="V847" s="428"/>
      <c r="W847" s="428"/>
      <c r="X847" s="2"/>
      <c r="Y847" s="551"/>
      <c r="Z847" s="551"/>
      <c r="AA847" s="539"/>
      <c r="AB847" s="539"/>
      <c r="AC847" s="554"/>
      <c r="AD847" s="554"/>
      <c r="AE847" s="554"/>
      <c r="AF847" s="554"/>
    </row>
    <row r="848" spans="1:32" s="45" customFormat="1" ht="32.25" customHeight="1">
      <c r="A848" s="442" t="s">
        <v>1797</v>
      </c>
      <c r="B848" s="530" t="s">
        <v>1832</v>
      </c>
      <c r="C848" s="551"/>
      <c r="D848" s="551"/>
      <c r="E848" s="551"/>
      <c r="F848" s="551"/>
      <c r="G848" s="551"/>
      <c r="H848" s="423"/>
      <c r="I848" s="536"/>
      <c r="J848" s="424"/>
      <c r="K848" s="552"/>
      <c r="L848" s="539"/>
      <c r="M848" s="539"/>
      <c r="N848" s="553"/>
      <c r="O848" s="551"/>
      <c r="P848" s="551"/>
      <c r="Q848" s="550"/>
      <c r="R848" s="423"/>
      <c r="S848" s="551"/>
      <c r="T848" s="551"/>
      <c r="U848" s="600"/>
      <c r="V848" s="428"/>
      <c r="W848" s="428"/>
      <c r="X848" s="2"/>
      <c r="Y848" s="551"/>
      <c r="Z848" s="551"/>
      <c r="AA848" s="539"/>
      <c r="AB848" s="539"/>
      <c r="AC848" s="554"/>
      <c r="AD848" s="554"/>
      <c r="AE848" s="554"/>
      <c r="AF848" s="554"/>
    </row>
    <row r="849" spans="1:32" s="45" customFormat="1" ht="32.25" customHeight="1">
      <c r="A849" s="442" t="s">
        <v>1798</v>
      </c>
      <c r="B849" s="530" t="s">
        <v>1832</v>
      </c>
      <c r="C849" s="551"/>
      <c r="D849" s="551"/>
      <c r="E849" s="551"/>
      <c r="F849" s="551"/>
      <c r="G849" s="551"/>
      <c r="H849" s="423"/>
      <c r="I849" s="536"/>
      <c r="J849" s="424"/>
      <c r="K849" s="552"/>
      <c r="L849" s="539"/>
      <c r="M849" s="539"/>
      <c r="N849" s="553"/>
      <c r="O849" s="551"/>
      <c r="P849" s="551"/>
      <c r="Q849" s="550"/>
      <c r="R849" s="423"/>
      <c r="S849" s="551"/>
      <c r="T849" s="551"/>
      <c r="U849" s="600"/>
      <c r="V849" s="428"/>
      <c r="W849" s="428"/>
      <c r="X849" s="2"/>
      <c r="Y849" s="551"/>
      <c r="Z849" s="551"/>
      <c r="AA849" s="539"/>
      <c r="AB849" s="539"/>
      <c r="AC849" s="554"/>
      <c r="AD849" s="554"/>
      <c r="AE849" s="554"/>
      <c r="AF849" s="554"/>
    </row>
    <row r="850" spans="1:32" s="45" customFormat="1" ht="32.25" customHeight="1">
      <c r="A850" s="442" t="s">
        <v>1799</v>
      </c>
      <c r="B850" s="530" t="s">
        <v>1832</v>
      </c>
      <c r="C850" s="551"/>
      <c r="D850" s="551"/>
      <c r="E850" s="551"/>
      <c r="F850" s="551"/>
      <c r="G850" s="551"/>
      <c r="H850" s="423"/>
      <c r="I850" s="536"/>
      <c r="J850" s="424"/>
      <c r="K850" s="552"/>
      <c r="L850" s="539"/>
      <c r="M850" s="539"/>
      <c r="N850" s="553"/>
      <c r="O850" s="551"/>
      <c r="P850" s="551"/>
      <c r="Q850" s="550"/>
      <c r="R850" s="423"/>
      <c r="S850" s="551"/>
      <c r="T850" s="551"/>
      <c r="U850" s="600"/>
      <c r="V850" s="428"/>
      <c r="W850" s="428"/>
      <c r="X850" s="2"/>
      <c r="Y850" s="551"/>
      <c r="Z850" s="551"/>
      <c r="AA850" s="539"/>
      <c r="AB850" s="539"/>
      <c r="AC850" s="554"/>
      <c r="AD850" s="554"/>
      <c r="AE850" s="554"/>
      <c r="AF850" s="554"/>
    </row>
    <row r="851" spans="1:32" s="45" customFormat="1" ht="32.25" customHeight="1">
      <c r="A851" s="442" t="s">
        <v>1800</v>
      </c>
      <c r="B851" s="530" t="s">
        <v>1832</v>
      </c>
      <c r="C851" s="551"/>
      <c r="D851" s="551"/>
      <c r="E851" s="551"/>
      <c r="F851" s="551"/>
      <c r="G851" s="551"/>
      <c r="H851" s="423"/>
      <c r="I851" s="536"/>
      <c r="J851" s="424"/>
      <c r="K851" s="552"/>
      <c r="L851" s="539"/>
      <c r="M851" s="539"/>
      <c r="N851" s="553"/>
      <c r="O851" s="551"/>
      <c r="P851" s="551"/>
      <c r="Q851" s="550"/>
      <c r="R851" s="423"/>
      <c r="S851" s="551"/>
      <c r="T851" s="551"/>
      <c r="U851" s="600"/>
      <c r="V851" s="428"/>
      <c r="W851" s="428"/>
      <c r="X851" s="2"/>
      <c r="Y851" s="551"/>
      <c r="Z851" s="551"/>
      <c r="AA851" s="539"/>
      <c r="AB851" s="539"/>
      <c r="AC851" s="554"/>
      <c r="AD851" s="554"/>
      <c r="AE851" s="554"/>
      <c r="AF851" s="554"/>
    </row>
    <row r="852" spans="1:32" s="45" customFormat="1" ht="32.25" customHeight="1">
      <c r="A852" s="442" t="s">
        <v>1801</v>
      </c>
      <c r="B852" s="530" t="s">
        <v>1832</v>
      </c>
      <c r="C852" s="551"/>
      <c r="D852" s="551"/>
      <c r="E852" s="551"/>
      <c r="F852" s="551"/>
      <c r="G852" s="551"/>
      <c r="H852" s="423"/>
      <c r="I852" s="536"/>
      <c r="J852" s="424"/>
      <c r="K852" s="552"/>
      <c r="L852" s="539"/>
      <c r="M852" s="539"/>
      <c r="N852" s="553"/>
      <c r="O852" s="551"/>
      <c r="P852" s="551"/>
      <c r="Q852" s="550"/>
      <c r="R852" s="423"/>
      <c r="S852" s="551"/>
      <c r="T852" s="551"/>
      <c r="U852" s="600"/>
      <c r="V852" s="428"/>
      <c r="W852" s="428"/>
      <c r="X852" s="2"/>
      <c r="Y852" s="551"/>
      <c r="Z852" s="551"/>
      <c r="AA852" s="539"/>
      <c r="AB852" s="539"/>
      <c r="AC852" s="554"/>
      <c r="AD852" s="554"/>
      <c r="AE852" s="554"/>
      <c r="AF852" s="554"/>
    </row>
    <row r="853" spans="1:32" s="45" customFormat="1" ht="32.25" customHeight="1">
      <c r="A853" s="442" t="s">
        <v>1802</v>
      </c>
      <c r="B853" s="530" t="s">
        <v>1832</v>
      </c>
      <c r="C853" s="551"/>
      <c r="D853" s="551"/>
      <c r="E853" s="551"/>
      <c r="F853" s="551"/>
      <c r="G853" s="551"/>
      <c r="H853" s="423"/>
      <c r="I853" s="536"/>
      <c r="J853" s="424"/>
      <c r="K853" s="552"/>
      <c r="L853" s="539"/>
      <c r="M853" s="539"/>
      <c r="N853" s="553"/>
      <c r="O853" s="551"/>
      <c r="P853" s="551"/>
      <c r="Q853" s="550"/>
      <c r="R853" s="423"/>
      <c r="S853" s="551"/>
      <c r="T853" s="551"/>
      <c r="U853" s="600"/>
      <c r="V853" s="428"/>
      <c r="W853" s="428"/>
      <c r="X853" s="2"/>
      <c r="Y853" s="551"/>
      <c r="Z853" s="551"/>
      <c r="AA853" s="539"/>
      <c r="AB853" s="539"/>
      <c r="AC853" s="554"/>
      <c r="AD853" s="554"/>
      <c r="AE853" s="554"/>
      <c r="AF853" s="554"/>
    </row>
    <row r="854" spans="1:32" s="45" customFormat="1" ht="32.25" customHeight="1">
      <c r="A854" s="442" t="s">
        <v>1803</v>
      </c>
      <c r="B854" s="530" t="s">
        <v>1832</v>
      </c>
      <c r="C854" s="551"/>
      <c r="D854" s="551"/>
      <c r="E854" s="551"/>
      <c r="F854" s="551"/>
      <c r="G854" s="551"/>
      <c r="H854" s="423"/>
      <c r="I854" s="536"/>
      <c r="J854" s="424"/>
      <c r="K854" s="552"/>
      <c r="L854" s="539"/>
      <c r="M854" s="539"/>
      <c r="N854" s="553"/>
      <c r="O854" s="551"/>
      <c r="P854" s="551"/>
      <c r="Q854" s="550"/>
      <c r="R854" s="423"/>
      <c r="S854" s="551"/>
      <c r="T854" s="551"/>
      <c r="U854" s="600"/>
      <c r="V854" s="428"/>
      <c r="W854" s="428"/>
      <c r="X854" s="2"/>
      <c r="Y854" s="551"/>
      <c r="Z854" s="551"/>
      <c r="AA854" s="539"/>
      <c r="AB854" s="539"/>
      <c r="AC854" s="554"/>
      <c r="AD854" s="554"/>
      <c r="AE854" s="554"/>
      <c r="AF854" s="554"/>
    </row>
    <row r="855" spans="1:32" s="45" customFormat="1" ht="32.25" customHeight="1">
      <c r="A855" s="442" t="s">
        <v>1804</v>
      </c>
      <c r="B855" s="530" t="s">
        <v>1832</v>
      </c>
      <c r="C855" s="551"/>
      <c r="D855" s="551"/>
      <c r="E855" s="551"/>
      <c r="F855" s="551"/>
      <c r="G855" s="551"/>
      <c r="H855" s="423"/>
      <c r="I855" s="536"/>
      <c r="J855" s="424"/>
      <c r="K855" s="552"/>
      <c r="L855" s="539"/>
      <c r="M855" s="539"/>
      <c r="N855" s="553"/>
      <c r="O855" s="551"/>
      <c r="P855" s="551"/>
      <c r="Q855" s="550"/>
      <c r="R855" s="423"/>
      <c r="S855" s="551"/>
      <c r="T855" s="551"/>
      <c r="U855" s="600"/>
      <c r="V855" s="428"/>
      <c r="W855" s="428"/>
      <c r="X855" s="2"/>
      <c r="Y855" s="551"/>
      <c r="Z855" s="551"/>
      <c r="AA855" s="539"/>
      <c r="AB855" s="539"/>
      <c r="AC855" s="554"/>
      <c r="AD855" s="554"/>
      <c r="AE855" s="554"/>
      <c r="AF855" s="554"/>
    </row>
    <row r="856" spans="1:32" s="45" customFormat="1" ht="32.25" customHeight="1">
      <c r="A856" s="442" t="s">
        <v>1805</v>
      </c>
      <c r="B856" s="530" t="s">
        <v>1832</v>
      </c>
      <c r="C856" s="551"/>
      <c r="D856" s="551"/>
      <c r="E856" s="551"/>
      <c r="F856" s="551"/>
      <c r="G856" s="551"/>
      <c r="H856" s="423"/>
      <c r="I856" s="536"/>
      <c r="J856" s="424"/>
      <c r="K856" s="552"/>
      <c r="L856" s="539"/>
      <c r="M856" s="539"/>
      <c r="N856" s="553"/>
      <c r="O856" s="551"/>
      <c r="P856" s="551"/>
      <c r="Q856" s="550"/>
      <c r="R856" s="423"/>
      <c r="S856" s="551"/>
      <c r="T856" s="551"/>
      <c r="U856" s="600"/>
      <c r="V856" s="428"/>
      <c r="W856" s="428"/>
      <c r="X856" s="2"/>
      <c r="Y856" s="551"/>
      <c r="Z856" s="551"/>
      <c r="AA856" s="539"/>
      <c r="AB856" s="539"/>
      <c r="AC856" s="554"/>
      <c r="AD856" s="554"/>
      <c r="AE856" s="554"/>
      <c r="AF856" s="554"/>
    </row>
    <row r="857" spans="1:32" s="45" customFormat="1" ht="32.25" customHeight="1">
      <c r="A857" s="442" t="s">
        <v>1806</v>
      </c>
      <c r="B857" s="530" t="s">
        <v>1832</v>
      </c>
      <c r="C857" s="551"/>
      <c r="D857" s="551"/>
      <c r="E857" s="551"/>
      <c r="F857" s="551"/>
      <c r="G857" s="551"/>
      <c r="H857" s="423"/>
      <c r="I857" s="536"/>
      <c r="J857" s="424"/>
      <c r="K857" s="552"/>
      <c r="L857" s="539"/>
      <c r="M857" s="539"/>
      <c r="N857" s="553"/>
      <c r="O857" s="551"/>
      <c r="P857" s="551"/>
      <c r="Q857" s="550"/>
      <c r="R857" s="423"/>
      <c r="S857" s="551"/>
      <c r="T857" s="551"/>
      <c r="U857" s="600"/>
      <c r="V857" s="428"/>
      <c r="W857" s="428"/>
      <c r="X857" s="2"/>
      <c r="Y857" s="551"/>
      <c r="Z857" s="551"/>
      <c r="AA857" s="539"/>
      <c r="AB857" s="539"/>
      <c r="AC857" s="554"/>
      <c r="AD857" s="554"/>
      <c r="AE857" s="554"/>
      <c r="AF857" s="554"/>
    </row>
    <row r="858" spans="1:32" s="45" customFormat="1" ht="32.25" customHeight="1">
      <c r="A858" s="442" t="s">
        <v>1807</v>
      </c>
      <c r="B858" s="530" t="s">
        <v>1832</v>
      </c>
      <c r="C858" s="551"/>
      <c r="D858" s="551"/>
      <c r="E858" s="551"/>
      <c r="F858" s="551"/>
      <c r="G858" s="551"/>
      <c r="H858" s="423"/>
      <c r="I858" s="536"/>
      <c r="J858" s="424"/>
      <c r="K858" s="552"/>
      <c r="L858" s="539"/>
      <c r="M858" s="539"/>
      <c r="N858" s="553"/>
      <c r="O858" s="551"/>
      <c r="P858" s="551"/>
      <c r="Q858" s="550"/>
      <c r="R858" s="423"/>
      <c r="S858" s="551"/>
      <c r="T858" s="551"/>
      <c r="U858" s="600"/>
      <c r="V858" s="428"/>
      <c r="W858" s="428"/>
      <c r="X858" s="2"/>
      <c r="Y858" s="551"/>
      <c r="Z858" s="551"/>
      <c r="AA858" s="539"/>
      <c r="AB858" s="539"/>
      <c r="AC858" s="554"/>
      <c r="AD858" s="554"/>
      <c r="AE858" s="554"/>
      <c r="AF858" s="554"/>
    </row>
    <row r="859" spans="1:32" s="45" customFormat="1" ht="32.25" customHeight="1">
      <c r="A859" s="442" t="s">
        <v>1808</v>
      </c>
      <c r="B859" s="530" t="s">
        <v>1832</v>
      </c>
      <c r="C859" s="551"/>
      <c r="D859" s="551"/>
      <c r="E859" s="551"/>
      <c r="F859" s="551"/>
      <c r="G859" s="551"/>
      <c r="H859" s="423"/>
      <c r="I859" s="536"/>
      <c r="J859" s="424"/>
      <c r="K859" s="552"/>
      <c r="L859" s="539"/>
      <c r="M859" s="539"/>
      <c r="N859" s="553"/>
      <c r="O859" s="551"/>
      <c r="P859" s="551"/>
      <c r="Q859" s="550"/>
      <c r="R859" s="423"/>
      <c r="S859" s="551"/>
      <c r="T859" s="551"/>
      <c r="U859" s="600"/>
      <c r="V859" s="428"/>
      <c r="W859" s="428"/>
      <c r="X859" s="2"/>
      <c r="Y859" s="551"/>
      <c r="Z859" s="551"/>
      <c r="AA859" s="539"/>
      <c r="AB859" s="539"/>
      <c r="AC859" s="554"/>
      <c r="AD859" s="554"/>
      <c r="AE859" s="554"/>
      <c r="AF859" s="554"/>
    </row>
    <row r="860" spans="1:32" s="45" customFormat="1" ht="32.25" customHeight="1">
      <c r="A860" s="442" t="s">
        <v>1809</v>
      </c>
      <c r="B860" s="530" t="s">
        <v>1832</v>
      </c>
      <c r="C860" s="551"/>
      <c r="D860" s="551"/>
      <c r="E860" s="551"/>
      <c r="F860" s="551"/>
      <c r="G860" s="551"/>
      <c r="H860" s="423"/>
      <c r="I860" s="536"/>
      <c r="J860" s="424"/>
      <c r="K860" s="552"/>
      <c r="L860" s="539"/>
      <c r="M860" s="539"/>
      <c r="N860" s="553"/>
      <c r="O860" s="551"/>
      <c r="P860" s="551"/>
      <c r="Q860" s="550"/>
      <c r="R860" s="423"/>
      <c r="S860" s="551"/>
      <c r="T860" s="551"/>
      <c r="U860" s="600"/>
      <c r="V860" s="428"/>
      <c r="W860" s="428"/>
      <c r="X860" s="2"/>
      <c r="Y860" s="551"/>
      <c r="Z860" s="551"/>
      <c r="AA860" s="539"/>
      <c r="AB860" s="539"/>
      <c r="AC860" s="554"/>
      <c r="AD860" s="554"/>
      <c r="AE860" s="554"/>
      <c r="AF860" s="554"/>
    </row>
    <row r="861" spans="1:32" s="45" customFormat="1" ht="36.75" customHeight="1">
      <c r="A861" s="442" t="s">
        <v>1810</v>
      </c>
      <c r="B861" s="530" t="s">
        <v>1832</v>
      </c>
      <c r="C861" s="551"/>
      <c r="D861" s="551"/>
      <c r="E861" s="551"/>
      <c r="F861" s="551"/>
      <c r="G861" s="551"/>
      <c r="H861" s="423"/>
      <c r="I861" s="536"/>
      <c r="J861" s="424"/>
      <c r="K861" s="552"/>
      <c r="L861" s="539"/>
      <c r="M861" s="539"/>
      <c r="N861" s="553"/>
      <c r="O861" s="551"/>
      <c r="P861" s="551"/>
      <c r="Q861" s="550"/>
      <c r="R861" s="423"/>
      <c r="S861" s="551"/>
      <c r="T861" s="551"/>
      <c r="U861" s="600"/>
      <c r="V861" s="428"/>
      <c r="W861" s="428"/>
      <c r="X861" s="2"/>
      <c r="Y861" s="551"/>
      <c r="Z861" s="551"/>
      <c r="AA861" s="539"/>
      <c r="AB861" s="539"/>
      <c r="AC861" s="554"/>
      <c r="AD861" s="554"/>
      <c r="AE861" s="554"/>
      <c r="AF861" s="554"/>
    </row>
    <row r="862" spans="1:32" s="45" customFormat="1" ht="36.75" customHeight="1">
      <c r="A862" s="442" t="s">
        <v>1811</v>
      </c>
      <c r="B862" s="530" t="s">
        <v>1832</v>
      </c>
      <c r="C862" s="546"/>
      <c r="D862" s="546"/>
      <c r="E862" s="546"/>
      <c r="F862" s="546"/>
      <c r="G862" s="546"/>
      <c r="H862" s="546"/>
      <c r="I862" s="546"/>
      <c r="J862" s="546"/>
      <c r="K862" s="546"/>
      <c r="L862" s="546"/>
      <c r="M862" s="546"/>
      <c r="N862" s="546"/>
      <c r="O862" s="546"/>
      <c r="P862" s="546"/>
      <c r="Q862" s="546"/>
      <c r="R862" s="546"/>
      <c r="S862" s="546"/>
      <c r="T862" s="546"/>
      <c r="U862" s="547"/>
      <c r="V862" s="547"/>
      <c r="W862" s="547"/>
      <c r="X862" s="2"/>
      <c r="Y862" s="546"/>
      <c r="Z862" s="546"/>
      <c r="AA862" s="546"/>
      <c r="AB862" s="546"/>
      <c r="AC862" s="546"/>
      <c r="AD862" s="546" t="s">
        <v>1862</v>
      </c>
      <c r="AE862" s="554"/>
      <c r="AF862" s="554"/>
    </row>
    <row r="863" spans="1:32" s="45" customFormat="1" ht="143.25" customHeight="1">
      <c r="A863" s="442" t="s">
        <v>1812</v>
      </c>
      <c r="B863" s="294" t="s">
        <v>1645</v>
      </c>
      <c r="C863" s="546" t="s">
        <v>1878</v>
      </c>
      <c r="D863" s="546" t="s">
        <v>1834</v>
      </c>
      <c r="E863" s="546" t="s">
        <v>1840</v>
      </c>
      <c r="F863" s="546" t="s">
        <v>1834</v>
      </c>
      <c r="G863" s="546" t="s">
        <v>1840</v>
      </c>
      <c r="H863" s="546" t="s">
        <v>1841</v>
      </c>
      <c r="I863" s="546" t="s">
        <v>1842</v>
      </c>
      <c r="J863" s="546" t="s">
        <v>31</v>
      </c>
      <c r="K863" s="546">
        <v>100</v>
      </c>
      <c r="L863" s="546">
        <v>471010000</v>
      </c>
      <c r="M863" s="546" t="s">
        <v>1858</v>
      </c>
      <c r="N863" s="546" t="s">
        <v>1648</v>
      </c>
      <c r="O863" s="546" t="s">
        <v>1859</v>
      </c>
      <c r="P863" s="546" t="s">
        <v>625</v>
      </c>
      <c r="Q863" s="546" t="s">
        <v>1860</v>
      </c>
      <c r="R863" s="546" t="s">
        <v>1863</v>
      </c>
      <c r="S863" s="546" t="s">
        <v>625</v>
      </c>
      <c r="T863" s="546" t="s">
        <v>30</v>
      </c>
      <c r="U863" s="547"/>
      <c r="V863" s="547">
        <v>180000</v>
      </c>
      <c r="W863" s="547">
        <v>180000</v>
      </c>
      <c r="X863" s="2">
        <f t="shared" ref="X863:X884" si="16">W863*1.12</f>
        <v>201600.00000000003</v>
      </c>
      <c r="Y863" s="546" t="s">
        <v>85</v>
      </c>
      <c r="Z863" s="546">
        <v>2015</v>
      </c>
      <c r="AA863" s="546"/>
      <c r="AB863" s="546" t="s">
        <v>634</v>
      </c>
      <c r="AC863" s="546"/>
      <c r="AD863" s="546" t="s">
        <v>1864</v>
      </c>
      <c r="AE863" s="554"/>
      <c r="AF863" s="554"/>
    </row>
    <row r="864" spans="1:32" s="45" customFormat="1" ht="143.25" customHeight="1">
      <c r="A864" s="442" t="s">
        <v>1813</v>
      </c>
      <c r="B864" s="294" t="s">
        <v>1645</v>
      </c>
      <c r="C864" s="546" t="s">
        <v>1877</v>
      </c>
      <c r="D864" s="546" t="s">
        <v>1833</v>
      </c>
      <c r="E864" s="546" t="s">
        <v>1835</v>
      </c>
      <c r="F864" s="546" t="s">
        <v>1836</v>
      </c>
      <c r="G864" s="546" t="s">
        <v>1837</v>
      </c>
      <c r="H864" s="546" t="s">
        <v>1838</v>
      </c>
      <c r="I864" s="546" t="s">
        <v>1839</v>
      </c>
      <c r="J864" s="546" t="s">
        <v>31</v>
      </c>
      <c r="K864" s="546">
        <v>100</v>
      </c>
      <c r="L864" s="546">
        <v>471010000</v>
      </c>
      <c r="M864" s="546" t="s">
        <v>1858</v>
      </c>
      <c r="N864" s="546" t="s">
        <v>1648</v>
      </c>
      <c r="O864" s="546" t="s">
        <v>1859</v>
      </c>
      <c r="P864" s="546"/>
      <c r="Q864" s="546" t="s">
        <v>1860</v>
      </c>
      <c r="R864" s="546" t="s">
        <v>1861</v>
      </c>
      <c r="S864" s="546"/>
      <c r="T864" s="546" t="s">
        <v>30</v>
      </c>
      <c r="U864" s="547"/>
      <c r="V864" s="547">
        <v>7453764</v>
      </c>
      <c r="W864" s="547">
        <v>7453764</v>
      </c>
      <c r="X864" s="2">
        <f t="shared" si="16"/>
        <v>8348215.6800000006</v>
      </c>
      <c r="Y864" s="546" t="s">
        <v>213</v>
      </c>
      <c r="Z864" s="546">
        <v>2015</v>
      </c>
      <c r="AA864" s="546"/>
      <c r="AB864" s="546" t="s">
        <v>634</v>
      </c>
      <c r="AC864" s="546"/>
      <c r="AD864" s="546" t="s">
        <v>1864</v>
      </c>
      <c r="AE864" s="554"/>
      <c r="AF864" s="554"/>
    </row>
    <row r="865" spans="1:32" s="45" customFormat="1" ht="143.25" customHeight="1">
      <c r="A865" s="442" t="s">
        <v>1814</v>
      </c>
      <c r="B865" s="294" t="s">
        <v>1645</v>
      </c>
      <c r="C865" s="546" t="s">
        <v>1878</v>
      </c>
      <c r="D865" s="546" t="s">
        <v>1834</v>
      </c>
      <c r="E865" s="546" t="s">
        <v>1843</v>
      </c>
      <c r="F865" s="546" t="s">
        <v>1834</v>
      </c>
      <c r="G865" s="546" t="s">
        <v>1843</v>
      </c>
      <c r="H865" s="546" t="s">
        <v>1844</v>
      </c>
      <c r="I865" s="546" t="s">
        <v>1845</v>
      </c>
      <c r="J865" s="546" t="s">
        <v>31</v>
      </c>
      <c r="K865" s="546">
        <v>100</v>
      </c>
      <c r="L865" s="546">
        <v>751000000</v>
      </c>
      <c r="M865" s="546" t="s">
        <v>1865</v>
      </c>
      <c r="N865" s="546" t="s">
        <v>1648</v>
      </c>
      <c r="O865" s="546" t="s">
        <v>1859</v>
      </c>
      <c r="P865" s="546"/>
      <c r="Q865" s="546" t="s">
        <v>1860</v>
      </c>
      <c r="R865" s="546" t="s">
        <v>1861</v>
      </c>
      <c r="S865" s="546"/>
      <c r="T865" s="546" t="s">
        <v>30</v>
      </c>
      <c r="U865" s="547"/>
      <c r="V865" s="547">
        <v>872800</v>
      </c>
      <c r="W865" s="547">
        <v>872800</v>
      </c>
      <c r="X865" s="2">
        <f t="shared" si="16"/>
        <v>977536.00000000012</v>
      </c>
      <c r="Y865" s="546" t="s">
        <v>85</v>
      </c>
      <c r="Z865" s="546">
        <v>2015</v>
      </c>
      <c r="AA865" s="546"/>
      <c r="AB865" s="546" t="s">
        <v>634</v>
      </c>
      <c r="AC865" s="546"/>
      <c r="AD865" s="546" t="s">
        <v>1864</v>
      </c>
      <c r="AE865" s="554"/>
      <c r="AF865" s="554"/>
    </row>
    <row r="866" spans="1:32" s="45" customFormat="1" ht="143.25" customHeight="1">
      <c r="A866" s="442" t="s">
        <v>1815</v>
      </c>
      <c r="B866" s="294" t="s">
        <v>1645</v>
      </c>
      <c r="C866" s="546" t="s">
        <v>456</v>
      </c>
      <c r="D866" s="546" t="s">
        <v>457</v>
      </c>
      <c r="E866" s="546" t="s">
        <v>1846</v>
      </c>
      <c r="F866" s="546" t="s">
        <v>1847</v>
      </c>
      <c r="G866" s="546" t="s">
        <v>1848</v>
      </c>
      <c r="H866" s="546" t="s">
        <v>1849</v>
      </c>
      <c r="I866" s="546" t="s">
        <v>1850</v>
      </c>
      <c r="J866" s="546" t="s">
        <v>31</v>
      </c>
      <c r="K866" s="546">
        <v>96</v>
      </c>
      <c r="L866" s="546">
        <v>711000000</v>
      </c>
      <c r="M866" s="546" t="s">
        <v>1647</v>
      </c>
      <c r="N866" s="546" t="s">
        <v>1648</v>
      </c>
      <c r="O866" s="546" t="s">
        <v>1866</v>
      </c>
      <c r="P866" s="546"/>
      <c r="Q866" s="546" t="s">
        <v>1867</v>
      </c>
      <c r="R866" s="546" t="s">
        <v>399</v>
      </c>
      <c r="S866" s="546"/>
      <c r="T866" s="546" t="s">
        <v>30</v>
      </c>
      <c r="U866" s="547"/>
      <c r="V866" s="547">
        <v>30960712</v>
      </c>
      <c r="W866" s="547">
        <v>30960712</v>
      </c>
      <c r="X866" s="2">
        <f t="shared" si="16"/>
        <v>34675997.440000005</v>
      </c>
      <c r="Y866" s="546" t="s">
        <v>85</v>
      </c>
      <c r="Z866" s="546">
        <v>2015</v>
      </c>
      <c r="AA866" s="546"/>
      <c r="AB866" s="546" t="s">
        <v>1868</v>
      </c>
      <c r="AC866" s="546"/>
      <c r="AD866" s="546" t="s">
        <v>1869</v>
      </c>
      <c r="AE866" s="554"/>
      <c r="AF866" s="554"/>
    </row>
    <row r="867" spans="1:32" s="45" customFormat="1" ht="143.25" customHeight="1">
      <c r="A867" s="442" t="s">
        <v>1816</v>
      </c>
      <c r="B867" s="294" t="s">
        <v>1645</v>
      </c>
      <c r="C867" s="546" t="s">
        <v>456</v>
      </c>
      <c r="D867" s="546" t="s">
        <v>457</v>
      </c>
      <c r="E867" s="546" t="s">
        <v>1846</v>
      </c>
      <c r="F867" s="546" t="s">
        <v>1847</v>
      </c>
      <c r="G867" s="546" t="s">
        <v>1848</v>
      </c>
      <c r="H867" s="546" t="s">
        <v>1851</v>
      </c>
      <c r="I867" s="546" t="s">
        <v>1852</v>
      </c>
      <c r="J867" s="546" t="s">
        <v>31</v>
      </c>
      <c r="K867" s="546">
        <v>96</v>
      </c>
      <c r="L867" s="546">
        <v>711000000</v>
      </c>
      <c r="M867" s="546" t="s">
        <v>1647</v>
      </c>
      <c r="N867" s="546" t="s">
        <v>1648</v>
      </c>
      <c r="O867" s="546" t="s">
        <v>1870</v>
      </c>
      <c r="P867" s="546"/>
      <c r="Q867" s="546" t="s">
        <v>1867</v>
      </c>
      <c r="R867" s="546" t="s">
        <v>399</v>
      </c>
      <c r="S867" s="546"/>
      <c r="T867" s="546" t="s">
        <v>30</v>
      </c>
      <c r="U867" s="547"/>
      <c r="V867" s="547">
        <v>17487356</v>
      </c>
      <c r="W867" s="547">
        <v>17487356</v>
      </c>
      <c r="X867" s="2">
        <f t="shared" si="16"/>
        <v>19585838.720000003</v>
      </c>
      <c r="Y867" s="546" t="s">
        <v>85</v>
      </c>
      <c r="Z867" s="546">
        <v>2015</v>
      </c>
      <c r="AA867" s="546"/>
      <c r="AB867" s="546" t="s">
        <v>1868</v>
      </c>
      <c r="AC867" s="546"/>
      <c r="AD867" s="546" t="s">
        <v>1869</v>
      </c>
      <c r="AE867" s="554"/>
      <c r="AF867" s="554"/>
    </row>
    <row r="868" spans="1:32" s="45" customFormat="1" ht="143.25" customHeight="1">
      <c r="A868" s="442" t="s">
        <v>1817</v>
      </c>
      <c r="B868" s="294" t="s">
        <v>1645</v>
      </c>
      <c r="C868" s="546" t="s">
        <v>456</v>
      </c>
      <c r="D868" s="546" t="s">
        <v>457</v>
      </c>
      <c r="E868" s="546" t="s">
        <v>1846</v>
      </c>
      <c r="F868" s="546" t="s">
        <v>1847</v>
      </c>
      <c r="G868" s="546" t="s">
        <v>1848</v>
      </c>
      <c r="H868" s="546" t="s">
        <v>1853</v>
      </c>
      <c r="I868" s="546" t="s">
        <v>466</v>
      </c>
      <c r="J868" s="546" t="s">
        <v>31</v>
      </c>
      <c r="K868" s="546">
        <v>96</v>
      </c>
      <c r="L868" s="546">
        <v>711000000</v>
      </c>
      <c r="M868" s="546" t="s">
        <v>1647</v>
      </c>
      <c r="N868" s="546" t="s">
        <v>1648</v>
      </c>
      <c r="O868" s="546" t="s">
        <v>1871</v>
      </c>
      <c r="P868" s="546"/>
      <c r="Q868" s="546" t="s">
        <v>1867</v>
      </c>
      <c r="R868" s="546" t="s">
        <v>399</v>
      </c>
      <c r="S868" s="546"/>
      <c r="T868" s="546" t="s">
        <v>30</v>
      </c>
      <c r="U868" s="547"/>
      <c r="V868" s="547">
        <v>21637356</v>
      </c>
      <c r="W868" s="547">
        <v>21637356</v>
      </c>
      <c r="X868" s="2">
        <f t="shared" si="16"/>
        <v>24233838.720000003</v>
      </c>
      <c r="Y868" s="546" t="s">
        <v>85</v>
      </c>
      <c r="Z868" s="546">
        <v>2015</v>
      </c>
      <c r="AA868" s="546"/>
      <c r="AB868" s="546" t="s">
        <v>1868</v>
      </c>
      <c r="AC868" s="546"/>
      <c r="AD868" s="546" t="s">
        <v>1869</v>
      </c>
      <c r="AE868" s="554"/>
      <c r="AF868" s="554"/>
    </row>
    <row r="869" spans="1:32" s="45" customFormat="1" ht="143.25" customHeight="1">
      <c r="A869" s="442" t="s">
        <v>1818</v>
      </c>
      <c r="B869" s="294" t="s">
        <v>1645</v>
      </c>
      <c r="C869" s="546" t="s">
        <v>456</v>
      </c>
      <c r="D869" s="546" t="s">
        <v>457</v>
      </c>
      <c r="E869" s="546" t="s">
        <v>1846</v>
      </c>
      <c r="F869" s="546" t="s">
        <v>1847</v>
      </c>
      <c r="G869" s="546" t="s">
        <v>1848</v>
      </c>
      <c r="H869" s="546" t="s">
        <v>1854</v>
      </c>
      <c r="I869" s="546" t="s">
        <v>1855</v>
      </c>
      <c r="J869" s="546" t="s">
        <v>31</v>
      </c>
      <c r="K869" s="546">
        <v>96</v>
      </c>
      <c r="L869" s="546">
        <v>711000000</v>
      </c>
      <c r="M869" s="546" t="s">
        <v>1647</v>
      </c>
      <c r="N869" s="546" t="s">
        <v>1648</v>
      </c>
      <c r="O869" s="546" t="s">
        <v>1872</v>
      </c>
      <c r="P869" s="546"/>
      <c r="Q869" s="546" t="s">
        <v>1867</v>
      </c>
      <c r="R869" s="546" t="s">
        <v>399</v>
      </c>
      <c r="S869" s="546"/>
      <c r="T869" s="546" t="s">
        <v>30</v>
      </c>
      <c r="U869" s="547"/>
      <c r="V869" s="547">
        <v>1842018.6000000003</v>
      </c>
      <c r="W869" s="547">
        <v>1842018.6000000003</v>
      </c>
      <c r="X869" s="2">
        <f t="shared" si="16"/>
        <v>2063060.8320000006</v>
      </c>
      <c r="Y869" s="546" t="s">
        <v>85</v>
      </c>
      <c r="Z869" s="546">
        <v>2015</v>
      </c>
      <c r="AA869" s="546"/>
      <c r="AB869" s="546" t="s">
        <v>1868</v>
      </c>
      <c r="AC869" s="546"/>
      <c r="AD869" s="546" t="s">
        <v>1869</v>
      </c>
      <c r="AE869" s="554"/>
      <c r="AF869" s="554"/>
    </row>
    <row r="870" spans="1:32" s="45" customFormat="1" ht="143.25" customHeight="1">
      <c r="A870" s="442" t="s">
        <v>1819</v>
      </c>
      <c r="B870" s="294" t="s">
        <v>1645</v>
      </c>
      <c r="C870" s="546" t="s">
        <v>456</v>
      </c>
      <c r="D870" s="546" t="s">
        <v>457</v>
      </c>
      <c r="E870" s="546" t="s">
        <v>1846</v>
      </c>
      <c r="F870" s="546" t="s">
        <v>1847</v>
      </c>
      <c r="G870" s="546" t="s">
        <v>1848</v>
      </c>
      <c r="H870" s="546" t="s">
        <v>1856</v>
      </c>
      <c r="I870" s="546" t="s">
        <v>1857</v>
      </c>
      <c r="J870" s="546" t="s">
        <v>31</v>
      </c>
      <c r="K870" s="546">
        <v>96</v>
      </c>
      <c r="L870" s="546">
        <v>711000000</v>
      </c>
      <c r="M870" s="546" t="s">
        <v>1647</v>
      </c>
      <c r="N870" s="546" t="s">
        <v>1648</v>
      </c>
      <c r="O870" s="546" t="s">
        <v>1873</v>
      </c>
      <c r="P870" s="546"/>
      <c r="Q870" s="546" t="s">
        <v>1867</v>
      </c>
      <c r="R870" s="546" t="s">
        <v>399</v>
      </c>
      <c r="S870" s="546"/>
      <c r="T870" s="546" t="s">
        <v>30</v>
      </c>
      <c r="U870" s="547"/>
      <c r="V870" s="547">
        <v>22912912</v>
      </c>
      <c r="W870" s="547">
        <v>22912912</v>
      </c>
      <c r="X870" s="2">
        <f t="shared" si="16"/>
        <v>25662461.440000001</v>
      </c>
      <c r="Y870" s="546" t="s">
        <v>85</v>
      </c>
      <c r="Z870" s="546">
        <v>2015</v>
      </c>
      <c r="AA870" s="546"/>
      <c r="AB870" s="546" t="s">
        <v>1868</v>
      </c>
      <c r="AC870" s="546"/>
      <c r="AD870" s="546" t="s">
        <v>1869</v>
      </c>
      <c r="AE870" s="554"/>
      <c r="AF870" s="554"/>
    </row>
    <row r="871" spans="1:32" s="45" customFormat="1" ht="143.25" customHeight="1">
      <c r="A871" s="442" t="s">
        <v>1820</v>
      </c>
      <c r="B871" s="294" t="s">
        <v>1645</v>
      </c>
      <c r="C871" s="546" t="s">
        <v>554</v>
      </c>
      <c r="D871" s="546" t="s">
        <v>555</v>
      </c>
      <c r="E871" s="546" t="s">
        <v>556</v>
      </c>
      <c r="F871" s="546" t="s">
        <v>555</v>
      </c>
      <c r="G871" s="546" t="s">
        <v>556</v>
      </c>
      <c r="H871" s="546" t="s">
        <v>557</v>
      </c>
      <c r="I871" s="546" t="s">
        <v>1696</v>
      </c>
      <c r="J871" s="546" t="s">
        <v>31</v>
      </c>
      <c r="K871" s="546">
        <v>100</v>
      </c>
      <c r="L871" s="546">
        <v>711000000</v>
      </c>
      <c r="M871" s="546" t="s">
        <v>1647</v>
      </c>
      <c r="N871" s="546" t="s">
        <v>1648</v>
      </c>
      <c r="O871" s="546" t="s">
        <v>559</v>
      </c>
      <c r="P871" s="546"/>
      <c r="Q871" s="546" t="s">
        <v>1874</v>
      </c>
      <c r="R871" s="546" t="s">
        <v>37</v>
      </c>
      <c r="S871" s="546"/>
      <c r="T871" s="546" t="s">
        <v>30</v>
      </c>
      <c r="U871" s="547"/>
      <c r="V871" s="547">
        <v>7687969.3799999999</v>
      </c>
      <c r="W871" s="547">
        <v>7687969.3899999997</v>
      </c>
      <c r="X871" s="2">
        <f t="shared" si="16"/>
        <v>8610525.7168000005</v>
      </c>
      <c r="Y871" s="546" t="s">
        <v>85</v>
      </c>
      <c r="Z871" s="546">
        <v>2015</v>
      </c>
      <c r="AA871" s="546"/>
      <c r="AB871" s="546" t="s">
        <v>1875</v>
      </c>
      <c r="AC871" s="546"/>
      <c r="AD871" s="546" t="s">
        <v>1869</v>
      </c>
      <c r="AE871" s="554"/>
      <c r="AF871" s="554"/>
    </row>
    <row r="872" spans="1:32" s="45" customFormat="1" ht="143.25" customHeight="1">
      <c r="A872" s="442" t="s">
        <v>1821</v>
      </c>
      <c r="B872" s="294" t="s">
        <v>1645</v>
      </c>
      <c r="C872" s="546" t="s">
        <v>554</v>
      </c>
      <c r="D872" s="546" t="s">
        <v>555</v>
      </c>
      <c r="E872" s="546" t="s">
        <v>556</v>
      </c>
      <c r="F872" s="546" t="s">
        <v>555</v>
      </c>
      <c r="G872" s="546" t="s">
        <v>556</v>
      </c>
      <c r="H872" s="546" t="s">
        <v>557</v>
      </c>
      <c r="I872" s="546" t="s">
        <v>1696</v>
      </c>
      <c r="J872" s="546" t="s">
        <v>31</v>
      </c>
      <c r="K872" s="546">
        <v>100</v>
      </c>
      <c r="L872" s="546">
        <v>711000000</v>
      </c>
      <c r="M872" s="546" t="s">
        <v>1647</v>
      </c>
      <c r="N872" s="546" t="s">
        <v>1648</v>
      </c>
      <c r="O872" s="546" t="s">
        <v>527</v>
      </c>
      <c r="P872" s="546"/>
      <c r="Q872" s="546" t="s">
        <v>1874</v>
      </c>
      <c r="R872" s="546" t="s">
        <v>37</v>
      </c>
      <c r="S872" s="546"/>
      <c r="T872" s="546" t="s">
        <v>30</v>
      </c>
      <c r="U872" s="547"/>
      <c r="V872" s="547">
        <v>8747227.3800000008</v>
      </c>
      <c r="W872" s="547">
        <v>8747227.3900000006</v>
      </c>
      <c r="X872" s="2">
        <f t="shared" si="16"/>
        <v>9796894.6768000014</v>
      </c>
      <c r="Y872" s="546" t="s">
        <v>85</v>
      </c>
      <c r="Z872" s="546">
        <v>2015</v>
      </c>
      <c r="AA872" s="546"/>
      <c r="AB872" s="546" t="s">
        <v>1875</v>
      </c>
      <c r="AC872" s="546"/>
      <c r="AD872" s="546" t="s">
        <v>1869</v>
      </c>
      <c r="AE872" s="554"/>
      <c r="AF872" s="554"/>
    </row>
    <row r="873" spans="1:32" s="45" customFormat="1" ht="143.25" customHeight="1">
      <c r="A873" s="442" t="s">
        <v>1822</v>
      </c>
      <c r="B873" s="294" t="s">
        <v>1645</v>
      </c>
      <c r="C873" s="546" t="s">
        <v>554</v>
      </c>
      <c r="D873" s="546" t="s">
        <v>555</v>
      </c>
      <c r="E873" s="546" t="s">
        <v>556</v>
      </c>
      <c r="F873" s="546" t="s">
        <v>555</v>
      </c>
      <c r="G873" s="546" t="s">
        <v>556</v>
      </c>
      <c r="H873" s="546" t="s">
        <v>557</v>
      </c>
      <c r="I873" s="546" t="s">
        <v>1696</v>
      </c>
      <c r="J873" s="546" t="s">
        <v>31</v>
      </c>
      <c r="K873" s="546">
        <v>100</v>
      </c>
      <c r="L873" s="546">
        <v>711000000</v>
      </c>
      <c r="M873" s="546" t="s">
        <v>1647</v>
      </c>
      <c r="N873" s="546" t="s">
        <v>1648</v>
      </c>
      <c r="O873" s="546" t="s">
        <v>560</v>
      </c>
      <c r="P873" s="546"/>
      <c r="Q873" s="546" t="s">
        <v>1874</v>
      </c>
      <c r="R873" s="546" t="s">
        <v>37</v>
      </c>
      <c r="S873" s="546"/>
      <c r="T873" s="546" t="s">
        <v>30</v>
      </c>
      <c r="U873" s="547"/>
      <c r="V873" s="547">
        <v>12304474.84</v>
      </c>
      <c r="W873" s="547">
        <v>12304474.85</v>
      </c>
      <c r="X873" s="2">
        <f t="shared" si="16"/>
        <v>13781011.832</v>
      </c>
      <c r="Y873" s="546" t="s">
        <v>85</v>
      </c>
      <c r="Z873" s="546">
        <v>2015</v>
      </c>
      <c r="AA873" s="546"/>
      <c r="AB873" s="546" t="s">
        <v>1875</v>
      </c>
      <c r="AC873" s="546"/>
      <c r="AD873" s="546" t="s">
        <v>1869</v>
      </c>
      <c r="AE873" s="554"/>
      <c r="AF873" s="554"/>
    </row>
    <row r="874" spans="1:32" s="45" customFormat="1" ht="143.25" customHeight="1">
      <c r="A874" s="442" t="s">
        <v>1823</v>
      </c>
      <c r="B874" s="294" t="s">
        <v>1645</v>
      </c>
      <c r="C874" s="546" t="s">
        <v>554</v>
      </c>
      <c r="D874" s="546" t="s">
        <v>555</v>
      </c>
      <c r="E874" s="546" t="s">
        <v>556</v>
      </c>
      <c r="F874" s="546" t="s">
        <v>555</v>
      </c>
      <c r="G874" s="546" t="s">
        <v>556</v>
      </c>
      <c r="H874" s="546" t="s">
        <v>557</v>
      </c>
      <c r="I874" s="546" t="s">
        <v>1696</v>
      </c>
      <c r="J874" s="546" t="s">
        <v>31</v>
      </c>
      <c r="K874" s="546">
        <v>100</v>
      </c>
      <c r="L874" s="546">
        <v>711000000</v>
      </c>
      <c r="M874" s="546" t="s">
        <v>1647</v>
      </c>
      <c r="N874" s="546" t="s">
        <v>1648</v>
      </c>
      <c r="O874" s="546" t="s">
        <v>1490</v>
      </c>
      <c r="P874" s="546"/>
      <c r="Q874" s="546" t="s">
        <v>1874</v>
      </c>
      <c r="R874" s="546" t="s">
        <v>37</v>
      </c>
      <c r="S874" s="546"/>
      <c r="T874" s="546" t="s">
        <v>30</v>
      </c>
      <c r="U874" s="547"/>
      <c r="V874" s="547">
        <v>9485993.2100000009</v>
      </c>
      <c r="W874" s="547">
        <v>9485993.2200000007</v>
      </c>
      <c r="X874" s="2">
        <f t="shared" si="16"/>
        <v>10624312.406400003</v>
      </c>
      <c r="Y874" s="546" t="s">
        <v>85</v>
      </c>
      <c r="Z874" s="546">
        <v>2015</v>
      </c>
      <c r="AA874" s="546"/>
      <c r="AB874" s="546" t="s">
        <v>1875</v>
      </c>
      <c r="AC874" s="546"/>
      <c r="AD874" s="546" t="s">
        <v>1869</v>
      </c>
      <c r="AE874" s="554"/>
      <c r="AF874" s="554"/>
    </row>
    <row r="875" spans="1:32" s="45" customFormat="1" ht="143.25" customHeight="1">
      <c r="A875" s="442" t="s">
        <v>1824</v>
      </c>
      <c r="B875" s="294" t="s">
        <v>1645</v>
      </c>
      <c r="C875" s="546" t="s">
        <v>554</v>
      </c>
      <c r="D875" s="546" t="s">
        <v>555</v>
      </c>
      <c r="E875" s="546" t="s">
        <v>556</v>
      </c>
      <c r="F875" s="546" t="s">
        <v>555</v>
      </c>
      <c r="G875" s="546" t="s">
        <v>556</v>
      </c>
      <c r="H875" s="546" t="s">
        <v>557</v>
      </c>
      <c r="I875" s="546" t="s">
        <v>1696</v>
      </c>
      <c r="J875" s="546" t="s">
        <v>31</v>
      </c>
      <c r="K875" s="546">
        <v>100</v>
      </c>
      <c r="L875" s="546">
        <v>711000000</v>
      </c>
      <c r="M875" s="546" t="s">
        <v>1647</v>
      </c>
      <c r="N875" s="546" t="s">
        <v>1648</v>
      </c>
      <c r="O875" s="546" t="s">
        <v>317</v>
      </c>
      <c r="P875" s="546"/>
      <c r="Q875" s="546" t="s">
        <v>1874</v>
      </c>
      <c r="R875" s="546" t="s">
        <v>37</v>
      </c>
      <c r="S875" s="546"/>
      <c r="T875" s="546" t="s">
        <v>30</v>
      </c>
      <c r="U875" s="547"/>
      <c r="V875" s="547">
        <v>612274.68999999994</v>
      </c>
      <c r="W875" s="547">
        <v>612274.64</v>
      </c>
      <c r="X875" s="2">
        <f t="shared" si="16"/>
        <v>685747.59680000006</v>
      </c>
      <c r="Y875" s="546" t="s">
        <v>85</v>
      </c>
      <c r="Z875" s="546">
        <v>2015</v>
      </c>
      <c r="AA875" s="546"/>
      <c r="AB875" s="546" t="s">
        <v>1875</v>
      </c>
      <c r="AC875" s="546"/>
      <c r="AD875" s="546" t="s">
        <v>1869</v>
      </c>
      <c r="AE875" s="554"/>
      <c r="AF875" s="554"/>
    </row>
    <row r="876" spans="1:32" s="45" customFormat="1" ht="143.25" customHeight="1">
      <c r="A876" s="442" t="s">
        <v>1825</v>
      </c>
      <c r="B876" s="294" t="s">
        <v>1645</v>
      </c>
      <c r="C876" s="546" t="s">
        <v>554</v>
      </c>
      <c r="D876" s="546" t="s">
        <v>555</v>
      </c>
      <c r="E876" s="546" t="s">
        <v>556</v>
      </c>
      <c r="F876" s="546" t="s">
        <v>555</v>
      </c>
      <c r="G876" s="546" t="s">
        <v>556</v>
      </c>
      <c r="H876" s="546" t="s">
        <v>557</v>
      </c>
      <c r="I876" s="546" t="s">
        <v>1696</v>
      </c>
      <c r="J876" s="546" t="s">
        <v>31</v>
      </c>
      <c r="K876" s="546">
        <v>100</v>
      </c>
      <c r="L876" s="546">
        <v>711000000</v>
      </c>
      <c r="M876" s="546" t="s">
        <v>1647</v>
      </c>
      <c r="N876" s="546" t="s">
        <v>1648</v>
      </c>
      <c r="O876" s="546" t="s">
        <v>255</v>
      </c>
      <c r="P876" s="546"/>
      <c r="Q876" s="546" t="s">
        <v>1874</v>
      </c>
      <c r="R876" s="546" t="s">
        <v>37</v>
      </c>
      <c r="S876" s="546"/>
      <c r="T876" s="546" t="s">
        <v>30</v>
      </c>
      <c r="U876" s="547"/>
      <c r="V876" s="547">
        <v>1389840.72</v>
      </c>
      <c r="W876" s="547">
        <v>1389840.71</v>
      </c>
      <c r="X876" s="2">
        <f t="shared" si="16"/>
        <v>1556621.5952000001</v>
      </c>
      <c r="Y876" s="546" t="s">
        <v>85</v>
      </c>
      <c r="Z876" s="546">
        <v>2015</v>
      </c>
      <c r="AA876" s="546"/>
      <c r="AB876" s="546" t="s">
        <v>1875</v>
      </c>
      <c r="AC876" s="546"/>
      <c r="AD876" s="546" t="s">
        <v>1869</v>
      </c>
      <c r="AE876" s="554"/>
      <c r="AF876" s="554"/>
    </row>
    <row r="877" spans="1:32" s="45" customFormat="1" ht="143.25" customHeight="1">
      <c r="A877" s="442" t="s">
        <v>1826</v>
      </c>
      <c r="B877" s="294" t="s">
        <v>1645</v>
      </c>
      <c r="C877" s="546" t="s">
        <v>554</v>
      </c>
      <c r="D877" s="546" t="s">
        <v>555</v>
      </c>
      <c r="E877" s="546" t="s">
        <v>556</v>
      </c>
      <c r="F877" s="546" t="s">
        <v>555</v>
      </c>
      <c r="G877" s="546" t="s">
        <v>556</v>
      </c>
      <c r="H877" s="546" t="s">
        <v>557</v>
      </c>
      <c r="I877" s="546" t="s">
        <v>1696</v>
      </c>
      <c r="J877" s="546" t="s">
        <v>31</v>
      </c>
      <c r="K877" s="546">
        <v>100</v>
      </c>
      <c r="L877" s="546">
        <v>711000000</v>
      </c>
      <c r="M877" s="546" t="s">
        <v>1647</v>
      </c>
      <c r="N877" s="546" t="s">
        <v>1648</v>
      </c>
      <c r="O877" s="546" t="s">
        <v>526</v>
      </c>
      <c r="P877" s="546"/>
      <c r="Q877" s="546" t="s">
        <v>1874</v>
      </c>
      <c r="R877" s="546" t="s">
        <v>37</v>
      </c>
      <c r="S877" s="546"/>
      <c r="T877" s="546" t="s">
        <v>30</v>
      </c>
      <c r="U877" s="547"/>
      <c r="V877" s="547">
        <v>5355271.29</v>
      </c>
      <c r="W877" s="547">
        <v>5355271.29</v>
      </c>
      <c r="X877" s="2">
        <f t="shared" si="16"/>
        <v>5997903.844800001</v>
      </c>
      <c r="Y877" s="546" t="s">
        <v>85</v>
      </c>
      <c r="Z877" s="546">
        <v>2015</v>
      </c>
      <c r="AA877" s="546"/>
      <c r="AB877" s="546" t="s">
        <v>1875</v>
      </c>
      <c r="AC877" s="546"/>
      <c r="AD877" s="546" t="s">
        <v>1869</v>
      </c>
      <c r="AE877" s="554"/>
      <c r="AF877" s="554"/>
    </row>
    <row r="878" spans="1:32" s="45" customFormat="1" ht="143.25" customHeight="1">
      <c r="A878" s="442" t="s">
        <v>1827</v>
      </c>
      <c r="B878" s="294" t="s">
        <v>1645</v>
      </c>
      <c r="C878" s="546" t="s">
        <v>554</v>
      </c>
      <c r="D878" s="546" t="s">
        <v>555</v>
      </c>
      <c r="E878" s="546" t="s">
        <v>556</v>
      </c>
      <c r="F878" s="546" t="s">
        <v>555</v>
      </c>
      <c r="G878" s="546" t="s">
        <v>556</v>
      </c>
      <c r="H878" s="546" t="s">
        <v>557</v>
      </c>
      <c r="I878" s="546" t="s">
        <v>1696</v>
      </c>
      <c r="J878" s="546" t="s">
        <v>31</v>
      </c>
      <c r="K878" s="546">
        <v>100</v>
      </c>
      <c r="L878" s="546">
        <v>711000000</v>
      </c>
      <c r="M878" s="546" t="s">
        <v>1647</v>
      </c>
      <c r="N878" s="546" t="s">
        <v>1648</v>
      </c>
      <c r="O878" s="546" t="s">
        <v>562</v>
      </c>
      <c r="P878" s="546"/>
      <c r="Q878" s="546" t="s">
        <v>1874</v>
      </c>
      <c r="R878" s="546" t="s">
        <v>37</v>
      </c>
      <c r="S878" s="546"/>
      <c r="T878" s="546" t="s">
        <v>30</v>
      </c>
      <c r="U878" s="547"/>
      <c r="V878" s="547">
        <v>4500104.84</v>
      </c>
      <c r="W878" s="547">
        <v>4500104.84</v>
      </c>
      <c r="X878" s="2">
        <f t="shared" si="16"/>
        <v>5040117.4208000004</v>
      </c>
      <c r="Y878" s="546" t="s">
        <v>85</v>
      </c>
      <c r="Z878" s="546">
        <v>2015</v>
      </c>
      <c r="AA878" s="546"/>
      <c r="AB878" s="546" t="s">
        <v>1875</v>
      </c>
      <c r="AC878" s="546"/>
      <c r="AD878" s="546" t="s">
        <v>1869</v>
      </c>
      <c r="AE878" s="554"/>
      <c r="AF878" s="554"/>
    </row>
    <row r="879" spans="1:32" s="45" customFormat="1" ht="143.25" customHeight="1">
      <c r="A879" s="442" t="s">
        <v>1828</v>
      </c>
      <c r="B879" s="294" t="s">
        <v>1645</v>
      </c>
      <c r="C879" s="546" t="s">
        <v>554</v>
      </c>
      <c r="D879" s="546" t="s">
        <v>555</v>
      </c>
      <c r="E879" s="546" t="s">
        <v>556</v>
      </c>
      <c r="F879" s="546" t="s">
        <v>555</v>
      </c>
      <c r="G879" s="546" t="s">
        <v>556</v>
      </c>
      <c r="H879" s="546" t="s">
        <v>557</v>
      </c>
      <c r="I879" s="546" t="s">
        <v>1696</v>
      </c>
      <c r="J879" s="546" t="s">
        <v>31</v>
      </c>
      <c r="K879" s="546">
        <v>100</v>
      </c>
      <c r="L879" s="546">
        <v>711000000</v>
      </c>
      <c r="M879" s="546" t="s">
        <v>1647</v>
      </c>
      <c r="N879" s="546" t="s">
        <v>1648</v>
      </c>
      <c r="O879" s="546" t="s">
        <v>141</v>
      </c>
      <c r="P879" s="546"/>
      <c r="Q879" s="546" t="s">
        <v>1874</v>
      </c>
      <c r="R879" s="546" t="s">
        <v>37</v>
      </c>
      <c r="S879" s="546"/>
      <c r="T879" s="546" t="s">
        <v>30</v>
      </c>
      <c r="U879" s="547"/>
      <c r="V879" s="547">
        <v>816366.24</v>
      </c>
      <c r="W879" s="547">
        <v>816366.24</v>
      </c>
      <c r="X879" s="2">
        <f t="shared" si="16"/>
        <v>914330.18880000012</v>
      </c>
      <c r="Y879" s="546" t="s">
        <v>85</v>
      </c>
      <c r="Z879" s="546">
        <v>2015</v>
      </c>
      <c r="AA879" s="546"/>
      <c r="AB879" s="546" t="s">
        <v>1875</v>
      </c>
      <c r="AC879" s="546"/>
      <c r="AD879" s="546" t="s">
        <v>1869</v>
      </c>
      <c r="AE879" s="554"/>
      <c r="AF879" s="554"/>
    </row>
    <row r="880" spans="1:32" s="45" customFormat="1" ht="143.25" customHeight="1">
      <c r="A880" s="442" t="s">
        <v>1829</v>
      </c>
      <c r="B880" s="294" t="s">
        <v>1645</v>
      </c>
      <c r="C880" s="546" t="s">
        <v>554</v>
      </c>
      <c r="D880" s="546" t="s">
        <v>555</v>
      </c>
      <c r="E880" s="546" t="s">
        <v>556</v>
      </c>
      <c r="F880" s="546" t="s">
        <v>555</v>
      </c>
      <c r="G880" s="546" t="s">
        <v>556</v>
      </c>
      <c r="H880" s="546" t="s">
        <v>557</v>
      </c>
      <c r="I880" s="546" t="s">
        <v>1696</v>
      </c>
      <c r="J880" s="546" t="s">
        <v>31</v>
      </c>
      <c r="K880" s="546">
        <v>100</v>
      </c>
      <c r="L880" s="546">
        <v>711000000</v>
      </c>
      <c r="M880" s="546" t="s">
        <v>1647</v>
      </c>
      <c r="N880" s="546" t="s">
        <v>1648</v>
      </c>
      <c r="O880" s="546" t="s">
        <v>563</v>
      </c>
      <c r="P880" s="546"/>
      <c r="Q880" s="546" t="s">
        <v>1874</v>
      </c>
      <c r="R880" s="546" t="s">
        <v>37</v>
      </c>
      <c r="S880" s="546"/>
      <c r="T880" s="546" t="s">
        <v>30</v>
      </c>
      <c r="U880" s="547"/>
      <c r="V880" s="547">
        <v>204091.56</v>
      </c>
      <c r="W880" s="547">
        <v>214061.55</v>
      </c>
      <c r="X880" s="2">
        <f t="shared" si="16"/>
        <v>239748.93600000002</v>
      </c>
      <c r="Y880" s="546" t="s">
        <v>85</v>
      </c>
      <c r="Z880" s="546">
        <v>2015</v>
      </c>
      <c r="AA880" s="546"/>
      <c r="AB880" s="546" t="s">
        <v>1875</v>
      </c>
      <c r="AC880" s="546"/>
      <c r="AD880" s="546" t="s">
        <v>1869</v>
      </c>
      <c r="AE880" s="554"/>
      <c r="AF880" s="554"/>
    </row>
    <row r="881" spans="1:32" s="45" customFormat="1" ht="143.25" customHeight="1">
      <c r="A881" s="442" t="s">
        <v>1830</v>
      </c>
      <c r="B881" s="294" t="s">
        <v>1645</v>
      </c>
      <c r="C881" s="546" t="s">
        <v>554</v>
      </c>
      <c r="D881" s="546" t="s">
        <v>555</v>
      </c>
      <c r="E881" s="546" t="s">
        <v>556</v>
      </c>
      <c r="F881" s="546" t="s">
        <v>555</v>
      </c>
      <c r="G881" s="546" t="s">
        <v>556</v>
      </c>
      <c r="H881" s="546" t="s">
        <v>557</v>
      </c>
      <c r="I881" s="546" t="s">
        <v>1696</v>
      </c>
      <c r="J881" s="546" t="s">
        <v>31</v>
      </c>
      <c r="K881" s="546">
        <v>100</v>
      </c>
      <c r="L881" s="546">
        <v>711000000</v>
      </c>
      <c r="M881" s="546" t="s">
        <v>1647</v>
      </c>
      <c r="N881" s="546" t="s">
        <v>1648</v>
      </c>
      <c r="O881" s="546" t="s">
        <v>420</v>
      </c>
      <c r="P881" s="546"/>
      <c r="Q881" s="546" t="s">
        <v>1874</v>
      </c>
      <c r="R881" s="546" t="s">
        <v>37</v>
      </c>
      <c r="S881" s="546"/>
      <c r="T881" s="546" t="s">
        <v>30</v>
      </c>
      <c r="U881" s="547"/>
      <c r="V881" s="547">
        <v>1224549.3600000001</v>
      </c>
      <c r="W881" s="547">
        <v>1224549.3600000001</v>
      </c>
      <c r="X881" s="2">
        <f t="shared" si="16"/>
        <v>1371495.2832000002</v>
      </c>
      <c r="Y881" s="546" t="s">
        <v>85</v>
      </c>
      <c r="Z881" s="546">
        <v>2015</v>
      </c>
      <c r="AA881" s="546"/>
      <c r="AB881" s="546" t="s">
        <v>1875</v>
      </c>
      <c r="AC881" s="546"/>
      <c r="AD881" s="546" t="s">
        <v>1869</v>
      </c>
      <c r="AE881" s="554"/>
      <c r="AF881" s="554"/>
    </row>
    <row r="882" spans="1:32" s="45" customFormat="1" ht="143.25" customHeight="1">
      <c r="A882" s="442" t="s">
        <v>1831</v>
      </c>
      <c r="B882" s="294" t="s">
        <v>1645</v>
      </c>
      <c r="C882" s="546" t="s">
        <v>554</v>
      </c>
      <c r="D882" s="546" t="s">
        <v>555</v>
      </c>
      <c r="E882" s="546" t="s">
        <v>556</v>
      </c>
      <c r="F882" s="546" t="s">
        <v>555</v>
      </c>
      <c r="G882" s="546" t="s">
        <v>556</v>
      </c>
      <c r="H882" s="546" t="s">
        <v>557</v>
      </c>
      <c r="I882" s="546" t="s">
        <v>1696</v>
      </c>
      <c r="J882" s="546" t="s">
        <v>31</v>
      </c>
      <c r="K882" s="546">
        <v>100</v>
      </c>
      <c r="L882" s="546">
        <v>711000000</v>
      </c>
      <c r="M882" s="546" t="s">
        <v>1647</v>
      </c>
      <c r="N882" s="546" t="s">
        <v>1648</v>
      </c>
      <c r="O882" s="546" t="s">
        <v>420</v>
      </c>
      <c r="P882" s="546"/>
      <c r="Q882" s="546" t="s">
        <v>1876</v>
      </c>
      <c r="R882" s="546" t="s">
        <v>37</v>
      </c>
      <c r="S882" s="546"/>
      <c r="T882" s="546" t="s">
        <v>30</v>
      </c>
      <c r="U882" s="547"/>
      <c r="V882" s="547">
        <v>2140615.5</v>
      </c>
      <c r="W882" s="547">
        <v>2140615.5</v>
      </c>
      <c r="X882" s="2">
        <f t="shared" si="16"/>
        <v>2397489.3600000003</v>
      </c>
      <c r="Y882" s="546" t="s">
        <v>85</v>
      </c>
      <c r="Z882" s="546">
        <v>2015</v>
      </c>
      <c r="AA882" s="546"/>
      <c r="AB882" s="546" t="s">
        <v>1875</v>
      </c>
      <c r="AC882" s="546"/>
      <c r="AD882" s="546" t="s">
        <v>1869</v>
      </c>
      <c r="AE882" s="554"/>
      <c r="AF882" s="554"/>
    </row>
    <row r="883" spans="1:32" s="45" customFormat="1" ht="143.25" customHeight="1">
      <c r="A883" s="546" t="s">
        <v>1879</v>
      </c>
      <c r="B883" s="555" t="s">
        <v>1880</v>
      </c>
      <c r="C883" s="544" t="s">
        <v>191</v>
      </c>
      <c r="D883" s="544" t="s">
        <v>192</v>
      </c>
      <c r="E883" s="544" t="s">
        <v>294</v>
      </c>
      <c r="F883" s="544" t="s">
        <v>192</v>
      </c>
      <c r="G883" s="544" t="s">
        <v>294</v>
      </c>
      <c r="H883" s="559" t="s">
        <v>199</v>
      </c>
      <c r="I883" s="544" t="s">
        <v>200</v>
      </c>
      <c r="J883" s="544" t="s">
        <v>31</v>
      </c>
      <c r="K883" s="573">
        <v>100</v>
      </c>
      <c r="L883" s="555">
        <v>311010000</v>
      </c>
      <c r="M883" s="555" t="s">
        <v>1881</v>
      </c>
      <c r="N883" s="556" t="s">
        <v>1889</v>
      </c>
      <c r="O883" s="544" t="s">
        <v>1882</v>
      </c>
      <c r="P883" s="544"/>
      <c r="Q883" s="545" t="s">
        <v>1883</v>
      </c>
      <c r="R883" s="559" t="s">
        <v>196</v>
      </c>
      <c r="S883" s="559"/>
      <c r="T883" s="559" t="s">
        <v>30</v>
      </c>
      <c r="U883" s="558"/>
      <c r="V883" s="558">
        <v>10971000</v>
      </c>
      <c r="W883" s="558">
        <v>10971000</v>
      </c>
      <c r="X883" s="2">
        <f t="shared" si="16"/>
        <v>12287520.000000002</v>
      </c>
      <c r="Y883" s="559" t="s">
        <v>213</v>
      </c>
      <c r="Z883" s="559" t="s">
        <v>197</v>
      </c>
      <c r="AA883" s="560"/>
      <c r="AB883" s="559" t="s">
        <v>256</v>
      </c>
      <c r="AC883" s="559" t="s">
        <v>1884</v>
      </c>
      <c r="AD883" s="560" t="s">
        <v>1885</v>
      </c>
      <c r="AE883" s="554"/>
      <c r="AF883" s="554"/>
    </row>
    <row r="884" spans="1:32" s="45" customFormat="1" ht="143.25" customHeight="1">
      <c r="A884" s="546" t="s">
        <v>1886</v>
      </c>
      <c r="B884" s="555" t="s">
        <v>1880</v>
      </c>
      <c r="C884" s="544" t="s">
        <v>191</v>
      </c>
      <c r="D884" s="544" t="s">
        <v>192</v>
      </c>
      <c r="E884" s="544" t="s">
        <v>294</v>
      </c>
      <c r="F884" s="544" t="s">
        <v>192</v>
      </c>
      <c r="G884" s="544" t="s">
        <v>294</v>
      </c>
      <c r="H884" s="544" t="s">
        <v>193</v>
      </c>
      <c r="I884" s="544" t="s">
        <v>194</v>
      </c>
      <c r="J884" s="544" t="s">
        <v>31</v>
      </c>
      <c r="K884" s="573">
        <v>100</v>
      </c>
      <c r="L884" s="555">
        <v>471010000</v>
      </c>
      <c r="M884" s="555" t="s">
        <v>1887</v>
      </c>
      <c r="N884" s="556" t="s">
        <v>1889</v>
      </c>
      <c r="O884" s="544" t="s">
        <v>1888</v>
      </c>
      <c r="P884" s="544"/>
      <c r="Q884" s="545" t="s">
        <v>1883</v>
      </c>
      <c r="R884" s="559" t="s">
        <v>196</v>
      </c>
      <c r="S884" s="559"/>
      <c r="T884" s="559" t="s">
        <v>30</v>
      </c>
      <c r="U884" s="558"/>
      <c r="V884" s="558">
        <v>85485600</v>
      </c>
      <c r="W884" s="558">
        <v>85485600</v>
      </c>
      <c r="X884" s="2">
        <f t="shared" si="16"/>
        <v>95743872.000000015</v>
      </c>
      <c r="Y884" s="559" t="s">
        <v>213</v>
      </c>
      <c r="Z884" s="559" t="s">
        <v>197</v>
      </c>
      <c r="AA884" s="560"/>
      <c r="AB884" s="559" t="s">
        <v>256</v>
      </c>
      <c r="AC884" s="559" t="s">
        <v>1884</v>
      </c>
      <c r="AD884" s="560" t="s">
        <v>1885</v>
      </c>
      <c r="AE884" s="554"/>
      <c r="AF884" s="554"/>
    </row>
    <row r="885" spans="1:32" ht="37.5" customHeight="1">
      <c r="A885" s="327" t="s">
        <v>508</v>
      </c>
      <c r="B885" s="247"/>
      <c r="C885" s="247"/>
      <c r="D885" s="331"/>
      <c r="E885" s="331"/>
      <c r="F885" s="331"/>
      <c r="G885" s="331"/>
      <c r="H885" s="331"/>
      <c r="I885" s="331"/>
      <c r="J885" s="247"/>
      <c r="K885" s="247"/>
      <c r="L885" s="247"/>
      <c r="M885" s="247"/>
      <c r="N885" s="247"/>
      <c r="O885" s="247"/>
      <c r="P885" s="247"/>
      <c r="Q885" s="247"/>
      <c r="R885" s="247"/>
      <c r="S885" s="247"/>
      <c r="T885" s="247"/>
      <c r="U885" s="515"/>
      <c r="V885" s="515"/>
      <c r="W885" s="451">
        <f>SUM(W513:W884)</f>
        <v>5397297934.6900063</v>
      </c>
      <c r="X885" s="451">
        <f>W885*1.12</f>
        <v>6044973686.852808</v>
      </c>
      <c r="Y885" s="247"/>
      <c r="Z885" s="247"/>
      <c r="AA885" s="247"/>
      <c r="AB885" s="247"/>
      <c r="AC885" s="247"/>
      <c r="AD885" s="247"/>
      <c r="AE885" s="247"/>
      <c r="AF885" s="247"/>
    </row>
    <row r="886" spans="1:32" ht="33" customHeight="1">
      <c r="W886" s="629"/>
      <c r="X886" s="630"/>
    </row>
    <row r="887" spans="1:32" ht="24" customHeight="1">
      <c r="A887" s="328" t="s">
        <v>507</v>
      </c>
      <c r="W887" s="1"/>
      <c r="X887" s="329"/>
    </row>
  </sheetData>
  <autoFilter ref="A15:AO885"/>
  <mergeCells count="3">
    <mergeCell ref="A512:B512"/>
    <mergeCell ref="A6:AB6"/>
    <mergeCell ref="A5:X5"/>
  </mergeCells>
  <pageMargins left="0" right="0" top="0" bottom="0" header="0.31496062992125984" footer="0.31496062992125984"/>
  <pageSetup paperSize="8" scale="10" fitToHeight="9999" orientation="landscape" r:id="rId1"/>
  <headerFooter>
    <oddFooter>&amp;L&amp;"Times New Roman,обычный"&amp;14Товары&amp;R1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ГПЗ 2015г.</vt:lpstr>
      <vt:lpstr>'ГПЗ 2015г.'!Область_печати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Саипов Абдрашит Абдимажитович</dc:creator>
  <cp:lastModifiedBy>Dzhanasov</cp:lastModifiedBy>
  <cp:lastPrinted>2014-11-04T10:18:04Z</cp:lastPrinted>
  <dcterms:created xsi:type="dcterms:W3CDTF">2013-10-07T11:28:05Z</dcterms:created>
  <dcterms:modified xsi:type="dcterms:W3CDTF">2015-04-30T04:00:36Z</dcterms:modified>
</cp:coreProperties>
</file>